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9155" windowHeight="1209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B5" i="1" l="1"/>
  <c r="G41" i="1" l="1"/>
  <c r="F41" i="1"/>
  <c r="E41" i="1"/>
  <c r="D41" i="1"/>
  <c r="C41" i="1"/>
  <c r="B41" i="1"/>
  <c r="G12" i="1"/>
  <c r="G11" i="1" s="1"/>
  <c r="G10" i="1" s="1"/>
  <c r="G9" i="1" s="1"/>
  <c r="G8" i="1" s="1"/>
  <c r="G42" i="1" s="1"/>
  <c r="F5" i="1"/>
  <c r="G5" i="1"/>
  <c r="F17" i="1"/>
  <c r="F16" i="1" s="1"/>
  <c r="F15" i="1" s="1"/>
  <c r="F14" i="1" s="1"/>
  <c r="F13" i="1" s="1"/>
  <c r="F12" i="1" s="1"/>
  <c r="F11" i="1" s="1"/>
  <c r="F10" i="1" s="1"/>
  <c r="F9" i="1" s="1"/>
  <c r="F8" i="1" s="1"/>
  <c r="F42" i="1" s="1"/>
  <c r="E5" i="1"/>
  <c r="E22" i="1"/>
  <c r="E21" i="1" s="1"/>
  <c r="E20" i="1" s="1"/>
  <c r="E19" i="1" s="1"/>
  <c r="E18" i="1" s="1"/>
  <c r="E17" i="1" s="1"/>
  <c r="E16" i="1" s="1"/>
  <c r="D27" i="1"/>
  <c r="D26" i="1" s="1"/>
  <c r="D25" i="1" s="1"/>
  <c r="D24" i="1" s="1"/>
  <c r="D23" i="1" s="1"/>
  <c r="D22" i="1" s="1"/>
  <c r="D21" i="1" s="1"/>
  <c r="D5" i="1"/>
  <c r="C5" i="1"/>
  <c r="C32" i="1"/>
  <c r="C31" i="1" s="1"/>
  <c r="C30" i="1" s="1"/>
  <c r="C29" i="1" s="1"/>
  <c r="C28" i="1" s="1"/>
  <c r="C27" i="1" s="1"/>
  <c r="C26" i="1" s="1"/>
  <c r="C25" i="1" s="1"/>
  <c r="C24" i="1" s="1"/>
  <c r="C23" i="1" s="1"/>
  <c r="C22" i="1" s="1"/>
  <c r="C21" i="1" s="1"/>
  <c r="C20" i="1" s="1"/>
  <c r="C19" i="1" s="1"/>
  <c r="C18" i="1" s="1"/>
  <c r="C17" i="1" s="1"/>
  <c r="C16" i="1" s="1"/>
  <c r="C15" i="1" s="1"/>
  <c r="C14" i="1" s="1"/>
  <c r="C13" i="1" s="1"/>
  <c r="C12" i="1" s="1"/>
  <c r="C11" i="1" s="1"/>
  <c r="C10" i="1" s="1"/>
  <c r="C9" i="1" s="1"/>
  <c r="C8" i="1" s="1"/>
  <c r="C42" i="1" s="1"/>
  <c r="B37" i="1"/>
  <c r="B36" i="1" s="1"/>
  <c r="B35" i="1" s="1"/>
  <c r="B34" i="1" s="1"/>
  <c r="B33" i="1" s="1"/>
  <c r="B32" i="1" s="1"/>
  <c r="B31" i="1" s="1"/>
  <c r="B30" i="1" s="1"/>
  <c r="B29" i="1" s="1"/>
  <c r="B28" i="1" s="1"/>
  <c r="B27" i="1" s="1"/>
  <c r="B26" i="1" s="1"/>
  <c r="B25" i="1" s="1"/>
  <c r="B24" i="1" s="1"/>
  <c r="B23" i="1" s="1"/>
  <c r="B22" i="1" s="1"/>
  <c r="B21" i="1" s="1"/>
  <c r="B20" i="1" s="1"/>
  <c r="B19" i="1" s="1"/>
  <c r="B18" i="1" s="1"/>
  <c r="B17" i="1" s="1"/>
  <c r="B16" i="1" s="1"/>
  <c r="B15" i="1" s="1"/>
  <c r="B14" i="1" s="1"/>
  <c r="B13" i="1" s="1"/>
  <c r="B12" i="1" s="1"/>
  <c r="B11" i="1" s="1"/>
  <c r="B10" i="1" s="1"/>
  <c r="B9" i="1" s="1"/>
  <c r="B8" i="1" s="1"/>
  <c r="B42" i="1" s="1"/>
  <c r="E15" i="1" l="1"/>
  <c r="E14" i="1" s="1"/>
  <c r="E13" i="1" s="1"/>
  <c r="E12" i="1" s="1"/>
  <c r="E11" i="1" s="1"/>
  <c r="E10" i="1" s="1"/>
  <c r="E9" i="1" s="1"/>
  <c r="E8" i="1" s="1"/>
  <c r="E42" i="1" s="1"/>
  <c r="D20" i="1"/>
  <c r="D19" i="1" s="1"/>
  <c r="D18" i="1" s="1"/>
  <c r="D17" i="1" s="1"/>
  <c r="D16" i="1" s="1"/>
  <c r="D15" i="1" s="1"/>
  <c r="D14" i="1" s="1"/>
  <c r="D13" i="1" s="1"/>
  <c r="D12" i="1" s="1"/>
  <c r="D11" i="1" s="1"/>
  <c r="D10" i="1" s="1"/>
  <c r="D9" i="1" s="1"/>
  <c r="D8" i="1" s="1"/>
  <c r="D42" i="1" s="1"/>
</calcChain>
</file>

<file path=xl/sharedStrings.xml><?xml version="1.0" encoding="utf-8"?>
<sst xmlns="http://schemas.openxmlformats.org/spreadsheetml/2006/main" count="20" uniqueCount="14">
  <si>
    <t>Taxa anual</t>
  </si>
  <si>
    <t>livre de inflação</t>
  </si>
  <si>
    <t xml:space="preserve">ao ano </t>
  </si>
  <si>
    <t>Ano</t>
  </si>
  <si>
    <t>30 anos de poupança</t>
  </si>
  <si>
    <t>Aportes anuais</t>
  </si>
  <si>
    <t>Equivalente mensal</t>
  </si>
  <si>
    <t>25 anos de poupança</t>
  </si>
  <si>
    <t>20 anos de poupança</t>
  </si>
  <si>
    <t>15 anos de poupança</t>
  </si>
  <si>
    <t>10 anos de poupança</t>
  </si>
  <si>
    <t>5 anos de poupança</t>
  </si>
  <si>
    <t>aportes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</si>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</sst>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2" borderId="0" xfId="0" applyFont="1" applyFill="1"/>
    <xf numFmtId="44" fontId="2" fillId="2" borderId="0" xfId="0" applyNumberFormat="1" applyFont="1" applyFill="1"/>
    <xf numFmtId="0" fontId="2" fillId="3" borderId="0" xfId="0" applyFont="1" applyFill="1"/>
    <xf numFmtId="44" fontId="2" fillId="3" borderId="0" xfId="1" applyFont="1" applyFill="1"/>
    <xf numFmtId="0" fontId="2" fillId="4" borderId="0" xfId="0" applyFont="1" applyFill="1"/>
    <xf numFmtId="0" fontId="2" fillId="5" borderId="0" xfId="0" applyFont="1" applyFill="1"/>
    <xf numFmtId="44" fontId="2" fillId="5" borderId="0" xfId="1" applyFont="1" applyFill="1"/>
    <xf numFmtId="44" fontId="2" fillId="5" borderId="0" xfId="0" applyNumberFormat="1" applyFont="1" applyFill="1"/>
    <xf numFmtId="0" fontId="0" fillId="6" borderId="0" xfId="0" applyFill="1"/>
    <xf numFmtId="0" fontId="2" fillId="6" borderId="0" xfId="0" applyFont="1" applyFill="1"/>
    <xf numFmtId="9" fontId="2" fillId="4" borderId="0" xfId="0" applyNumberFormat="1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accent4">
            <a:lumMod val="40000"/>
            <a:lumOff val="60000"/>
          </a:schemeClr>
        </a:solidFill>
      </c:spPr>
    </c:sideWall>
    <c:backWall>
      <c:thickness val="0"/>
      <c:spPr>
        <a:solidFill>
          <a:schemeClr val="accent4">
            <a:lumMod val="40000"/>
            <a:lumOff val="60000"/>
          </a:schemeClr>
        </a:solidFill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Plan1!$A$41</c:f>
              <c:strCache>
                <c:ptCount val="1"/>
                <c:pt idx="0">
                  <c:v>aportes</c:v>
                </c:pt>
              </c:strCache>
            </c:strRef>
          </c:tx>
          <c:invertIfNegative val="0"/>
          <c:cat>
            <c:strRef>
              <c:f>Plan1!$B$40:$G$40</c:f>
              <c:strCache>
                <c:ptCount val="6"/>
                <c:pt idx="0">
                  <c:v>30 anos de poupança</c:v>
                </c:pt>
                <c:pt idx="1">
                  <c:v>25 anos de poupança</c:v>
                </c:pt>
                <c:pt idx="2">
                  <c:v>20 anos de poupança</c:v>
                </c:pt>
                <c:pt idx="3">
                  <c:v>15 anos de poupança</c:v>
                </c:pt>
                <c:pt idx="4">
                  <c:v>10 anos de poupança</c:v>
                </c:pt>
                <c:pt idx="5">
                  <c:v>5 anos de poupança</c:v>
                </c:pt>
              </c:strCache>
            </c:strRef>
          </c:cat>
          <c:val>
            <c:numRef>
              <c:f>Plan1!$B$41:$G$41</c:f>
              <c:numCache>
                <c:formatCode>_("R$"* #,##0.00_);_("R$"* \(#,##0.00\);_("R$"* "-"??_);_(@_)</c:formatCode>
                <c:ptCount val="6"/>
                <c:pt idx="0">
                  <c:v>270000</c:v>
                </c:pt>
                <c:pt idx="1">
                  <c:v>350000</c:v>
                </c:pt>
                <c:pt idx="2">
                  <c:v>440000</c:v>
                </c:pt>
                <c:pt idx="3">
                  <c:v>562500</c:v>
                </c:pt>
                <c:pt idx="4">
                  <c:v>627500</c:v>
                </c:pt>
                <c:pt idx="5">
                  <c:v>819000</c:v>
                </c:pt>
              </c:numCache>
            </c:numRef>
          </c:val>
        </c:ser>
        <c:ser>
          <c:idx val="1"/>
          <c:order val="1"/>
          <c:tx>
            <c:strRef>
              <c:f>Plan1!$A$42</c:f>
              <c:strCache>
                <c:ptCount val="1"/>
                <c:pt idx="0">
                  <c:v>Rendimentos</c:v>
                </c:pt>
              </c:strCache>
            </c:strRef>
          </c:tx>
          <c:invertIfNegative val="0"/>
          <c:cat>
            <c:strRef>
              <c:f>Plan1!$B$40:$G$40</c:f>
              <c:strCache>
                <c:ptCount val="6"/>
                <c:pt idx="0">
                  <c:v>30 anos de poupança</c:v>
                </c:pt>
                <c:pt idx="1">
                  <c:v>25 anos de poupança</c:v>
                </c:pt>
                <c:pt idx="2">
                  <c:v>20 anos de poupança</c:v>
                </c:pt>
                <c:pt idx="3">
                  <c:v>15 anos de poupança</c:v>
                </c:pt>
                <c:pt idx="4">
                  <c:v>10 anos de poupança</c:v>
                </c:pt>
                <c:pt idx="5">
                  <c:v>5 anos de poupança</c:v>
                </c:pt>
              </c:strCache>
            </c:strRef>
          </c:cat>
          <c:val>
            <c:numRef>
              <c:f>Plan1!$B$42:$G$42</c:f>
              <c:numCache>
                <c:formatCode>_("R$"* #,##0.00_);_("R$"* \(#,##0.00\);_("R$"* "-"??_);_(@_)</c:formatCode>
                <c:ptCount val="6"/>
                <c:pt idx="0">
                  <c:v>1210446.2041997795</c:v>
                </c:pt>
                <c:pt idx="1">
                  <c:v>1026858.832074374</c:v>
                </c:pt>
                <c:pt idx="2">
                  <c:v>820049.98885163316</c:v>
                </c:pt>
                <c:pt idx="3">
                  <c:v>628968.06353087001</c:v>
                </c:pt>
                <c:pt idx="4">
                  <c:v>372573.3937127504</c:v>
                </c:pt>
                <c:pt idx="5">
                  <c:v>181015.38000000012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6118784"/>
        <c:axId val="735782592"/>
        <c:axId val="0"/>
      </c:bar3DChart>
      <c:catAx>
        <c:axId val="7361187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 baseline="0"/>
            </a:pPr>
            <a:endParaRPr lang="pt-BR"/>
          </a:p>
        </c:txPr>
        <c:crossAx val="735782592"/>
        <c:crosses val="autoZero"/>
        <c:auto val="1"/>
        <c:lblAlgn val="ctr"/>
        <c:lblOffset val="100"/>
        <c:noMultiLvlLbl val="0"/>
      </c:catAx>
      <c:valAx>
        <c:axId val="73578259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1600" baseline="0"/>
            </a:pPr>
            <a:endParaRPr lang="pt-BR"/>
          </a:p>
        </c:txPr>
        <c:crossAx val="7361187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600" baseline="0"/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600" baseline="0"/>
            </a:pPr>
            <a:endParaRPr lang="pt-BR"/>
          </a:p>
        </c:txPr>
      </c:legendEntry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42</xdr:row>
      <xdr:rowOff>19050</xdr:rowOff>
    </xdr:from>
    <xdr:to>
      <xdr:col>7</xdr:col>
      <xdr:colOff>19050</xdr:colOff>
      <xdr:row>66</xdr:row>
      <xdr:rowOff>47625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B3" sqref="B3"/>
    </sheetView>
  </sheetViews>
  <sheetFormatPr defaultRowHeight="15" x14ac:dyDescent="0.25"/>
  <cols>
    <col min="1" max="1" width="22.85546875" bestFit="1" customWidth="1"/>
    <col min="2" max="2" width="25.140625" customWidth="1"/>
    <col min="3" max="3" width="25.140625" bestFit="1" customWidth="1"/>
    <col min="4" max="4" width="27" customWidth="1"/>
    <col min="5" max="5" width="26.140625" customWidth="1"/>
    <col min="6" max="6" width="25.140625" bestFit="1" customWidth="1"/>
    <col min="7" max="7" width="23.7109375" bestFit="1" customWidth="1"/>
  </cols>
  <sheetData>
    <row r="1" spans="1:7" s="10" customFormat="1" x14ac:dyDescent="0.25"/>
    <row r="2" spans="1:7" s="11" customFormat="1" ht="18.75" x14ac:dyDescent="0.3">
      <c r="A2" s="6" t="s">
        <v>0</v>
      </c>
      <c r="B2" s="12">
        <v>0.1</v>
      </c>
      <c r="C2" s="6" t="s">
        <v>2</v>
      </c>
      <c r="D2" s="6" t="s">
        <v>1</v>
      </c>
    </row>
    <row r="3" spans="1:7" s="10" customFormat="1" x14ac:dyDescent="0.25"/>
    <row r="4" spans="1:7" s="10" customFormat="1" x14ac:dyDescent="0.25"/>
    <row r="5" spans="1:7" s="4" customFormat="1" ht="18.75" x14ac:dyDescent="0.3">
      <c r="A5" s="4" t="s">
        <v>6</v>
      </c>
      <c r="B5" s="5">
        <f>B6/12</f>
        <v>750</v>
      </c>
      <c r="C5" s="5">
        <f>C6/12</f>
        <v>1166.6666666666667</v>
      </c>
      <c r="D5" s="5">
        <f>D6/12</f>
        <v>1833.3333333333333</v>
      </c>
      <c r="E5" s="5">
        <f>E6/12</f>
        <v>3125</v>
      </c>
      <c r="F5" s="5">
        <f t="shared" ref="F5:G5" si="0">F6/12</f>
        <v>5229.166666666667</v>
      </c>
      <c r="G5" s="5">
        <f t="shared" si="0"/>
        <v>13650</v>
      </c>
    </row>
    <row r="6" spans="1:7" s="4" customFormat="1" ht="18.75" x14ac:dyDescent="0.3">
      <c r="A6" s="4" t="s">
        <v>5</v>
      </c>
      <c r="B6" s="5">
        <v>9000</v>
      </c>
      <c r="C6" s="5">
        <v>14000</v>
      </c>
      <c r="D6" s="5">
        <v>22000</v>
      </c>
      <c r="E6" s="5">
        <v>37500</v>
      </c>
      <c r="F6" s="5">
        <v>62750</v>
      </c>
      <c r="G6" s="5">
        <v>163800</v>
      </c>
    </row>
    <row r="7" spans="1:7" s="7" customFormat="1" ht="18.75" x14ac:dyDescent="0.3">
      <c r="A7" s="7" t="s">
        <v>3</v>
      </c>
      <c r="B7" s="7" t="s">
        <v>4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</row>
    <row r="8" spans="1:7" s="7" customFormat="1" ht="18.75" x14ac:dyDescent="0.3">
      <c r="A8" s="7">
        <v>2047</v>
      </c>
      <c r="B8" s="8">
        <f t="shared" ref="B8:B35" si="1">B9*(1+$B$2)+$B$6</f>
        <v>1480446.2041997795</v>
      </c>
      <c r="C8" s="8">
        <f t="shared" ref="C8:C30" si="2">C9*(1+$B$2)+$C$6</f>
        <v>1376858.832074374</v>
      </c>
      <c r="D8" s="8">
        <f t="shared" ref="D8:D25" si="3">D9*(1+$B$2)+$D$6</f>
        <v>1260049.9888516332</v>
      </c>
      <c r="E8" s="8">
        <f t="shared" ref="E8:E20" si="4">E9*(1+$B$2)+$E$6</f>
        <v>1191468.06353087</v>
      </c>
      <c r="F8" s="8">
        <f t="shared" ref="F8:F15" si="5">F9*(1+$B$2)+$F$6</f>
        <v>1000073.3937127504</v>
      </c>
      <c r="G8" s="8">
        <f t="shared" ref="G8:G10" si="6">G9*(1+$B$2)+$G$6</f>
        <v>1000015.3800000001</v>
      </c>
    </row>
    <row r="9" spans="1:7" s="7" customFormat="1" ht="18.75" x14ac:dyDescent="0.3">
      <c r="A9" s="7">
        <v>2046</v>
      </c>
      <c r="B9" s="8">
        <f t="shared" si="1"/>
        <v>1337678.3674543449</v>
      </c>
      <c r="C9" s="8">
        <f t="shared" si="2"/>
        <v>1238962.5746130671</v>
      </c>
      <c r="D9" s="8">
        <f t="shared" si="3"/>
        <v>1125499.989865121</v>
      </c>
      <c r="E9" s="8">
        <f t="shared" si="4"/>
        <v>1049061.8759371545</v>
      </c>
      <c r="F9" s="8">
        <f t="shared" si="5"/>
        <v>852112.17610250029</v>
      </c>
      <c r="G9" s="8">
        <f t="shared" si="6"/>
        <v>760195.8</v>
      </c>
    </row>
    <row r="10" spans="1:7" s="7" customFormat="1" ht="18.75" x14ac:dyDescent="0.3">
      <c r="A10" s="7">
        <v>2045</v>
      </c>
      <c r="B10" s="8">
        <f t="shared" si="1"/>
        <v>1207889.4249584952</v>
      </c>
      <c r="C10" s="8">
        <f t="shared" si="2"/>
        <v>1113602.3405573335</v>
      </c>
      <c r="D10" s="8">
        <f t="shared" si="3"/>
        <v>1003181.8089682917</v>
      </c>
      <c r="E10" s="8">
        <f t="shared" si="4"/>
        <v>919601.70539741311</v>
      </c>
      <c r="F10" s="8">
        <f t="shared" si="5"/>
        <v>717601.97827500023</v>
      </c>
      <c r="G10" s="8">
        <f t="shared" si="6"/>
        <v>542178</v>
      </c>
    </row>
    <row r="11" spans="1:7" s="7" customFormat="1" ht="18.75" x14ac:dyDescent="0.3">
      <c r="A11" s="7">
        <v>2044</v>
      </c>
      <c r="B11" s="8">
        <f t="shared" si="1"/>
        <v>1089899.4772349955</v>
      </c>
      <c r="C11" s="8">
        <f t="shared" si="2"/>
        <v>999638.49141575769</v>
      </c>
      <c r="D11" s="8">
        <f t="shared" si="3"/>
        <v>891983.46269844694</v>
      </c>
      <c r="E11" s="8">
        <f t="shared" si="4"/>
        <v>801910.64127037546</v>
      </c>
      <c r="F11" s="8">
        <f t="shared" si="5"/>
        <v>595319.98025000014</v>
      </c>
      <c r="G11" s="8">
        <f>G12*(1+$B$2)+$G$6</f>
        <v>343980</v>
      </c>
    </row>
    <row r="12" spans="1:7" s="7" customFormat="1" ht="18.75" x14ac:dyDescent="0.3">
      <c r="A12" s="7">
        <v>2043</v>
      </c>
      <c r="B12" s="8">
        <f t="shared" si="1"/>
        <v>982635.88839545031</v>
      </c>
      <c r="C12" s="8">
        <f t="shared" si="2"/>
        <v>896034.99219614326</v>
      </c>
      <c r="D12" s="8">
        <f t="shared" si="3"/>
        <v>790894.05699858803</v>
      </c>
      <c r="E12" s="8">
        <f t="shared" si="4"/>
        <v>694918.76479125035</v>
      </c>
      <c r="F12" s="8">
        <f t="shared" si="5"/>
        <v>484154.52750000008</v>
      </c>
      <c r="G12" s="9">
        <f>G6</f>
        <v>163800</v>
      </c>
    </row>
    <row r="13" spans="1:7" s="7" customFormat="1" ht="18.75" x14ac:dyDescent="0.3">
      <c r="A13" s="7">
        <v>2042</v>
      </c>
      <c r="B13" s="8">
        <f t="shared" si="1"/>
        <v>885123.53490495472</v>
      </c>
      <c r="C13" s="8">
        <f t="shared" si="2"/>
        <v>801849.99290558475</v>
      </c>
      <c r="D13" s="8">
        <f t="shared" si="3"/>
        <v>698994.59727144358</v>
      </c>
      <c r="E13" s="8">
        <f t="shared" si="4"/>
        <v>597653.42253750027</v>
      </c>
      <c r="F13" s="8">
        <f t="shared" si="5"/>
        <v>383095.02500000002</v>
      </c>
    </row>
    <row r="14" spans="1:7" s="7" customFormat="1" ht="18.75" x14ac:dyDescent="0.3">
      <c r="A14" s="7">
        <v>2041</v>
      </c>
      <c r="B14" s="8">
        <f t="shared" si="1"/>
        <v>796475.94082268607</v>
      </c>
      <c r="C14" s="8">
        <f t="shared" si="2"/>
        <v>716227.26627780427</v>
      </c>
      <c r="D14" s="8">
        <f t="shared" si="3"/>
        <v>615449.6338831305</v>
      </c>
      <c r="E14" s="8">
        <f t="shared" si="4"/>
        <v>509230.38412500022</v>
      </c>
      <c r="F14" s="8">
        <f t="shared" si="5"/>
        <v>291222.75</v>
      </c>
    </row>
    <row r="15" spans="1:7" s="7" customFormat="1" ht="18.75" x14ac:dyDescent="0.3">
      <c r="A15" s="7">
        <v>2040</v>
      </c>
      <c r="B15" s="8">
        <f t="shared" si="1"/>
        <v>715887.21892971452</v>
      </c>
      <c r="C15" s="8">
        <f t="shared" si="2"/>
        <v>638388.42388891289</v>
      </c>
      <c r="D15" s="8">
        <f t="shared" si="3"/>
        <v>539499.66716648219</v>
      </c>
      <c r="E15" s="8">
        <f t="shared" si="4"/>
        <v>428845.80375000014</v>
      </c>
      <c r="F15" s="8">
        <f t="shared" si="5"/>
        <v>207702.5</v>
      </c>
    </row>
    <row r="16" spans="1:7" s="7" customFormat="1" ht="18.75" x14ac:dyDescent="0.3">
      <c r="A16" s="7">
        <v>2039</v>
      </c>
      <c r="B16" s="8">
        <f t="shared" si="1"/>
        <v>642624.74448155856</v>
      </c>
      <c r="C16" s="8">
        <f t="shared" si="2"/>
        <v>567625.83989901165</v>
      </c>
      <c r="D16" s="8">
        <f t="shared" si="3"/>
        <v>470454.24287862016</v>
      </c>
      <c r="E16" s="8">
        <f t="shared" si="4"/>
        <v>355768.91250000009</v>
      </c>
      <c r="F16" s="8">
        <f>F17*(1+$B$2)+$F$6</f>
        <v>131775</v>
      </c>
    </row>
    <row r="17" spans="1:6" s="7" customFormat="1" ht="18.75" x14ac:dyDescent="0.3">
      <c r="A17" s="7">
        <v>2038</v>
      </c>
      <c r="B17" s="8">
        <f t="shared" si="1"/>
        <v>576022.49498323502</v>
      </c>
      <c r="C17" s="8">
        <f t="shared" si="2"/>
        <v>503296.21809001057</v>
      </c>
      <c r="D17" s="8">
        <f t="shared" si="3"/>
        <v>407685.67534420011</v>
      </c>
      <c r="E17" s="8">
        <f t="shared" si="4"/>
        <v>289335.37500000006</v>
      </c>
      <c r="F17" s="9">
        <f>F6</f>
        <v>62750</v>
      </c>
    </row>
    <row r="18" spans="1:6" s="7" customFormat="1" ht="18.75" x14ac:dyDescent="0.3">
      <c r="A18" s="7">
        <v>2037</v>
      </c>
      <c r="B18" s="8">
        <f t="shared" si="1"/>
        <v>515474.99543930456</v>
      </c>
      <c r="C18" s="8">
        <f t="shared" si="2"/>
        <v>444814.7437181914</v>
      </c>
      <c r="D18" s="8">
        <f t="shared" si="3"/>
        <v>350623.34122200008</v>
      </c>
      <c r="E18" s="8">
        <f t="shared" si="4"/>
        <v>228941.25000000003</v>
      </c>
    </row>
    <row r="19" spans="1:6" s="7" customFormat="1" ht="18.75" x14ac:dyDescent="0.3">
      <c r="A19" s="7">
        <v>2036</v>
      </c>
      <c r="B19" s="8">
        <f t="shared" si="1"/>
        <v>460431.81403573137</v>
      </c>
      <c r="C19" s="8">
        <f t="shared" si="2"/>
        <v>391649.7670165376</v>
      </c>
      <c r="D19" s="8">
        <f t="shared" si="3"/>
        <v>298748.49202000006</v>
      </c>
      <c r="E19" s="8">
        <f t="shared" si="4"/>
        <v>174037.5</v>
      </c>
    </row>
    <row r="20" spans="1:6" s="7" customFormat="1" ht="18.75" x14ac:dyDescent="0.3">
      <c r="A20" s="7">
        <v>2035</v>
      </c>
      <c r="B20" s="8">
        <f t="shared" si="1"/>
        <v>410392.55821430119</v>
      </c>
      <c r="C20" s="8">
        <f t="shared" si="2"/>
        <v>343317.97001503414</v>
      </c>
      <c r="D20" s="8">
        <f t="shared" si="3"/>
        <v>251589.53820000004</v>
      </c>
      <c r="E20" s="8">
        <f t="shared" si="4"/>
        <v>124125</v>
      </c>
    </row>
    <row r="21" spans="1:6" s="7" customFormat="1" ht="18.75" x14ac:dyDescent="0.3">
      <c r="A21" s="7">
        <v>2034</v>
      </c>
      <c r="B21" s="8">
        <f t="shared" si="1"/>
        <v>364902.32564936468</v>
      </c>
      <c r="C21" s="8">
        <f t="shared" si="2"/>
        <v>299379.97274094011</v>
      </c>
      <c r="D21" s="8">
        <f>D22*(1+$B$2)+$D$6</f>
        <v>208717.76200000002</v>
      </c>
      <c r="E21" s="8">
        <f>E22*(1+$B$2)+$E$6</f>
        <v>78750</v>
      </c>
    </row>
    <row r="22" spans="1:6" s="7" customFormat="1" ht="18.75" x14ac:dyDescent="0.3">
      <c r="A22" s="7">
        <v>2033</v>
      </c>
      <c r="B22" s="8">
        <f t="shared" si="1"/>
        <v>323547.56877214968</v>
      </c>
      <c r="C22" s="8">
        <f t="shared" si="2"/>
        <v>259436.3388554001</v>
      </c>
      <c r="D22" s="8">
        <f t="shared" si="3"/>
        <v>169743.42</v>
      </c>
      <c r="E22" s="9">
        <f>E6</f>
        <v>37500</v>
      </c>
    </row>
    <row r="23" spans="1:6" s="7" customFormat="1" ht="18.75" x14ac:dyDescent="0.3">
      <c r="A23" s="7">
        <v>2032</v>
      </c>
      <c r="B23" s="8">
        <f t="shared" si="1"/>
        <v>285952.33524740877</v>
      </c>
      <c r="C23" s="8">
        <f t="shared" si="2"/>
        <v>223123.94441400009</v>
      </c>
      <c r="D23" s="8">
        <f t="shared" si="3"/>
        <v>134312.20000000001</v>
      </c>
    </row>
    <row r="24" spans="1:6" s="7" customFormat="1" ht="18.75" x14ac:dyDescent="0.3">
      <c r="A24" s="7">
        <v>2031</v>
      </c>
      <c r="B24" s="8">
        <f t="shared" si="1"/>
        <v>251774.85022491706</v>
      </c>
      <c r="C24" s="8">
        <f t="shared" si="2"/>
        <v>190112.67674000005</v>
      </c>
      <c r="D24" s="8">
        <f t="shared" si="3"/>
        <v>102102</v>
      </c>
    </row>
    <row r="25" spans="1:6" s="7" customFormat="1" ht="18.75" x14ac:dyDescent="0.3">
      <c r="A25" s="7">
        <v>2030</v>
      </c>
      <c r="B25" s="8">
        <f t="shared" si="1"/>
        <v>220704.40929537913</v>
      </c>
      <c r="C25" s="8">
        <f t="shared" si="2"/>
        <v>160102.43340000004</v>
      </c>
      <c r="D25" s="8">
        <f t="shared" si="3"/>
        <v>72820</v>
      </c>
    </row>
    <row r="26" spans="1:6" s="7" customFormat="1" ht="18.75" x14ac:dyDescent="0.3">
      <c r="A26" s="7">
        <v>2029</v>
      </c>
      <c r="B26" s="8">
        <f t="shared" si="1"/>
        <v>192458.55390489011</v>
      </c>
      <c r="C26" s="8">
        <f t="shared" si="2"/>
        <v>132820.39400000003</v>
      </c>
      <c r="D26" s="8">
        <f>D27*(1+$B$2)+$D$6</f>
        <v>46200</v>
      </c>
    </row>
    <row r="27" spans="1:6" s="7" customFormat="1" ht="18.75" x14ac:dyDescent="0.3">
      <c r="A27" s="7">
        <v>2028</v>
      </c>
      <c r="B27" s="8">
        <f t="shared" si="1"/>
        <v>166780.50354990008</v>
      </c>
      <c r="C27" s="8">
        <f t="shared" si="2"/>
        <v>108018.54000000002</v>
      </c>
      <c r="D27" s="8">
        <f>D6</f>
        <v>22000</v>
      </c>
    </row>
    <row r="28" spans="1:6" s="7" customFormat="1" ht="18.75" x14ac:dyDescent="0.3">
      <c r="A28" s="7">
        <v>2027</v>
      </c>
      <c r="B28" s="8">
        <f t="shared" si="1"/>
        <v>143436.82140900005</v>
      </c>
      <c r="C28" s="8">
        <f t="shared" si="2"/>
        <v>85471.400000000009</v>
      </c>
    </row>
    <row r="29" spans="1:6" s="7" customFormat="1" ht="18.75" x14ac:dyDescent="0.3">
      <c r="A29" s="7">
        <v>2026</v>
      </c>
      <c r="B29" s="8">
        <f t="shared" si="1"/>
        <v>122215.29219000004</v>
      </c>
      <c r="C29" s="8">
        <f t="shared" si="2"/>
        <v>64974.000000000007</v>
      </c>
    </row>
    <row r="30" spans="1:6" s="7" customFormat="1" ht="18.75" x14ac:dyDescent="0.3">
      <c r="A30" s="7">
        <v>2025</v>
      </c>
      <c r="B30" s="8">
        <f t="shared" si="1"/>
        <v>102922.99290000003</v>
      </c>
      <c r="C30" s="8">
        <f t="shared" si="2"/>
        <v>46340</v>
      </c>
    </row>
    <row r="31" spans="1:6" s="7" customFormat="1" ht="18.75" x14ac:dyDescent="0.3">
      <c r="A31" s="7">
        <v>2024</v>
      </c>
      <c r="B31" s="8">
        <f t="shared" si="1"/>
        <v>85384.539000000019</v>
      </c>
      <c r="C31" s="8">
        <f>C32*(1+$B$2)+$C$6</f>
        <v>29400</v>
      </c>
    </row>
    <row r="32" spans="1:6" s="7" customFormat="1" ht="18.75" x14ac:dyDescent="0.3">
      <c r="A32" s="7">
        <v>2023</v>
      </c>
      <c r="B32" s="8">
        <f t="shared" si="1"/>
        <v>69440.490000000005</v>
      </c>
      <c r="C32" s="8">
        <f>C6</f>
        <v>14000</v>
      </c>
    </row>
    <row r="33" spans="1:7" s="7" customFormat="1" ht="18.75" x14ac:dyDescent="0.3">
      <c r="A33" s="7">
        <v>2022</v>
      </c>
      <c r="B33" s="8">
        <f t="shared" si="1"/>
        <v>54945.9</v>
      </c>
    </row>
    <row r="34" spans="1:7" s="7" customFormat="1" ht="18.75" x14ac:dyDescent="0.3">
      <c r="A34" s="7">
        <v>2021</v>
      </c>
      <c r="B34" s="8">
        <f t="shared" si="1"/>
        <v>41769</v>
      </c>
    </row>
    <row r="35" spans="1:7" s="7" customFormat="1" ht="18.75" x14ac:dyDescent="0.3">
      <c r="A35" s="7">
        <v>2020</v>
      </c>
      <c r="B35" s="8">
        <f t="shared" si="1"/>
        <v>29790</v>
      </c>
    </row>
    <row r="36" spans="1:7" s="7" customFormat="1" ht="18.75" x14ac:dyDescent="0.3">
      <c r="A36" s="7">
        <v>2019</v>
      </c>
      <c r="B36" s="8">
        <f>B37*(1+$B$2)+$B$6</f>
        <v>18900</v>
      </c>
    </row>
    <row r="37" spans="1:7" s="7" customFormat="1" ht="18.75" x14ac:dyDescent="0.3">
      <c r="A37" s="7">
        <v>2018</v>
      </c>
      <c r="B37" s="8">
        <f>B6</f>
        <v>9000</v>
      </c>
    </row>
    <row r="38" spans="1:7" s="1" customFormat="1" ht="18.75" x14ac:dyDescent="0.3"/>
    <row r="39" spans="1:7" s="1" customFormat="1" ht="18.75" x14ac:dyDescent="0.3"/>
    <row r="40" spans="1:7" s="1" customFormat="1" ht="18.75" x14ac:dyDescent="0.3">
      <c r="A40" s="2"/>
      <c r="B40" s="2" t="s">
        <v>4</v>
      </c>
      <c r="C40" s="2" t="s">
        <v>7</v>
      </c>
      <c r="D40" s="2" t="s">
        <v>8</v>
      </c>
      <c r="E40" s="2" t="s">
        <v>9</v>
      </c>
      <c r="F40" s="2" t="s">
        <v>10</v>
      </c>
      <c r="G40" s="2" t="s">
        <v>11</v>
      </c>
    </row>
    <row r="41" spans="1:7" s="1" customFormat="1" ht="18.75" x14ac:dyDescent="0.3">
      <c r="A41" s="2" t="s">
        <v>12</v>
      </c>
      <c r="B41" s="3">
        <f>B6*30</f>
        <v>270000</v>
      </c>
      <c r="C41" s="3">
        <f>C6*25</f>
        <v>350000</v>
      </c>
      <c r="D41" s="3">
        <f>D6*20</f>
        <v>440000</v>
      </c>
      <c r="E41" s="3">
        <f>E6*15</f>
        <v>562500</v>
      </c>
      <c r="F41" s="3">
        <f>F6*10</f>
        <v>627500</v>
      </c>
      <c r="G41" s="3">
        <f>G6*5</f>
        <v>819000</v>
      </c>
    </row>
    <row r="42" spans="1:7" s="1" customFormat="1" ht="18.75" x14ac:dyDescent="0.3">
      <c r="A42" s="2" t="s">
        <v>13</v>
      </c>
      <c r="B42" s="3">
        <f>B8-B41</f>
        <v>1210446.2041997795</v>
      </c>
      <c r="C42" s="3">
        <f t="shared" ref="C42:G42" si="7">C8-C41</f>
        <v>1026858.832074374</v>
      </c>
      <c r="D42" s="3">
        <f t="shared" si="7"/>
        <v>820049.98885163316</v>
      </c>
      <c r="E42" s="3">
        <f t="shared" si="7"/>
        <v>628968.06353087001</v>
      </c>
      <c r="F42" s="3">
        <f t="shared" si="7"/>
        <v>372573.3937127504</v>
      </c>
      <c r="G42" s="3">
        <f t="shared" si="7"/>
        <v>181015.38000000012</v>
      </c>
    </row>
    <row r="43" spans="1:7" s="1" customFormat="1" ht="18.75" x14ac:dyDescent="0.3"/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2017-12-23T13:13:43Z</dcterms:created>
  <dcterms:modified xsi:type="dcterms:W3CDTF">2018-01-15T04:36:57Z</dcterms:modified>
</cp:coreProperties>
</file>