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2.xml" ContentType="application/vnd.openxmlformats-officedocument.drawingml.char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720" yWindow="390" windowWidth="27555" windowHeight="12060"/>
  </bookViews>
  <sheets>
    <sheet name="variação bolsa" sheetId="1" r:id="rId1"/>
    <sheet name="Simulação Bolsa" sheetId="2" r:id="rId2"/>
  </sheets>
  <calcPr calcId="124519"/>
</workbook>
</file>

<file path=xl/calcChain.xml><?xml version="1.0" encoding="utf-8"?>
<calcChain xmlns="http://schemas.openxmlformats.org/spreadsheetml/2006/main">
  <c r="I9" i="2"/>
  <c r="I10" s="1"/>
  <c r="I11" s="1"/>
  <c r="I12" s="1"/>
  <c r="I13" s="1"/>
  <c r="I14" s="1"/>
  <c r="I15" s="1"/>
  <c r="I16" s="1"/>
  <c r="I17" s="1"/>
  <c r="I18" s="1"/>
  <c r="I19" s="1"/>
  <c r="I20" s="1"/>
  <c r="I21" s="1"/>
  <c r="I22" s="1"/>
  <c r="I23" s="1"/>
  <c r="I24" s="1"/>
  <c r="I25" s="1"/>
  <c r="I26" s="1"/>
  <c r="I27" s="1"/>
  <c r="I28" s="1"/>
  <c r="I29" s="1"/>
  <c r="I30" s="1"/>
  <c r="I31" s="1"/>
  <c r="I32" s="1"/>
  <c r="I33" s="1"/>
  <c r="I34" s="1"/>
  <c r="I35" s="1"/>
  <c r="I36" s="1"/>
  <c r="I37" s="1"/>
  <c r="I38" s="1"/>
  <c r="I39" s="1"/>
  <c r="I40" s="1"/>
  <c r="I41" s="1"/>
  <c r="I42" s="1"/>
  <c r="I43" s="1"/>
  <c r="I44" s="1"/>
  <c r="I45" s="1"/>
  <c r="I46" s="1"/>
  <c r="I47" s="1"/>
  <c r="I48" s="1"/>
  <c r="I49" s="1"/>
  <c r="I50" s="1"/>
  <c r="I51" s="1"/>
  <c r="I52" s="1"/>
  <c r="I53" s="1"/>
  <c r="I54" s="1"/>
  <c r="I55" s="1"/>
  <c r="I56" s="1"/>
  <c r="I57" s="1"/>
  <c r="I58" s="1"/>
  <c r="I59" s="1"/>
  <c r="I60" s="1"/>
  <c r="I61" s="1"/>
  <c r="I62" s="1"/>
  <c r="I63" s="1"/>
  <c r="I64" s="1"/>
  <c r="I65" s="1"/>
  <c r="I66" s="1"/>
  <c r="I67" s="1"/>
  <c r="I68" s="1"/>
  <c r="I69" s="1"/>
  <c r="I70" s="1"/>
  <c r="I71" s="1"/>
  <c r="I72" s="1"/>
  <c r="I73" s="1"/>
  <c r="I74" s="1"/>
  <c r="I75" s="1"/>
  <c r="I76" s="1"/>
  <c r="I77" s="1"/>
  <c r="I78" s="1"/>
  <c r="I79" s="1"/>
  <c r="I80" s="1"/>
  <c r="I81" s="1"/>
  <c r="I82" s="1"/>
  <c r="I83" s="1"/>
  <c r="I84" s="1"/>
  <c r="I85" s="1"/>
  <c r="I86" s="1"/>
  <c r="I87" s="1"/>
  <c r="I88" s="1"/>
  <c r="I89" s="1"/>
  <c r="I90" s="1"/>
  <c r="I91" s="1"/>
  <c r="I92" s="1"/>
  <c r="I93" s="1"/>
  <c r="I94" s="1"/>
  <c r="I95" s="1"/>
  <c r="I96" s="1"/>
  <c r="I97" s="1"/>
  <c r="I98" s="1"/>
  <c r="I99" s="1"/>
  <c r="I100" s="1"/>
  <c r="I101" s="1"/>
  <c r="I102" s="1"/>
  <c r="I103" s="1"/>
  <c r="I104" s="1"/>
  <c r="I105" s="1"/>
  <c r="I106" s="1"/>
  <c r="I107" s="1"/>
  <c r="I108" s="1"/>
  <c r="I109" s="1"/>
  <c r="I110" s="1"/>
  <c r="I111" s="1"/>
  <c r="I112" s="1"/>
  <c r="I113" s="1"/>
  <c r="I114" s="1"/>
  <c r="I115" s="1"/>
  <c r="I116" s="1"/>
  <c r="I117" s="1"/>
  <c r="I118" s="1"/>
  <c r="I119" s="1"/>
  <c r="I120" s="1"/>
  <c r="I121" s="1"/>
  <c r="I122" s="1"/>
  <c r="I123" s="1"/>
  <c r="I124" s="1"/>
  <c r="I125" s="1"/>
  <c r="I126" s="1"/>
  <c r="I127" s="1"/>
  <c r="I128" s="1"/>
  <c r="I129" s="1"/>
  <c r="I130" s="1"/>
  <c r="I131" s="1"/>
  <c r="I132" s="1"/>
  <c r="I133" s="1"/>
  <c r="I134" s="1"/>
  <c r="I135" s="1"/>
  <c r="I136" s="1"/>
  <c r="I137" s="1"/>
  <c r="I138" s="1"/>
  <c r="I139" s="1"/>
  <c r="I140" s="1"/>
  <c r="I141" s="1"/>
  <c r="I142" s="1"/>
  <c r="I143" s="1"/>
  <c r="I144" s="1"/>
  <c r="I145" s="1"/>
  <c r="I146" s="1"/>
  <c r="I147" s="1"/>
  <c r="I148" s="1"/>
  <c r="I149" s="1"/>
  <c r="I150" s="1"/>
  <c r="I151" s="1"/>
  <c r="I152" s="1"/>
  <c r="I153" s="1"/>
  <c r="I154" s="1"/>
  <c r="I155" s="1"/>
  <c r="I156" s="1"/>
  <c r="I157" s="1"/>
  <c r="I158" s="1"/>
  <c r="I159" s="1"/>
  <c r="I160" s="1"/>
  <c r="I161" s="1"/>
  <c r="I162" s="1"/>
  <c r="I163" s="1"/>
  <c r="I164" s="1"/>
  <c r="I165" s="1"/>
  <c r="I166" s="1"/>
  <c r="I167" s="1"/>
  <c r="I168" s="1"/>
  <c r="I169" s="1"/>
  <c r="I170" s="1"/>
  <c r="I171" s="1"/>
  <c r="I172" s="1"/>
  <c r="I173" s="1"/>
  <c r="I174" s="1"/>
  <c r="I175" s="1"/>
  <c r="I176" s="1"/>
  <c r="I177" s="1"/>
  <c r="I178" s="1"/>
  <c r="I179" s="1"/>
  <c r="I180" s="1"/>
  <c r="I181" s="1"/>
  <c r="I182" s="1"/>
  <c r="I183" s="1"/>
  <c r="I184" s="1"/>
  <c r="I185" s="1"/>
  <c r="I186" s="1"/>
  <c r="I187" s="1"/>
  <c r="I188" s="1"/>
  <c r="I189" s="1"/>
  <c r="I190" s="1"/>
  <c r="I191" s="1"/>
  <c r="I192" s="1"/>
  <c r="I193" s="1"/>
  <c r="I194" s="1"/>
  <c r="I195" s="1"/>
  <c r="I196" s="1"/>
  <c r="I197" s="1"/>
  <c r="I198" s="1"/>
  <c r="I199" s="1"/>
  <c r="I200" s="1"/>
  <c r="I201" s="1"/>
  <c r="I202" s="1"/>
  <c r="I203" s="1"/>
  <c r="I204" s="1"/>
  <c r="I205" s="1"/>
  <c r="I206" s="1"/>
  <c r="I207" s="1"/>
  <c r="I208" s="1"/>
  <c r="I209" s="1"/>
  <c r="I210" s="1"/>
  <c r="I211" s="1"/>
  <c r="I212" s="1"/>
  <c r="I213" s="1"/>
  <c r="I214" s="1"/>
  <c r="I215" s="1"/>
  <c r="I216" s="1"/>
  <c r="I217" s="1"/>
  <c r="I218" s="1"/>
  <c r="I219" s="1"/>
  <c r="I220" s="1"/>
  <c r="I221" s="1"/>
  <c r="I222" s="1"/>
  <c r="I223" s="1"/>
  <c r="I224" s="1"/>
  <c r="I225" s="1"/>
  <c r="I226" s="1"/>
  <c r="I227" s="1"/>
  <c r="I228" s="1"/>
  <c r="I229" s="1"/>
  <c r="I230" s="1"/>
  <c r="I231" s="1"/>
  <c r="I232" s="1"/>
  <c r="I233" s="1"/>
  <c r="I234" s="1"/>
  <c r="I235" s="1"/>
  <c r="I236" s="1"/>
  <c r="I237" s="1"/>
  <c r="I238" s="1"/>
  <c r="I239" s="1"/>
  <c r="I240" s="1"/>
  <c r="I241" s="1"/>
  <c r="I242" s="1"/>
  <c r="I243" s="1"/>
  <c r="I244" s="1"/>
  <c r="I245" s="1"/>
  <c r="I246" s="1"/>
  <c r="I247" s="1"/>
  <c r="I248" s="1"/>
  <c r="I249" s="1"/>
  <c r="I250" s="1"/>
  <c r="I251" s="1"/>
  <c r="I252" s="1"/>
  <c r="I253" s="1"/>
  <c r="I254" s="1"/>
  <c r="I255" s="1"/>
  <c r="I256" s="1"/>
  <c r="I257" s="1"/>
  <c r="I258" s="1"/>
  <c r="I259" s="1"/>
  <c r="I260" s="1"/>
  <c r="I261" s="1"/>
  <c r="I262" s="1"/>
  <c r="I263" s="1"/>
  <c r="I264" s="1"/>
  <c r="I265" s="1"/>
  <c r="I266" s="1"/>
  <c r="I267" s="1"/>
  <c r="I268" s="1"/>
  <c r="I269" s="1"/>
  <c r="I270" s="1"/>
  <c r="I271" s="1"/>
  <c r="I272" s="1"/>
  <c r="I273" s="1"/>
  <c r="I274" s="1"/>
  <c r="I275" s="1"/>
  <c r="I276" s="1"/>
  <c r="I277" s="1"/>
  <c r="I278" s="1"/>
  <c r="I279" s="1"/>
  <c r="I280" s="1"/>
  <c r="I281" s="1"/>
  <c r="I282" s="1"/>
  <c r="I283" s="1"/>
  <c r="I284" s="1"/>
  <c r="I285" s="1"/>
  <c r="I286" s="1"/>
  <c r="I287" s="1"/>
  <c r="I288" s="1"/>
  <c r="I289" s="1"/>
  <c r="I290" s="1"/>
  <c r="I291" s="1"/>
  <c r="I292" s="1"/>
  <c r="I293" s="1"/>
  <c r="I294" s="1"/>
  <c r="I295" s="1"/>
  <c r="I296" s="1"/>
  <c r="I297" s="1"/>
  <c r="I298" s="1"/>
  <c r="I299" s="1"/>
  <c r="I300" s="1"/>
  <c r="I301" s="1"/>
  <c r="I302" s="1"/>
  <c r="I303" s="1"/>
  <c r="I304" s="1"/>
  <c r="I305" s="1"/>
  <c r="I306" s="1"/>
  <c r="I307" s="1"/>
  <c r="I308" s="1"/>
  <c r="I309" s="1"/>
  <c r="I310" s="1"/>
  <c r="I311" s="1"/>
  <c r="I312" s="1"/>
  <c r="I313" s="1"/>
  <c r="I314" s="1"/>
  <c r="I315" s="1"/>
  <c r="I316" s="1"/>
  <c r="I317" s="1"/>
  <c r="I318" s="1"/>
  <c r="I319" s="1"/>
  <c r="I320" s="1"/>
  <c r="I321" s="1"/>
  <c r="I322" s="1"/>
  <c r="I323" s="1"/>
  <c r="I324" s="1"/>
  <c r="I325" s="1"/>
  <c r="I326" s="1"/>
  <c r="I327" s="1"/>
  <c r="I328" s="1"/>
  <c r="I329" s="1"/>
  <c r="I330" s="1"/>
  <c r="I331" s="1"/>
  <c r="I332" s="1"/>
  <c r="I333" s="1"/>
  <c r="I334" s="1"/>
  <c r="I335" s="1"/>
  <c r="I336" s="1"/>
  <c r="I337" s="1"/>
  <c r="I338" s="1"/>
  <c r="I339" s="1"/>
  <c r="I340" s="1"/>
  <c r="I341" s="1"/>
  <c r="I342" s="1"/>
  <c r="I343" s="1"/>
  <c r="I344" s="1"/>
  <c r="I345" s="1"/>
  <c r="I346" s="1"/>
  <c r="I347" s="1"/>
  <c r="I348" s="1"/>
  <c r="I349" s="1"/>
  <c r="I350" s="1"/>
  <c r="I351" s="1"/>
  <c r="I352" s="1"/>
  <c r="I353" s="1"/>
  <c r="I354" s="1"/>
  <c r="I355" s="1"/>
  <c r="I356" s="1"/>
  <c r="I357" s="1"/>
  <c r="I358" s="1"/>
  <c r="I359" s="1"/>
  <c r="I360" s="1"/>
  <c r="I361" s="1"/>
  <c r="I362" s="1"/>
  <c r="I363" s="1"/>
  <c r="I364" s="1"/>
  <c r="I365" s="1"/>
  <c r="I366" s="1"/>
  <c r="I367" s="1"/>
  <c r="H9"/>
  <c r="H10" s="1"/>
  <c r="H11" s="1"/>
  <c r="H12" s="1"/>
  <c r="H13" s="1"/>
  <c r="H14" s="1"/>
  <c r="H15" s="1"/>
  <c r="H16" s="1"/>
  <c r="H17" s="1"/>
  <c r="H18" s="1"/>
  <c r="H19" s="1"/>
  <c r="H20" s="1"/>
  <c r="H21" s="1"/>
  <c r="H22" s="1"/>
  <c r="H23" s="1"/>
  <c r="H24" s="1"/>
  <c r="H25" s="1"/>
  <c r="H26" s="1"/>
  <c r="H27" s="1"/>
  <c r="H28" s="1"/>
  <c r="H29" s="1"/>
  <c r="H30" s="1"/>
  <c r="H31" s="1"/>
  <c r="H32" s="1"/>
  <c r="H33" s="1"/>
  <c r="H34" s="1"/>
  <c r="H35" s="1"/>
  <c r="H36" s="1"/>
  <c r="H37" s="1"/>
  <c r="H38" s="1"/>
  <c r="H39" s="1"/>
  <c r="H40" s="1"/>
  <c r="H41" s="1"/>
  <c r="H42" s="1"/>
  <c r="H43" s="1"/>
  <c r="H44" s="1"/>
  <c r="H45" s="1"/>
  <c r="H46" s="1"/>
  <c r="H47" s="1"/>
  <c r="H48" s="1"/>
  <c r="H49" s="1"/>
  <c r="H50" s="1"/>
  <c r="H51" s="1"/>
  <c r="H52" s="1"/>
  <c r="H53" s="1"/>
  <c r="H54" s="1"/>
  <c r="H55" s="1"/>
  <c r="H56" s="1"/>
  <c r="H57" s="1"/>
  <c r="H58" s="1"/>
  <c r="H59" s="1"/>
  <c r="H60" s="1"/>
  <c r="H61" s="1"/>
  <c r="H62" s="1"/>
  <c r="H63" s="1"/>
  <c r="H64" s="1"/>
  <c r="H65" s="1"/>
  <c r="H66" s="1"/>
  <c r="H67" s="1"/>
  <c r="H68" s="1"/>
  <c r="H69" s="1"/>
  <c r="H70" s="1"/>
  <c r="H71" s="1"/>
  <c r="H72" s="1"/>
  <c r="H73" s="1"/>
  <c r="H74" s="1"/>
  <c r="H75" s="1"/>
  <c r="H76" s="1"/>
  <c r="H77" s="1"/>
  <c r="H78" s="1"/>
  <c r="H79" s="1"/>
  <c r="H80" s="1"/>
  <c r="H81" s="1"/>
  <c r="H82" s="1"/>
  <c r="H83" s="1"/>
  <c r="H84" s="1"/>
  <c r="H85" s="1"/>
  <c r="H86" s="1"/>
  <c r="H87" s="1"/>
  <c r="H88" s="1"/>
  <c r="H89" s="1"/>
  <c r="H90" s="1"/>
  <c r="H91" s="1"/>
  <c r="H92" s="1"/>
  <c r="H93" s="1"/>
  <c r="H94" s="1"/>
  <c r="H95" s="1"/>
  <c r="H96" s="1"/>
  <c r="H97" s="1"/>
  <c r="H98" s="1"/>
  <c r="H99" s="1"/>
  <c r="H100" s="1"/>
  <c r="H101" s="1"/>
  <c r="H102" s="1"/>
  <c r="H103" s="1"/>
  <c r="H104" s="1"/>
  <c r="H105" s="1"/>
  <c r="H106" s="1"/>
  <c r="H107" s="1"/>
  <c r="H108" s="1"/>
  <c r="H109" s="1"/>
  <c r="H110" s="1"/>
  <c r="H111" s="1"/>
  <c r="H112" s="1"/>
  <c r="H113" s="1"/>
  <c r="H114" s="1"/>
  <c r="H115" s="1"/>
  <c r="H116" s="1"/>
  <c r="H117" s="1"/>
  <c r="H118" s="1"/>
  <c r="H119" s="1"/>
  <c r="H120" s="1"/>
  <c r="H121" s="1"/>
  <c r="H122" s="1"/>
  <c r="H123" s="1"/>
  <c r="H124" s="1"/>
  <c r="H125" s="1"/>
  <c r="H126" s="1"/>
  <c r="H127" s="1"/>
  <c r="H128" s="1"/>
  <c r="H129" s="1"/>
  <c r="H130" s="1"/>
  <c r="H131" s="1"/>
  <c r="H132" s="1"/>
  <c r="H133" s="1"/>
  <c r="H134" s="1"/>
  <c r="H135" s="1"/>
  <c r="H136" s="1"/>
  <c r="H137" s="1"/>
  <c r="H138" s="1"/>
  <c r="H139" s="1"/>
  <c r="H140" s="1"/>
  <c r="H141" s="1"/>
  <c r="H142" s="1"/>
  <c r="H143" s="1"/>
  <c r="H144" s="1"/>
  <c r="H145" s="1"/>
  <c r="H146" s="1"/>
  <c r="H147" s="1"/>
  <c r="H148" s="1"/>
  <c r="H149" s="1"/>
  <c r="H150" s="1"/>
  <c r="H151" s="1"/>
  <c r="H152" s="1"/>
  <c r="H153" s="1"/>
  <c r="H154" s="1"/>
  <c r="H155" s="1"/>
  <c r="H156" s="1"/>
  <c r="H157" s="1"/>
  <c r="H158" s="1"/>
  <c r="H159" s="1"/>
  <c r="H160" s="1"/>
  <c r="H161" s="1"/>
  <c r="H162" s="1"/>
  <c r="H163" s="1"/>
  <c r="H164" s="1"/>
  <c r="H165" s="1"/>
  <c r="H166" s="1"/>
  <c r="H167" s="1"/>
  <c r="H168" s="1"/>
  <c r="H169" s="1"/>
  <c r="H170" s="1"/>
  <c r="H171" s="1"/>
  <c r="H172" s="1"/>
  <c r="H173" s="1"/>
  <c r="H174" s="1"/>
  <c r="H175" s="1"/>
  <c r="H176" s="1"/>
  <c r="H177" s="1"/>
  <c r="H178" s="1"/>
  <c r="H179" s="1"/>
  <c r="H180" s="1"/>
  <c r="H181" s="1"/>
  <c r="H182" s="1"/>
  <c r="H183" s="1"/>
  <c r="H184" s="1"/>
  <c r="H185" s="1"/>
  <c r="H186" s="1"/>
  <c r="H187" s="1"/>
  <c r="H188" s="1"/>
  <c r="H189" s="1"/>
  <c r="H190" s="1"/>
  <c r="H191" s="1"/>
  <c r="H192" s="1"/>
  <c r="H193" s="1"/>
  <c r="H194" s="1"/>
  <c r="H195" s="1"/>
  <c r="H196" s="1"/>
  <c r="H197" s="1"/>
  <c r="H198" s="1"/>
  <c r="H199" s="1"/>
  <c r="H200" s="1"/>
  <c r="H201" s="1"/>
  <c r="H202" s="1"/>
  <c r="H203" s="1"/>
  <c r="H204" s="1"/>
  <c r="H205" s="1"/>
  <c r="H206" s="1"/>
  <c r="H207" s="1"/>
  <c r="H208" s="1"/>
  <c r="H209" s="1"/>
  <c r="H210" s="1"/>
  <c r="H211" s="1"/>
  <c r="H212" s="1"/>
  <c r="H213" s="1"/>
  <c r="H214" s="1"/>
  <c r="H215" s="1"/>
  <c r="H216" s="1"/>
  <c r="H217" s="1"/>
  <c r="H218" s="1"/>
  <c r="H219" s="1"/>
  <c r="H220" s="1"/>
  <c r="H221" s="1"/>
  <c r="H222" s="1"/>
  <c r="H223" s="1"/>
  <c r="H224" s="1"/>
  <c r="H225" s="1"/>
  <c r="H226" s="1"/>
  <c r="H227" s="1"/>
  <c r="H228" s="1"/>
  <c r="H229" s="1"/>
  <c r="H230" s="1"/>
  <c r="H231" s="1"/>
  <c r="H232" s="1"/>
  <c r="H233" s="1"/>
  <c r="H234" s="1"/>
  <c r="H235" s="1"/>
  <c r="H236" s="1"/>
  <c r="H237" s="1"/>
  <c r="H238" s="1"/>
  <c r="H239" s="1"/>
  <c r="H240" s="1"/>
  <c r="H241" s="1"/>
  <c r="H242" s="1"/>
  <c r="H243" s="1"/>
  <c r="H244" s="1"/>
  <c r="H245" s="1"/>
  <c r="H246" s="1"/>
  <c r="H247" s="1"/>
  <c r="H248" s="1"/>
  <c r="H249" s="1"/>
  <c r="H250" s="1"/>
  <c r="H251" s="1"/>
  <c r="H252" s="1"/>
  <c r="H253" s="1"/>
  <c r="H254" s="1"/>
  <c r="H255" s="1"/>
  <c r="H256" s="1"/>
  <c r="H257" s="1"/>
  <c r="H258" s="1"/>
  <c r="H259" s="1"/>
  <c r="H260" s="1"/>
  <c r="H261" s="1"/>
  <c r="H262" s="1"/>
  <c r="H263" s="1"/>
  <c r="H264" s="1"/>
  <c r="H265" s="1"/>
  <c r="H266" s="1"/>
  <c r="H267" s="1"/>
  <c r="H268" s="1"/>
  <c r="H269" s="1"/>
  <c r="H270" s="1"/>
  <c r="H271" s="1"/>
  <c r="H272" s="1"/>
  <c r="H273" s="1"/>
  <c r="H274" s="1"/>
  <c r="H275" s="1"/>
  <c r="H276" s="1"/>
  <c r="H277" s="1"/>
  <c r="H278" s="1"/>
  <c r="H279" s="1"/>
  <c r="H280" s="1"/>
  <c r="H281" s="1"/>
  <c r="H282" s="1"/>
  <c r="H283" s="1"/>
  <c r="H284" s="1"/>
  <c r="H285" s="1"/>
  <c r="H286" s="1"/>
  <c r="H287" s="1"/>
  <c r="H288" s="1"/>
  <c r="H289" s="1"/>
  <c r="H290" s="1"/>
  <c r="H291" s="1"/>
  <c r="H292" s="1"/>
  <c r="H293" s="1"/>
  <c r="H294" s="1"/>
  <c r="H295" s="1"/>
  <c r="H296" s="1"/>
  <c r="H297" s="1"/>
  <c r="H298" s="1"/>
  <c r="H299" s="1"/>
  <c r="H300" s="1"/>
  <c r="H301" s="1"/>
  <c r="H302" s="1"/>
  <c r="H303" s="1"/>
  <c r="H304" s="1"/>
  <c r="H305" s="1"/>
  <c r="H306" s="1"/>
  <c r="H307" s="1"/>
  <c r="H308" s="1"/>
  <c r="H309" s="1"/>
  <c r="H310" s="1"/>
  <c r="H311" s="1"/>
  <c r="H312" s="1"/>
  <c r="H313" s="1"/>
  <c r="H314" s="1"/>
  <c r="H315" s="1"/>
  <c r="H316" s="1"/>
  <c r="H317" s="1"/>
  <c r="H318" s="1"/>
  <c r="H319" s="1"/>
  <c r="H320" s="1"/>
  <c r="H321" s="1"/>
  <c r="H322" s="1"/>
  <c r="H323" s="1"/>
  <c r="H324" s="1"/>
  <c r="H325" s="1"/>
  <c r="H326" s="1"/>
  <c r="H327" s="1"/>
  <c r="H328" s="1"/>
  <c r="H329" s="1"/>
  <c r="H330" s="1"/>
  <c r="H331" s="1"/>
  <c r="H332" s="1"/>
  <c r="H333" s="1"/>
  <c r="H334" s="1"/>
  <c r="H335" s="1"/>
  <c r="H336" s="1"/>
  <c r="H337" s="1"/>
  <c r="H338" s="1"/>
  <c r="H339" s="1"/>
  <c r="H340" s="1"/>
  <c r="H341" s="1"/>
  <c r="H342" s="1"/>
  <c r="H343" s="1"/>
  <c r="H344" s="1"/>
  <c r="H345" s="1"/>
  <c r="H346" s="1"/>
  <c r="H347" s="1"/>
  <c r="H348" s="1"/>
  <c r="H349" s="1"/>
  <c r="H350" s="1"/>
  <c r="H351" s="1"/>
  <c r="H352" s="1"/>
  <c r="H353" s="1"/>
  <c r="H354" s="1"/>
  <c r="H355" s="1"/>
  <c r="H356" s="1"/>
  <c r="H357" s="1"/>
  <c r="H358" s="1"/>
  <c r="H359" s="1"/>
  <c r="H360" s="1"/>
  <c r="H361" s="1"/>
  <c r="H362" s="1"/>
  <c r="H363" s="1"/>
  <c r="H364" s="1"/>
  <c r="H365" s="1"/>
  <c r="H366" s="1"/>
  <c r="H367" s="1"/>
  <c r="G9"/>
  <c r="G10" s="1"/>
  <c r="G11" s="1"/>
  <c r="G12" s="1"/>
  <c r="G13" s="1"/>
  <c r="G14" s="1"/>
  <c r="G15" s="1"/>
  <c r="G16" s="1"/>
  <c r="G17" s="1"/>
  <c r="G18" s="1"/>
  <c r="G19" s="1"/>
  <c r="G20" s="1"/>
  <c r="G21" s="1"/>
  <c r="G22" s="1"/>
  <c r="G23" s="1"/>
  <c r="G24" s="1"/>
  <c r="G25" s="1"/>
  <c r="G26" s="1"/>
  <c r="G27" s="1"/>
  <c r="G28" s="1"/>
  <c r="G29" s="1"/>
  <c r="G30" s="1"/>
  <c r="G31" s="1"/>
  <c r="G32" s="1"/>
  <c r="G33" s="1"/>
  <c r="G34" s="1"/>
  <c r="G35" s="1"/>
  <c r="G36" s="1"/>
  <c r="G37" s="1"/>
  <c r="G38" s="1"/>
  <c r="G39" s="1"/>
  <c r="G40" s="1"/>
  <c r="G41" s="1"/>
  <c r="G42" s="1"/>
  <c r="G43" s="1"/>
  <c r="G44" s="1"/>
  <c r="G45" s="1"/>
  <c r="G46" s="1"/>
  <c r="G47" s="1"/>
  <c r="G48" s="1"/>
  <c r="G49" s="1"/>
  <c r="G50" s="1"/>
  <c r="G51" s="1"/>
  <c r="G52" s="1"/>
  <c r="G53" s="1"/>
  <c r="G54" s="1"/>
  <c r="G55" s="1"/>
  <c r="G56" s="1"/>
  <c r="G57" s="1"/>
  <c r="G58" s="1"/>
  <c r="G59" s="1"/>
  <c r="G60" s="1"/>
  <c r="G61" s="1"/>
  <c r="G62" s="1"/>
  <c r="G63" s="1"/>
  <c r="G64" s="1"/>
  <c r="G65" s="1"/>
  <c r="G66" s="1"/>
  <c r="G67" s="1"/>
  <c r="G68" s="1"/>
  <c r="G69" s="1"/>
  <c r="G70" s="1"/>
  <c r="G71" s="1"/>
  <c r="G72" s="1"/>
  <c r="G73" s="1"/>
  <c r="G74" s="1"/>
  <c r="G75" s="1"/>
  <c r="G76" s="1"/>
  <c r="G77" s="1"/>
  <c r="G78" s="1"/>
  <c r="G79" s="1"/>
  <c r="G80" s="1"/>
  <c r="G81" s="1"/>
  <c r="G82" s="1"/>
  <c r="G83" s="1"/>
  <c r="G84" s="1"/>
  <c r="G85" s="1"/>
  <c r="G86" s="1"/>
  <c r="G87" s="1"/>
  <c r="G88" s="1"/>
  <c r="G89" s="1"/>
  <c r="G90" s="1"/>
  <c r="G91" s="1"/>
  <c r="G92" s="1"/>
  <c r="G93" s="1"/>
  <c r="G94" s="1"/>
  <c r="G95" s="1"/>
  <c r="G96" s="1"/>
  <c r="G97" s="1"/>
  <c r="G98" s="1"/>
  <c r="G99" s="1"/>
  <c r="G100" s="1"/>
  <c r="G101" s="1"/>
  <c r="G102" s="1"/>
  <c r="G103" s="1"/>
  <c r="G104" s="1"/>
  <c r="G105" s="1"/>
  <c r="G106" s="1"/>
  <c r="G107" s="1"/>
  <c r="G108" s="1"/>
  <c r="G109" s="1"/>
  <c r="G110" s="1"/>
  <c r="G111" s="1"/>
  <c r="G112" s="1"/>
  <c r="G113" s="1"/>
  <c r="G114" s="1"/>
  <c r="G115" s="1"/>
  <c r="G116" s="1"/>
  <c r="G117" s="1"/>
  <c r="G118" s="1"/>
  <c r="G119" s="1"/>
  <c r="G120" s="1"/>
  <c r="G121" s="1"/>
  <c r="G122" s="1"/>
  <c r="G123" s="1"/>
  <c r="G124" s="1"/>
  <c r="G125" s="1"/>
  <c r="G126" s="1"/>
  <c r="G127" s="1"/>
  <c r="G128" s="1"/>
  <c r="G129" s="1"/>
  <c r="G130" s="1"/>
  <c r="G131" s="1"/>
  <c r="G132" s="1"/>
  <c r="G133" s="1"/>
  <c r="G134" s="1"/>
  <c r="G135" s="1"/>
  <c r="G136" s="1"/>
  <c r="G137" s="1"/>
  <c r="G138" s="1"/>
  <c r="G139" s="1"/>
  <c r="G140" s="1"/>
  <c r="G141" s="1"/>
  <c r="G142" s="1"/>
  <c r="G143" s="1"/>
  <c r="G144" s="1"/>
  <c r="G145" s="1"/>
  <c r="G146" s="1"/>
  <c r="G147" s="1"/>
  <c r="G148" s="1"/>
  <c r="G149" s="1"/>
  <c r="G150" s="1"/>
  <c r="G151" s="1"/>
  <c r="G152" s="1"/>
  <c r="G153" s="1"/>
  <c r="G154" s="1"/>
  <c r="G155" s="1"/>
  <c r="G156" s="1"/>
  <c r="G157" s="1"/>
  <c r="G158" s="1"/>
  <c r="G159" s="1"/>
  <c r="G160" s="1"/>
  <c r="G161" s="1"/>
  <c r="G162" s="1"/>
  <c r="G163" s="1"/>
  <c r="G164" s="1"/>
  <c r="G165" s="1"/>
  <c r="G166" s="1"/>
  <c r="G167" s="1"/>
  <c r="G168" s="1"/>
  <c r="G169" s="1"/>
  <c r="G170" s="1"/>
  <c r="G171" s="1"/>
  <c r="G172" s="1"/>
  <c r="G173" s="1"/>
  <c r="G174" s="1"/>
  <c r="G175" s="1"/>
  <c r="G176" s="1"/>
  <c r="G177" s="1"/>
  <c r="G178" s="1"/>
  <c r="G179" s="1"/>
  <c r="G180" s="1"/>
  <c r="G181" s="1"/>
  <c r="G182" s="1"/>
  <c r="G183" s="1"/>
  <c r="G184" s="1"/>
  <c r="G185" s="1"/>
  <c r="G186" s="1"/>
  <c r="G187" s="1"/>
  <c r="G188" s="1"/>
  <c r="G189" s="1"/>
  <c r="G190" s="1"/>
  <c r="G191" s="1"/>
  <c r="G192" s="1"/>
  <c r="G193" s="1"/>
  <c r="G194" s="1"/>
  <c r="G195" s="1"/>
  <c r="G196" s="1"/>
  <c r="G197" s="1"/>
  <c r="G198" s="1"/>
  <c r="G199" s="1"/>
  <c r="G200" s="1"/>
  <c r="G201" s="1"/>
  <c r="G202" s="1"/>
  <c r="G203" s="1"/>
  <c r="G204" s="1"/>
  <c r="G205" s="1"/>
  <c r="G206" s="1"/>
  <c r="G207" s="1"/>
  <c r="G208" s="1"/>
  <c r="G209" s="1"/>
  <c r="G210" s="1"/>
  <c r="G211" s="1"/>
  <c r="G212" s="1"/>
  <c r="G213" s="1"/>
  <c r="G214" s="1"/>
  <c r="G215" s="1"/>
  <c r="G216" s="1"/>
  <c r="G217" s="1"/>
  <c r="G218" s="1"/>
  <c r="G219" s="1"/>
  <c r="G220" s="1"/>
  <c r="G221" s="1"/>
  <c r="G222" s="1"/>
  <c r="G223" s="1"/>
  <c r="G224" s="1"/>
  <c r="G225" s="1"/>
  <c r="G226" s="1"/>
  <c r="G227" s="1"/>
  <c r="G228" s="1"/>
  <c r="G229" s="1"/>
  <c r="G230" s="1"/>
  <c r="G231" s="1"/>
  <c r="G232" s="1"/>
  <c r="G233" s="1"/>
  <c r="G234" s="1"/>
  <c r="G235" s="1"/>
  <c r="G236" s="1"/>
  <c r="G237" s="1"/>
  <c r="G238" s="1"/>
  <c r="G239" s="1"/>
  <c r="G240" s="1"/>
  <c r="G241" s="1"/>
  <c r="G242" s="1"/>
  <c r="G243" s="1"/>
  <c r="G244" s="1"/>
  <c r="G245" s="1"/>
  <c r="G246" s="1"/>
  <c r="G247" s="1"/>
  <c r="G248" s="1"/>
  <c r="G249" s="1"/>
  <c r="G250" s="1"/>
  <c r="G251" s="1"/>
  <c r="G252" s="1"/>
  <c r="G253" s="1"/>
  <c r="G254" s="1"/>
  <c r="G255" s="1"/>
  <c r="G256" s="1"/>
  <c r="G257" s="1"/>
  <c r="G258" s="1"/>
  <c r="G259" s="1"/>
  <c r="G260" s="1"/>
  <c r="G261" s="1"/>
  <c r="G262" s="1"/>
  <c r="G263" s="1"/>
  <c r="G264" s="1"/>
  <c r="G265" s="1"/>
  <c r="G266" s="1"/>
  <c r="G267" s="1"/>
  <c r="G268" s="1"/>
  <c r="G269" s="1"/>
  <c r="G270" s="1"/>
  <c r="G271" s="1"/>
  <c r="G272" s="1"/>
  <c r="G273" s="1"/>
  <c r="G274" s="1"/>
  <c r="G275" s="1"/>
  <c r="G276" s="1"/>
  <c r="G277" s="1"/>
  <c r="G278" s="1"/>
  <c r="G279" s="1"/>
  <c r="G280" s="1"/>
  <c r="G281" s="1"/>
  <c r="G282" s="1"/>
  <c r="G283" s="1"/>
  <c r="G284" s="1"/>
  <c r="G285" s="1"/>
  <c r="G286" s="1"/>
  <c r="G287" s="1"/>
  <c r="G288" s="1"/>
  <c r="G289" s="1"/>
  <c r="G290" s="1"/>
  <c r="G291" s="1"/>
  <c r="G292" s="1"/>
  <c r="G293" s="1"/>
  <c r="G294" s="1"/>
  <c r="G295" s="1"/>
  <c r="G296" s="1"/>
  <c r="G297" s="1"/>
  <c r="G298" s="1"/>
  <c r="G299" s="1"/>
  <c r="G300" s="1"/>
  <c r="G301" s="1"/>
  <c r="G302" s="1"/>
  <c r="G303" s="1"/>
  <c r="G304" s="1"/>
  <c r="G305" s="1"/>
  <c r="G306" s="1"/>
  <c r="G307" s="1"/>
  <c r="G308" s="1"/>
  <c r="G309" s="1"/>
  <c r="G310" s="1"/>
  <c r="G311" s="1"/>
  <c r="G312" s="1"/>
  <c r="G313" s="1"/>
  <c r="G314" s="1"/>
  <c r="G315" s="1"/>
  <c r="G316" s="1"/>
  <c r="G317" s="1"/>
  <c r="G318" s="1"/>
  <c r="G319" s="1"/>
  <c r="G320" s="1"/>
  <c r="G321" s="1"/>
  <c r="G322" s="1"/>
  <c r="G323" s="1"/>
  <c r="G324" s="1"/>
  <c r="G325" s="1"/>
  <c r="G326" s="1"/>
  <c r="G327" s="1"/>
  <c r="G328" s="1"/>
  <c r="G329" s="1"/>
  <c r="G330" s="1"/>
  <c r="G331" s="1"/>
  <c r="G332" s="1"/>
  <c r="G333" s="1"/>
  <c r="G334" s="1"/>
  <c r="G335" s="1"/>
  <c r="G336" s="1"/>
  <c r="G337" s="1"/>
  <c r="G338" s="1"/>
  <c r="G339" s="1"/>
  <c r="G340" s="1"/>
  <c r="G341" s="1"/>
  <c r="G342" s="1"/>
  <c r="G343" s="1"/>
  <c r="G344" s="1"/>
  <c r="G345" s="1"/>
  <c r="G346" s="1"/>
  <c r="G347" s="1"/>
  <c r="G348" s="1"/>
  <c r="G349" s="1"/>
  <c r="G350" s="1"/>
  <c r="G351" s="1"/>
  <c r="G352" s="1"/>
  <c r="G353" s="1"/>
  <c r="G354" s="1"/>
  <c r="G355" s="1"/>
  <c r="G356" s="1"/>
  <c r="G357" s="1"/>
  <c r="G358" s="1"/>
  <c r="G359" s="1"/>
  <c r="G360" s="1"/>
  <c r="G361" s="1"/>
  <c r="G362" s="1"/>
  <c r="G363" s="1"/>
  <c r="G364" s="1"/>
  <c r="G365" s="1"/>
  <c r="G366" s="1"/>
  <c r="G367" s="1"/>
  <c r="B8"/>
  <c r="I8"/>
  <c r="H8"/>
  <c r="G8"/>
  <c r="C9"/>
  <c r="D9" s="1"/>
  <c r="C10"/>
  <c r="D10" s="1"/>
  <c r="C11"/>
  <c r="D11" s="1"/>
  <c r="C12"/>
  <c r="D12" s="1"/>
  <c r="C13"/>
  <c r="D13" s="1"/>
  <c r="C14"/>
  <c r="D14" s="1"/>
  <c r="C15"/>
  <c r="D15" s="1"/>
  <c r="C16"/>
  <c r="D16" s="1"/>
  <c r="C17"/>
  <c r="D17" s="1"/>
  <c r="C18"/>
  <c r="D18" s="1"/>
  <c r="C19"/>
  <c r="D19" s="1"/>
  <c r="C20"/>
  <c r="D20" s="1"/>
  <c r="C21"/>
  <c r="D21" s="1"/>
  <c r="C22"/>
  <c r="D22" s="1"/>
  <c r="C23"/>
  <c r="D23" s="1"/>
  <c r="C24"/>
  <c r="D24" s="1"/>
  <c r="C25"/>
  <c r="D25" s="1"/>
  <c r="C26"/>
  <c r="D26" s="1"/>
  <c r="C27"/>
  <c r="D27" s="1"/>
  <c r="C28"/>
  <c r="D28" s="1"/>
  <c r="C29"/>
  <c r="D29" s="1"/>
  <c r="C30"/>
  <c r="D30" s="1"/>
  <c r="C31"/>
  <c r="D31" s="1"/>
  <c r="C32"/>
  <c r="D32" s="1"/>
  <c r="C33"/>
  <c r="D33" s="1"/>
  <c r="C34"/>
  <c r="D34" s="1"/>
  <c r="C35"/>
  <c r="D35" s="1"/>
  <c r="C36"/>
  <c r="D36" s="1"/>
  <c r="C37"/>
  <c r="D37" s="1"/>
  <c r="C38"/>
  <c r="D38" s="1"/>
  <c r="C39"/>
  <c r="D39" s="1"/>
  <c r="C40"/>
  <c r="D40" s="1"/>
  <c r="C41"/>
  <c r="D41" s="1"/>
  <c r="C42"/>
  <c r="D42" s="1"/>
  <c r="C43"/>
  <c r="D43" s="1"/>
  <c r="C44"/>
  <c r="D44" s="1"/>
  <c r="C45"/>
  <c r="D45" s="1"/>
  <c r="C46"/>
  <c r="D46" s="1"/>
  <c r="C47"/>
  <c r="D47" s="1"/>
  <c r="C48"/>
  <c r="D48" s="1"/>
  <c r="C49"/>
  <c r="D49" s="1"/>
  <c r="C50"/>
  <c r="D50" s="1"/>
  <c r="C51"/>
  <c r="D51" s="1"/>
  <c r="C52"/>
  <c r="D52" s="1"/>
  <c r="C53"/>
  <c r="D53" s="1"/>
  <c r="C54"/>
  <c r="D54" s="1"/>
  <c r="C55"/>
  <c r="D55" s="1"/>
  <c r="C56"/>
  <c r="D56" s="1"/>
  <c r="C57"/>
  <c r="D57" s="1"/>
  <c r="C58"/>
  <c r="D58" s="1"/>
  <c r="C59"/>
  <c r="D59" s="1"/>
  <c r="C60"/>
  <c r="D60" s="1"/>
  <c r="C61"/>
  <c r="D61" s="1"/>
  <c r="C62"/>
  <c r="D62" s="1"/>
  <c r="C63"/>
  <c r="D63" s="1"/>
  <c r="C64"/>
  <c r="D64" s="1"/>
  <c r="C65"/>
  <c r="D65" s="1"/>
  <c r="C66"/>
  <c r="D66" s="1"/>
  <c r="C67"/>
  <c r="D67" s="1"/>
  <c r="C68"/>
  <c r="D68" s="1"/>
  <c r="C69"/>
  <c r="D69" s="1"/>
  <c r="C70"/>
  <c r="D70" s="1"/>
  <c r="C71"/>
  <c r="D71" s="1"/>
  <c r="C72"/>
  <c r="D72" s="1"/>
  <c r="C73"/>
  <c r="D73" s="1"/>
  <c r="C74"/>
  <c r="D74" s="1"/>
  <c r="C75"/>
  <c r="D75" s="1"/>
  <c r="C76"/>
  <c r="D76" s="1"/>
  <c r="C77"/>
  <c r="D77" s="1"/>
  <c r="C78"/>
  <c r="D78" s="1"/>
  <c r="C79"/>
  <c r="D79" s="1"/>
  <c r="C80"/>
  <c r="D80" s="1"/>
  <c r="C81"/>
  <c r="D81" s="1"/>
  <c r="C82"/>
  <c r="D82" s="1"/>
  <c r="C83"/>
  <c r="D83" s="1"/>
  <c r="C84"/>
  <c r="D84" s="1"/>
  <c r="C85"/>
  <c r="D85" s="1"/>
  <c r="C86"/>
  <c r="D86" s="1"/>
  <c r="C87"/>
  <c r="D87" s="1"/>
  <c r="C88"/>
  <c r="D88" s="1"/>
  <c r="C89"/>
  <c r="D89" s="1"/>
  <c r="C90"/>
  <c r="D90" s="1"/>
  <c r="C91"/>
  <c r="D91" s="1"/>
  <c r="C92"/>
  <c r="D92" s="1"/>
  <c r="C93"/>
  <c r="D93" s="1"/>
  <c r="C94"/>
  <c r="D94" s="1"/>
  <c r="C95"/>
  <c r="D95" s="1"/>
  <c r="C96"/>
  <c r="D96" s="1"/>
  <c r="C97"/>
  <c r="D97" s="1"/>
  <c r="C98"/>
  <c r="D98" s="1"/>
  <c r="C99"/>
  <c r="D99" s="1"/>
  <c r="C100"/>
  <c r="D100" s="1"/>
  <c r="C101"/>
  <c r="D101" s="1"/>
  <c r="C102"/>
  <c r="D102" s="1"/>
  <c r="C103"/>
  <c r="D103" s="1"/>
  <c r="C104"/>
  <c r="D104" s="1"/>
  <c r="C105"/>
  <c r="D105" s="1"/>
  <c r="C106"/>
  <c r="D106" s="1"/>
  <c r="C107"/>
  <c r="D107" s="1"/>
  <c r="C108"/>
  <c r="D108" s="1"/>
  <c r="C109"/>
  <c r="D109" s="1"/>
  <c r="C110"/>
  <c r="D110" s="1"/>
  <c r="C111"/>
  <c r="D111" s="1"/>
  <c r="C112"/>
  <c r="D112" s="1"/>
  <c r="C113"/>
  <c r="D113" s="1"/>
  <c r="C114"/>
  <c r="D114" s="1"/>
  <c r="C115"/>
  <c r="D115" s="1"/>
  <c r="C116"/>
  <c r="D116" s="1"/>
  <c r="C117"/>
  <c r="D117" s="1"/>
  <c r="C118"/>
  <c r="D118" s="1"/>
  <c r="C119"/>
  <c r="D119" s="1"/>
  <c r="C120"/>
  <c r="D120" s="1"/>
  <c r="C121"/>
  <c r="D121" s="1"/>
  <c r="C122"/>
  <c r="D122" s="1"/>
  <c r="C123"/>
  <c r="D123" s="1"/>
  <c r="C124"/>
  <c r="D124" s="1"/>
  <c r="C125"/>
  <c r="D125" s="1"/>
  <c r="C126"/>
  <c r="D126" s="1"/>
  <c r="C127"/>
  <c r="D127" s="1"/>
  <c r="C128"/>
  <c r="D128" s="1"/>
  <c r="C129"/>
  <c r="D129" s="1"/>
  <c r="C130"/>
  <c r="D130" s="1"/>
  <c r="C131"/>
  <c r="D131" s="1"/>
  <c r="C132"/>
  <c r="D132" s="1"/>
  <c r="C133"/>
  <c r="D133" s="1"/>
  <c r="C134"/>
  <c r="D134" s="1"/>
  <c r="C135"/>
  <c r="D135" s="1"/>
  <c r="C136"/>
  <c r="D136" s="1"/>
  <c r="C137"/>
  <c r="D137" s="1"/>
  <c r="C138"/>
  <c r="D138" s="1"/>
  <c r="C139"/>
  <c r="D139" s="1"/>
  <c r="C140"/>
  <c r="D140" s="1"/>
  <c r="C141"/>
  <c r="D141" s="1"/>
  <c r="C142"/>
  <c r="D142" s="1"/>
  <c r="C143"/>
  <c r="D143" s="1"/>
  <c r="C144"/>
  <c r="D144" s="1"/>
  <c r="C145"/>
  <c r="D145" s="1"/>
  <c r="C146"/>
  <c r="D146" s="1"/>
  <c r="C147"/>
  <c r="D147" s="1"/>
  <c r="C148"/>
  <c r="D148" s="1"/>
  <c r="C149"/>
  <c r="D149" s="1"/>
  <c r="C150"/>
  <c r="D150" s="1"/>
  <c r="C151"/>
  <c r="D151" s="1"/>
  <c r="C152"/>
  <c r="D152" s="1"/>
  <c r="C153"/>
  <c r="D153" s="1"/>
  <c r="C154"/>
  <c r="D154" s="1"/>
  <c r="C155"/>
  <c r="D155" s="1"/>
  <c r="C156"/>
  <c r="D156" s="1"/>
  <c r="C157"/>
  <c r="D157" s="1"/>
  <c r="C158"/>
  <c r="D158" s="1"/>
  <c r="C159"/>
  <c r="D159" s="1"/>
  <c r="C160"/>
  <c r="D160" s="1"/>
  <c r="C161"/>
  <c r="D161" s="1"/>
  <c r="C162"/>
  <c r="D162" s="1"/>
  <c r="C163"/>
  <c r="D163" s="1"/>
  <c r="C164"/>
  <c r="D164" s="1"/>
  <c r="C165"/>
  <c r="D165" s="1"/>
  <c r="C166"/>
  <c r="D166" s="1"/>
  <c r="C167"/>
  <c r="D167" s="1"/>
  <c r="C168"/>
  <c r="D168" s="1"/>
  <c r="C169"/>
  <c r="D169" s="1"/>
  <c r="C170"/>
  <c r="D170" s="1"/>
  <c r="C171"/>
  <c r="D171" s="1"/>
  <c r="C172"/>
  <c r="D172" s="1"/>
  <c r="C173"/>
  <c r="D173" s="1"/>
  <c r="C174"/>
  <c r="D174" s="1"/>
  <c r="C175"/>
  <c r="D175" s="1"/>
  <c r="C176"/>
  <c r="D176" s="1"/>
  <c r="C177"/>
  <c r="D177" s="1"/>
  <c r="C178"/>
  <c r="D178" s="1"/>
  <c r="C179"/>
  <c r="D179" s="1"/>
  <c r="C180"/>
  <c r="D180" s="1"/>
  <c r="C181"/>
  <c r="D181" s="1"/>
  <c r="C182"/>
  <c r="D182" s="1"/>
  <c r="C183"/>
  <c r="D183" s="1"/>
  <c r="C184"/>
  <c r="D184" s="1"/>
  <c r="C185"/>
  <c r="D185" s="1"/>
  <c r="C186"/>
  <c r="D186" s="1"/>
  <c r="C187"/>
  <c r="D187" s="1"/>
  <c r="C188"/>
  <c r="D188" s="1"/>
  <c r="C189"/>
  <c r="D189" s="1"/>
  <c r="C190"/>
  <c r="D190" s="1"/>
  <c r="C191"/>
  <c r="D191" s="1"/>
  <c r="C192"/>
  <c r="D192" s="1"/>
  <c r="C193"/>
  <c r="D193" s="1"/>
  <c r="C194"/>
  <c r="D194" s="1"/>
  <c r="C195"/>
  <c r="D195" s="1"/>
  <c r="C196"/>
  <c r="D196" s="1"/>
  <c r="C197"/>
  <c r="D197" s="1"/>
  <c r="C198"/>
  <c r="D198" s="1"/>
  <c r="C199"/>
  <c r="D199" s="1"/>
  <c r="C200"/>
  <c r="D200" s="1"/>
  <c r="C201"/>
  <c r="D201" s="1"/>
  <c r="C202"/>
  <c r="D202" s="1"/>
  <c r="C203"/>
  <c r="D203" s="1"/>
  <c r="C204"/>
  <c r="D204" s="1"/>
  <c r="C205"/>
  <c r="D205" s="1"/>
  <c r="C206"/>
  <c r="D206" s="1"/>
  <c r="C207"/>
  <c r="D207" s="1"/>
  <c r="C208"/>
  <c r="D208" s="1"/>
  <c r="C209"/>
  <c r="D209" s="1"/>
  <c r="C210"/>
  <c r="D210" s="1"/>
  <c r="C211"/>
  <c r="D211" s="1"/>
  <c r="C212"/>
  <c r="D212" s="1"/>
  <c r="C213"/>
  <c r="D213" s="1"/>
  <c r="C214"/>
  <c r="D214" s="1"/>
  <c r="C215"/>
  <c r="D215" s="1"/>
  <c r="C216"/>
  <c r="D216" s="1"/>
  <c r="C217"/>
  <c r="D217" s="1"/>
  <c r="C218"/>
  <c r="D218" s="1"/>
  <c r="C219"/>
  <c r="D219" s="1"/>
  <c r="C220"/>
  <c r="D220" s="1"/>
  <c r="C221"/>
  <c r="D221" s="1"/>
  <c r="C222"/>
  <c r="D222" s="1"/>
  <c r="C223"/>
  <c r="D223" s="1"/>
  <c r="C224"/>
  <c r="D224" s="1"/>
  <c r="C225"/>
  <c r="D225" s="1"/>
  <c r="C226"/>
  <c r="D226" s="1"/>
  <c r="C227"/>
  <c r="D227" s="1"/>
  <c r="C228"/>
  <c r="D228" s="1"/>
  <c r="C229"/>
  <c r="D229" s="1"/>
  <c r="C230"/>
  <c r="D230" s="1"/>
  <c r="C231"/>
  <c r="D231" s="1"/>
  <c r="C232"/>
  <c r="D232" s="1"/>
  <c r="C233"/>
  <c r="D233" s="1"/>
  <c r="C234"/>
  <c r="D234" s="1"/>
  <c r="C235"/>
  <c r="D235" s="1"/>
  <c r="C236"/>
  <c r="D236" s="1"/>
  <c r="C237"/>
  <c r="D237" s="1"/>
  <c r="C238"/>
  <c r="D238" s="1"/>
  <c r="C239"/>
  <c r="D239" s="1"/>
  <c r="C240"/>
  <c r="D240" s="1"/>
  <c r="C241"/>
  <c r="D241" s="1"/>
  <c r="C242"/>
  <c r="D242" s="1"/>
  <c r="C243"/>
  <c r="D243" s="1"/>
  <c r="C244"/>
  <c r="D244" s="1"/>
  <c r="C245"/>
  <c r="D245" s="1"/>
  <c r="C246"/>
  <c r="D246" s="1"/>
  <c r="C247"/>
  <c r="D247" s="1"/>
  <c r="C248"/>
  <c r="D248" s="1"/>
  <c r="C249"/>
  <c r="D249" s="1"/>
  <c r="C250"/>
  <c r="D250" s="1"/>
  <c r="C251"/>
  <c r="D251" s="1"/>
  <c r="C252"/>
  <c r="D252" s="1"/>
  <c r="C253"/>
  <c r="D253" s="1"/>
  <c r="C254"/>
  <c r="D254" s="1"/>
  <c r="C255"/>
  <c r="D255" s="1"/>
  <c r="C256"/>
  <c r="D256" s="1"/>
  <c r="C257"/>
  <c r="D257" s="1"/>
  <c r="C258"/>
  <c r="D258" s="1"/>
  <c r="C259"/>
  <c r="D259" s="1"/>
  <c r="C260"/>
  <c r="D260" s="1"/>
  <c r="C261"/>
  <c r="D261" s="1"/>
  <c r="C262"/>
  <c r="D262" s="1"/>
  <c r="C263"/>
  <c r="D263" s="1"/>
  <c r="C264"/>
  <c r="D264" s="1"/>
  <c r="C265"/>
  <c r="D265" s="1"/>
  <c r="C266"/>
  <c r="D266" s="1"/>
  <c r="C267"/>
  <c r="D267" s="1"/>
  <c r="C268"/>
  <c r="D268" s="1"/>
  <c r="C269"/>
  <c r="D269" s="1"/>
  <c r="C270"/>
  <c r="D270" s="1"/>
  <c r="C271"/>
  <c r="D271" s="1"/>
  <c r="C272"/>
  <c r="D272" s="1"/>
  <c r="C273"/>
  <c r="D273" s="1"/>
  <c r="C274"/>
  <c r="D274" s="1"/>
  <c r="C275"/>
  <c r="D275" s="1"/>
  <c r="C276"/>
  <c r="D276" s="1"/>
  <c r="C277"/>
  <c r="D277" s="1"/>
  <c r="C278"/>
  <c r="D278" s="1"/>
  <c r="C279"/>
  <c r="D279" s="1"/>
  <c r="C280"/>
  <c r="D280" s="1"/>
  <c r="C281"/>
  <c r="D281" s="1"/>
  <c r="C282"/>
  <c r="D282" s="1"/>
  <c r="C283"/>
  <c r="D283" s="1"/>
  <c r="C284"/>
  <c r="D284" s="1"/>
  <c r="C285"/>
  <c r="D285" s="1"/>
  <c r="C286"/>
  <c r="D286" s="1"/>
  <c r="C287"/>
  <c r="D287" s="1"/>
  <c r="C288"/>
  <c r="D288" s="1"/>
  <c r="C289"/>
  <c r="D289" s="1"/>
  <c r="C290"/>
  <c r="D290" s="1"/>
  <c r="C291"/>
  <c r="D291" s="1"/>
  <c r="C292"/>
  <c r="D292" s="1"/>
  <c r="C293"/>
  <c r="D293" s="1"/>
  <c r="C294"/>
  <c r="D294" s="1"/>
  <c r="C295"/>
  <c r="D295" s="1"/>
  <c r="C296"/>
  <c r="D296" s="1"/>
  <c r="C297"/>
  <c r="D297" s="1"/>
  <c r="C298"/>
  <c r="D298" s="1"/>
  <c r="C299"/>
  <c r="D299" s="1"/>
  <c r="C300"/>
  <c r="D300" s="1"/>
  <c r="C301"/>
  <c r="D301" s="1"/>
  <c r="C302"/>
  <c r="D302" s="1"/>
  <c r="C303"/>
  <c r="D303" s="1"/>
  <c r="C304"/>
  <c r="D304" s="1"/>
  <c r="C305"/>
  <c r="D305" s="1"/>
  <c r="C306"/>
  <c r="D306" s="1"/>
  <c r="C307"/>
  <c r="D307" s="1"/>
  <c r="C308"/>
  <c r="D308" s="1"/>
  <c r="C309"/>
  <c r="D309" s="1"/>
  <c r="C310"/>
  <c r="D310" s="1"/>
  <c r="C311"/>
  <c r="D311" s="1"/>
  <c r="C312"/>
  <c r="D312" s="1"/>
  <c r="C313"/>
  <c r="D313" s="1"/>
  <c r="C314"/>
  <c r="D314" s="1"/>
  <c r="C315"/>
  <c r="D315" s="1"/>
  <c r="C316"/>
  <c r="D316" s="1"/>
  <c r="C317"/>
  <c r="D317" s="1"/>
  <c r="C318"/>
  <c r="D318" s="1"/>
  <c r="C319"/>
  <c r="D319" s="1"/>
  <c r="C320"/>
  <c r="D320" s="1"/>
  <c r="C321"/>
  <c r="D321" s="1"/>
  <c r="C322"/>
  <c r="D322" s="1"/>
  <c r="C323"/>
  <c r="D323" s="1"/>
  <c r="C324"/>
  <c r="D324" s="1"/>
  <c r="C325"/>
  <c r="D325" s="1"/>
  <c r="C326"/>
  <c r="D326" s="1"/>
  <c r="C327"/>
  <c r="D327" s="1"/>
  <c r="C328"/>
  <c r="D328" s="1"/>
  <c r="C329"/>
  <c r="D329" s="1"/>
  <c r="C330"/>
  <c r="D330" s="1"/>
  <c r="C331"/>
  <c r="D331" s="1"/>
  <c r="C332"/>
  <c r="D332" s="1"/>
  <c r="C333"/>
  <c r="D333" s="1"/>
  <c r="C334"/>
  <c r="D334" s="1"/>
  <c r="C335"/>
  <c r="D335" s="1"/>
  <c r="C336"/>
  <c r="D336" s="1"/>
  <c r="C337"/>
  <c r="D337" s="1"/>
  <c r="C338"/>
  <c r="D338" s="1"/>
  <c r="C339"/>
  <c r="D339" s="1"/>
  <c r="C340"/>
  <c r="D340" s="1"/>
  <c r="C341"/>
  <c r="D341" s="1"/>
  <c r="C342"/>
  <c r="D342" s="1"/>
  <c r="C343"/>
  <c r="D343" s="1"/>
  <c r="C344"/>
  <c r="D344" s="1"/>
  <c r="C345"/>
  <c r="D345" s="1"/>
  <c r="C346"/>
  <c r="D346" s="1"/>
  <c r="C347"/>
  <c r="D347" s="1"/>
  <c r="C348"/>
  <c r="D348" s="1"/>
  <c r="C349"/>
  <c r="D349" s="1"/>
  <c r="C350"/>
  <c r="D350" s="1"/>
  <c r="C351"/>
  <c r="D351" s="1"/>
  <c r="C352"/>
  <c r="D352" s="1"/>
  <c r="C353"/>
  <c r="D353" s="1"/>
  <c r="C354"/>
  <c r="D354" s="1"/>
  <c r="C355"/>
  <c r="D355" s="1"/>
  <c r="C356"/>
  <c r="D356" s="1"/>
  <c r="C357"/>
  <c r="D357" s="1"/>
  <c r="C358"/>
  <c r="D358" s="1"/>
  <c r="C359"/>
  <c r="D359" s="1"/>
  <c r="C360"/>
  <c r="D360" s="1"/>
  <c r="C361"/>
  <c r="D361" s="1"/>
  <c r="C362"/>
  <c r="D362" s="1"/>
  <c r="C363"/>
  <c r="D363" s="1"/>
  <c r="C364"/>
  <c r="D364" s="1"/>
  <c r="C365"/>
  <c r="D365" s="1"/>
  <c r="C366"/>
  <c r="D366" s="1"/>
  <c r="C367"/>
  <c r="D367" s="1"/>
  <c r="C8"/>
  <c r="D8" s="1"/>
  <c r="E8" l="1"/>
  <c r="F8" s="1"/>
  <c r="B9" s="1"/>
  <c r="E9" s="1"/>
  <c r="F9" s="1"/>
  <c r="Q3" i="1"/>
  <c r="Q4"/>
  <c r="Q5"/>
  <c r="Q6"/>
  <c r="Q7"/>
  <c r="Q8"/>
  <c r="Q9"/>
  <c r="Q10"/>
  <c r="Q11"/>
  <c r="Q12"/>
  <c r="Q13"/>
  <c r="Q14"/>
  <c r="Q15"/>
  <c r="Q16"/>
  <c r="Q17"/>
  <c r="Q18"/>
  <c r="Q19"/>
  <c r="Q20"/>
  <c r="Q21"/>
  <c r="Q22"/>
  <c r="Q23"/>
  <c r="Q24"/>
  <c r="Q25"/>
  <c r="Q26"/>
  <c r="Q27"/>
  <c r="Q28"/>
  <c r="Q29"/>
  <c r="Q30"/>
  <c r="Q31"/>
  <c r="Q32"/>
  <c r="Q33"/>
  <c r="Q34"/>
  <c r="Q35"/>
  <c r="Q36"/>
  <c r="Q37"/>
  <c r="Q38"/>
  <c r="Q39"/>
  <c r="Q40"/>
  <c r="Q41"/>
  <c r="Q42"/>
  <c r="Q43"/>
  <c r="Q44"/>
  <c r="Q45"/>
  <c r="Q46"/>
  <c r="Q47"/>
  <c r="Q48"/>
  <c r="Q49"/>
  <c r="Q50"/>
  <c r="Q51"/>
  <c r="Q52"/>
  <c r="Q53"/>
  <c r="Q54"/>
  <c r="Q55"/>
  <c r="Q56"/>
  <c r="Q57"/>
  <c r="Q58"/>
  <c r="Q59"/>
  <c r="Q60"/>
  <c r="Q61"/>
  <c r="Q62"/>
  <c r="Q63"/>
  <c r="Q64"/>
  <c r="Q65"/>
  <c r="Q66"/>
  <c r="Q67"/>
  <c r="Q68"/>
  <c r="Q69"/>
  <c r="Q70"/>
  <c r="Q71"/>
  <c r="Q72"/>
  <c r="Q73"/>
  <c r="Q74"/>
  <c r="Q75"/>
  <c r="Q76"/>
  <c r="Q77"/>
  <c r="Q78"/>
  <c r="Q79"/>
  <c r="Q80"/>
  <c r="Q81"/>
  <c r="Q82"/>
  <c r="Q83"/>
  <c r="Q84"/>
  <c r="Q85"/>
  <c r="Q86"/>
  <c r="Q87"/>
  <c r="Q88"/>
  <c r="Q89"/>
  <c r="Q90"/>
  <c r="Q91"/>
  <c r="Q92"/>
  <c r="Q93"/>
  <c r="Q94"/>
  <c r="Q95"/>
  <c r="Q96"/>
  <c r="Q97"/>
  <c r="Q98"/>
  <c r="Q99"/>
  <c r="Q100"/>
  <c r="Q101"/>
  <c r="Q2"/>
  <c r="H10"/>
  <c r="P3"/>
  <c r="P4"/>
  <c r="P5"/>
  <c r="P6"/>
  <c r="P7"/>
  <c r="P8"/>
  <c r="P9"/>
  <c r="P10"/>
  <c r="P11"/>
  <c r="P12"/>
  <c r="P13"/>
  <c r="P14"/>
  <c r="P15"/>
  <c r="P16"/>
  <c r="P17"/>
  <c r="P18"/>
  <c r="P19"/>
  <c r="P20"/>
  <c r="P21"/>
  <c r="P22"/>
  <c r="P23"/>
  <c r="P24"/>
  <c r="P25"/>
  <c r="P26"/>
  <c r="P27"/>
  <c r="P28"/>
  <c r="P29"/>
  <c r="P30"/>
  <c r="P31"/>
  <c r="P32"/>
  <c r="P33"/>
  <c r="P34"/>
  <c r="P35"/>
  <c r="P36"/>
  <c r="P37"/>
  <c r="P38"/>
  <c r="P39"/>
  <c r="P40"/>
  <c r="P41"/>
  <c r="P42"/>
  <c r="P43"/>
  <c r="P44"/>
  <c r="P45"/>
  <c r="P46"/>
  <c r="P47"/>
  <c r="P48"/>
  <c r="P49"/>
  <c r="P50"/>
  <c r="P51"/>
  <c r="P52"/>
  <c r="P53"/>
  <c r="P54"/>
  <c r="P55"/>
  <c r="P56"/>
  <c r="P57"/>
  <c r="P58"/>
  <c r="P59"/>
  <c r="P60"/>
  <c r="P61"/>
  <c r="P62"/>
  <c r="P63"/>
  <c r="P64"/>
  <c r="P65"/>
  <c r="P66"/>
  <c r="P67"/>
  <c r="P68"/>
  <c r="P69"/>
  <c r="P70"/>
  <c r="P71"/>
  <c r="P72"/>
  <c r="P73"/>
  <c r="P74"/>
  <c r="P75"/>
  <c r="P76"/>
  <c r="P77"/>
  <c r="P78"/>
  <c r="P79"/>
  <c r="P80"/>
  <c r="P81"/>
  <c r="P82"/>
  <c r="P83"/>
  <c r="P84"/>
  <c r="P85"/>
  <c r="P86"/>
  <c r="P87"/>
  <c r="P88"/>
  <c r="P89"/>
  <c r="P90"/>
  <c r="P91"/>
  <c r="P92"/>
  <c r="P93"/>
  <c r="P94"/>
  <c r="P95"/>
  <c r="P96"/>
  <c r="P97"/>
  <c r="P98"/>
  <c r="P99"/>
  <c r="P100"/>
  <c r="P101"/>
  <c r="P2"/>
  <c r="B10" i="2" l="1"/>
  <c r="E10" s="1"/>
  <c r="F10" s="1"/>
  <c r="B11" s="1"/>
  <c r="C3" i="1"/>
  <c r="C4"/>
  <c r="C5"/>
  <c r="C6"/>
  <c r="C7"/>
  <c r="C8"/>
  <c r="C9"/>
  <c r="C10"/>
  <c r="C11"/>
  <c r="C12"/>
  <c r="C13"/>
  <c r="C14"/>
  <c r="C15"/>
  <c r="C16"/>
  <c r="C17"/>
  <c r="C18"/>
  <c r="C19"/>
  <c r="C20"/>
  <c r="C21"/>
  <c r="C22"/>
  <c r="C23"/>
  <c r="C24"/>
  <c r="C25"/>
  <c r="C26"/>
  <c r="C27"/>
  <c r="C28"/>
  <c r="C29"/>
  <c r="C30"/>
  <c r="C31"/>
  <c r="C32"/>
  <c r="C33"/>
  <c r="C34"/>
  <c r="C35"/>
  <c r="C36"/>
  <c r="C37"/>
  <c r="C38"/>
  <c r="C39"/>
  <c r="C40"/>
  <c r="C41"/>
  <c r="C42"/>
  <c r="C43"/>
  <c r="C44"/>
  <c r="C45"/>
  <c r="C46"/>
  <c r="C47"/>
  <c r="C48"/>
  <c r="C49"/>
  <c r="C50"/>
  <c r="C51"/>
  <c r="C52"/>
  <c r="C53"/>
  <c r="C54"/>
  <c r="C55"/>
  <c r="C56"/>
  <c r="C57"/>
  <c r="C58"/>
  <c r="C59"/>
  <c r="C60"/>
  <c r="C61"/>
  <c r="C62"/>
  <c r="C63"/>
  <c r="C64"/>
  <c r="C65"/>
  <c r="C66"/>
  <c r="C67"/>
  <c r="C68"/>
  <c r="C69"/>
  <c r="C70"/>
  <c r="C71"/>
  <c r="C72"/>
  <c r="C73"/>
  <c r="C74"/>
  <c r="C75"/>
  <c r="C76"/>
  <c r="C77"/>
  <c r="C78"/>
  <c r="C79"/>
  <c r="C80"/>
  <c r="C81"/>
  <c r="C82"/>
  <c r="C83"/>
  <c r="C84"/>
  <c r="C85"/>
  <c r="C86"/>
  <c r="C87"/>
  <c r="C88"/>
  <c r="C89"/>
  <c r="C90"/>
  <c r="C91"/>
  <c r="C92"/>
  <c r="C93"/>
  <c r="C94"/>
  <c r="C95"/>
  <c r="C96"/>
  <c r="C97"/>
  <c r="C98"/>
  <c r="C99"/>
  <c r="C100"/>
  <c r="C101"/>
  <c r="C102"/>
  <c r="C103"/>
  <c r="C104"/>
  <c r="C105"/>
  <c r="C106"/>
  <c r="C107"/>
  <c r="C108"/>
  <c r="C109"/>
  <c r="C110"/>
  <c r="C111"/>
  <c r="C112"/>
  <c r="C113"/>
  <c r="C114"/>
  <c r="C115"/>
  <c r="C116"/>
  <c r="C117"/>
  <c r="C118"/>
  <c r="C119"/>
  <c r="C120"/>
  <c r="C121"/>
  <c r="C122"/>
  <c r="C123"/>
  <c r="C124"/>
  <c r="C125"/>
  <c r="C126"/>
  <c r="C127"/>
  <c r="C128"/>
  <c r="C129"/>
  <c r="C130"/>
  <c r="C131"/>
  <c r="C132"/>
  <c r="C133"/>
  <c r="C134"/>
  <c r="C135"/>
  <c r="C136"/>
  <c r="C137"/>
  <c r="C138"/>
  <c r="C139"/>
  <c r="C140"/>
  <c r="C141"/>
  <c r="C142"/>
  <c r="C143"/>
  <c r="C144"/>
  <c r="C145"/>
  <c r="C146"/>
  <c r="C147"/>
  <c r="C148"/>
  <c r="C149"/>
  <c r="C150"/>
  <c r="C151"/>
  <c r="C152"/>
  <c r="C153"/>
  <c r="C154"/>
  <c r="C155"/>
  <c r="C156"/>
  <c r="C157"/>
  <c r="C158"/>
  <c r="C159"/>
  <c r="C160"/>
  <c r="C161"/>
  <c r="C162"/>
  <c r="C163"/>
  <c r="C164"/>
  <c r="C165"/>
  <c r="C166"/>
  <c r="C167"/>
  <c r="C168"/>
  <c r="C169"/>
  <c r="C170"/>
  <c r="C171"/>
  <c r="C172"/>
  <c r="C173"/>
  <c r="C174"/>
  <c r="C175"/>
  <c r="C176"/>
  <c r="C177"/>
  <c r="C178"/>
  <c r="C179"/>
  <c r="C180"/>
  <c r="C181"/>
  <c r="C182"/>
  <c r="C183"/>
  <c r="C184"/>
  <c r="C185"/>
  <c r="C186"/>
  <c r="C187"/>
  <c r="C188"/>
  <c r="C189"/>
  <c r="C190"/>
  <c r="C191"/>
  <c r="C192"/>
  <c r="C193"/>
  <c r="C194"/>
  <c r="C195"/>
  <c r="C196"/>
  <c r="C197"/>
  <c r="C198"/>
  <c r="C199"/>
  <c r="C200"/>
  <c r="C201"/>
  <c r="C202"/>
  <c r="C203"/>
  <c r="C204"/>
  <c r="C205"/>
  <c r="C206"/>
  <c r="C207"/>
  <c r="C208"/>
  <c r="C209"/>
  <c r="C210"/>
  <c r="C211"/>
  <c r="C212"/>
  <c r="C213"/>
  <c r="C214"/>
  <c r="C215"/>
  <c r="C216"/>
  <c r="C217"/>
  <c r="C2"/>
  <c r="H5" s="1"/>
  <c r="H6" s="1"/>
  <c r="E11" i="2" l="1"/>
  <c r="F11" s="1"/>
  <c r="B12" s="1"/>
  <c r="H4" i="1"/>
  <c r="H2"/>
  <c r="H9"/>
  <c r="H3"/>
  <c r="H8" s="1"/>
  <c r="E12" i="2" l="1"/>
  <c r="F12" s="1"/>
  <c r="B13" s="1"/>
  <c r="K7" i="1"/>
  <c r="K13"/>
  <c r="K5"/>
  <c r="K8"/>
  <c r="K14"/>
  <c r="K6"/>
  <c r="K3"/>
  <c r="K9"/>
  <c r="K15"/>
  <c r="K11"/>
  <c r="K12"/>
  <c r="K4"/>
  <c r="K10"/>
  <c r="K16"/>
  <c r="K2"/>
  <c r="L2" s="1" a="1"/>
  <c r="E13" i="2" l="1"/>
  <c r="F13" s="1"/>
  <c r="B14" s="1"/>
  <c r="L2" i="1"/>
  <c r="L6"/>
  <c r="L3"/>
  <c r="L14"/>
  <c r="L13"/>
  <c r="L7"/>
  <c r="L8"/>
  <c r="L16"/>
  <c r="L5"/>
  <c r="L15"/>
  <c r="L9"/>
  <c r="L12"/>
  <c r="L11"/>
  <c r="L10"/>
  <c r="L4"/>
  <c r="E14" i="2" l="1"/>
  <c r="F14" s="1"/>
  <c r="B15" s="1"/>
  <c r="E15" l="1"/>
  <c r="F15" s="1"/>
  <c r="B16" s="1"/>
  <c r="E16" l="1"/>
  <c r="F16" s="1"/>
  <c r="B17" s="1"/>
  <c r="E17" l="1"/>
  <c r="F17" s="1"/>
  <c r="B18" s="1"/>
  <c r="E18" l="1"/>
  <c r="F18" s="1"/>
  <c r="B19" s="1"/>
  <c r="E19" l="1"/>
  <c r="F19" s="1"/>
  <c r="B20" s="1"/>
  <c r="E20" l="1"/>
  <c r="F20" s="1"/>
  <c r="B21" s="1"/>
  <c r="E21" l="1"/>
  <c r="F21" s="1"/>
  <c r="B22" s="1"/>
  <c r="E22" l="1"/>
  <c r="F22" s="1"/>
  <c r="B23" s="1"/>
  <c r="E23" l="1"/>
  <c r="F23" s="1"/>
  <c r="B24" s="1"/>
  <c r="E24" l="1"/>
  <c r="F24" s="1"/>
  <c r="B25" s="1"/>
  <c r="E25" l="1"/>
  <c r="F25" s="1"/>
  <c r="B26" s="1"/>
  <c r="E26" l="1"/>
  <c r="F26" s="1"/>
  <c r="B27" s="1"/>
  <c r="E27" l="1"/>
  <c r="F27" s="1"/>
  <c r="B28" s="1"/>
  <c r="E28" l="1"/>
  <c r="F28" s="1"/>
  <c r="B29" s="1"/>
  <c r="E29" l="1"/>
  <c r="F29" s="1"/>
  <c r="B30" s="1"/>
  <c r="E30" l="1"/>
  <c r="F30" s="1"/>
  <c r="B31" s="1"/>
  <c r="E31" l="1"/>
  <c r="F31" s="1"/>
  <c r="B32" s="1"/>
  <c r="E32" l="1"/>
  <c r="F32" s="1"/>
  <c r="B33" s="1"/>
  <c r="E33" l="1"/>
  <c r="F33" s="1"/>
  <c r="B34" s="1"/>
  <c r="E34" l="1"/>
  <c r="F34" s="1"/>
  <c r="B35" s="1"/>
  <c r="E35" l="1"/>
  <c r="F35" s="1"/>
  <c r="B36" s="1"/>
  <c r="E36" l="1"/>
  <c r="F36" s="1"/>
  <c r="B37" s="1"/>
  <c r="E37" l="1"/>
  <c r="F37" s="1"/>
  <c r="B38" s="1"/>
  <c r="E38" l="1"/>
  <c r="F38" s="1"/>
  <c r="B39" s="1"/>
  <c r="E39" l="1"/>
  <c r="F39" s="1"/>
  <c r="B40" s="1"/>
  <c r="E40" l="1"/>
  <c r="F40" s="1"/>
  <c r="B41" s="1"/>
  <c r="E41" l="1"/>
  <c r="F41" s="1"/>
  <c r="B42" s="1"/>
  <c r="E42" l="1"/>
  <c r="F42" s="1"/>
  <c r="B43" s="1"/>
  <c r="E43" l="1"/>
  <c r="F43" s="1"/>
  <c r="B44" s="1"/>
  <c r="E44" l="1"/>
  <c r="F44" s="1"/>
  <c r="B45" s="1"/>
  <c r="E45" l="1"/>
  <c r="F45" s="1"/>
  <c r="B46" s="1"/>
  <c r="E46" l="1"/>
  <c r="F46" s="1"/>
  <c r="B47" s="1"/>
  <c r="E47" l="1"/>
  <c r="F47" s="1"/>
  <c r="B48" s="1"/>
  <c r="E48" l="1"/>
  <c r="F48" s="1"/>
  <c r="B49" s="1"/>
  <c r="E49" l="1"/>
  <c r="F49" s="1"/>
  <c r="B50" s="1"/>
  <c r="E50" l="1"/>
  <c r="F50" s="1"/>
  <c r="B51" s="1"/>
  <c r="E51" l="1"/>
  <c r="F51" s="1"/>
  <c r="B52" s="1"/>
  <c r="E52" l="1"/>
  <c r="F52" s="1"/>
  <c r="B53" s="1"/>
  <c r="E53" l="1"/>
  <c r="F53" s="1"/>
  <c r="B54" s="1"/>
  <c r="E54" l="1"/>
  <c r="F54" s="1"/>
  <c r="B55" s="1"/>
  <c r="E55" l="1"/>
  <c r="F55" s="1"/>
  <c r="B56" s="1"/>
  <c r="E56" l="1"/>
  <c r="F56" s="1"/>
  <c r="B57" s="1"/>
  <c r="E57" l="1"/>
  <c r="F57" s="1"/>
  <c r="B58" s="1"/>
  <c r="E58" l="1"/>
  <c r="F58" s="1"/>
  <c r="B59" s="1"/>
  <c r="E59" l="1"/>
  <c r="F59" s="1"/>
  <c r="B60" s="1"/>
  <c r="E60" l="1"/>
  <c r="F60" s="1"/>
  <c r="B61" s="1"/>
  <c r="E61" l="1"/>
  <c r="F61" s="1"/>
  <c r="B62" s="1"/>
  <c r="E62" l="1"/>
  <c r="F62" s="1"/>
  <c r="B63" s="1"/>
  <c r="E63" l="1"/>
  <c r="F63" s="1"/>
  <c r="B64" s="1"/>
  <c r="E64" l="1"/>
  <c r="F64" s="1"/>
  <c r="B65" s="1"/>
  <c r="E65" l="1"/>
  <c r="F65" s="1"/>
  <c r="B66" s="1"/>
  <c r="E66" l="1"/>
  <c r="F66" s="1"/>
  <c r="B67" s="1"/>
  <c r="E67" l="1"/>
  <c r="F67" s="1"/>
  <c r="B68" s="1"/>
  <c r="E68" l="1"/>
  <c r="F68" s="1"/>
  <c r="B69" s="1"/>
  <c r="E69" l="1"/>
  <c r="F69" s="1"/>
  <c r="B70" s="1"/>
  <c r="E70" l="1"/>
  <c r="F70" s="1"/>
  <c r="B71" s="1"/>
  <c r="E71" l="1"/>
  <c r="F71" s="1"/>
  <c r="B72" s="1"/>
  <c r="E72" l="1"/>
  <c r="F72" s="1"/>
  <c r="B73" s="1"/>
  <c r="E73" l="1"/>
  <c r="F73" s="1"/>
  <c r="B74" s="1"/>
  <c r="E74" l="1"/>
  <c r="F74" s="1"/>
  <c r="B75" s="1"/>
  <c r="E75" l="1"/>
  <c r="F75" s="1"/>
  <c r="B76" s="1"/>
  <c r="E76" l="1"/>
  <c r="F76" s="1"/>
  <c r="B77" s="1"/>
  <c r="E77" l="1"/>
  <c r="F77" s="1"/>
  <c r="B78" s="1"/>
  <c r="E78" l="1"/>
  <c r="F78" s="1"/>
  <c r="B79" s="1"/>
  <c r="E79" l="1"/>
  <c r="F79" s="1"/>
  <c r="B80" s="1"/>
  <c r="E80" l="1"/>
  <c r="F80" s="1"/>
  <c r="B81" s="1"/>
  <c r="E81" l="1"/>
  <c r="F81" s="1"/>
  <c r="B82" s="1"/>
  <c r="E82" l="1"/>
  <c r="F82" s="1"/>
  <c r="B83" s="1"/>
  <c r="E83" l="1"/>
  <c r="F83" s="1"/>
  <c r="B84" s="1"/>
  <c r="E84" l="1"/>
  <c r="F84" s="1"/>
  <c r="B85" s="1"/>
  <c r="E85" l="1"/>
  <c r="F85" s="1"/>
  <c r="B86" s="1"/>
  <c r="E86" l="1"/>
  <c r="F86" s="1"/>
  <c r="B87" s="1"/>
  <c r="E87" l="1"/>
  <c r="F87" s="1"/>
  <c r="B88" s="1"/>
  <c r="E88" l="1"/>
  <c r="F88" s="1"/>
  <c r="B89" s="1"/>
  <c r="E89" l="1"/>
  <c r="F89" s="1"/>
  <c r="B90" s="1"/>
  <c r="E90" l="1"/>
  <c r="F90" s="1"/>
  <c r="B91" s="1"/>
  <c r="E91" l="1"/>
  <c r="F91" s="1"/>
  <c r="B92" s="1"/>
  <c r="E92" l="1"/>
  <c r="F92" s="1"/>
  <c r="B93" s="1"/>
  <c r="E93" l="1"/>
  <c r="F93" s="1"/>
  <c r="B94" s="1"/>
  <c r="E94" l="1"/>
  <c r="F94" s="1"/>
  <c r="B95" s="1"/>
  <c r="E95" l="1"/>
  <c r="F95" s="1"/>
  <c r="B96" s="1"/>
  <c r="E96" l="1"/>
  <c r="F96" s="1"/>
  <c r="B97" s="1"/>
  <c r="E97" l="1"/>
  <c r="F97" s="1"/>
  <c r="B98" s="1"/>
  <c r="E98" l="1"/>
  <c r="F98" s="1"/>
  <c r="B99" s="1"/>
  <c r="E99" l="1"/>
  <c r="F99" s="1"/>
  <c r="B100" s="1"/>
  <c r="E100" l="1"/>
  <c r="F100" s="1"/>
  <c r="B101" s="1"/>
  <c r="E101" l="1"/>
  <c r="F101" s="1"/>
  <c r="B102" s="1"/>
  <c r="E102" l="1"/>
  <c r="F102" s="1"/>
  <c r="B103" s="1"/>
  <c r="E103" l="1"/>
  <c r="F103" s="1"/>
  <c r="B104" s="1"/>
  <c r="E104" l="1"/>
  <c r="F104" s="1"/>
  <c r="B105" s="1"/>
  <c r="E105" l="1"/>
  <c r="F105" s="1"/>
  <c r="B106" s="1"/>
  <c r="E106" l="1"/>
  <c r="F106" s="1"/>
  <c r="B107" s="1"/>
  <c r="E107" l="1"/>
  <c r="F107" s="1"/>
  <c r="B108" s="1"/>
  <c r="E108" l="1"/>
  <c r="F108" s="1"/>
  <c r="B109" s="1"/>
  <c r="E109" l="1"/>
  <c r="F109" s="1"/>
  <c r="B110" s="1"/>
  <c r="E110" l="1"/>
  <c r="F110" s="1"/>
  <c r="B111" s="1"/>
  <c r="E111" l="1"/>
  <c r="F111" s="1"/>
  <c r="B112" s="1"/>
  <c r="E112" l="1"/>
  <c r="F112" s="1"/>
  <c r="B113" s="1"/>
  <c r="E113" l="1"/>
  <c r="F113" s="1"/>
  <c r="B114" s="1"/>
  <c r="E114" l="1"/>
  <c r="F114" s="1"/>
  <c r="B115" s="1"/>
  <c r="E115" l="1"/>
  <c r="F115" s="1"/>
  <c r="B116" s="1"/>
  <c r="E116" l="1"/>
  <c r="F116" s="1"/>
  <c r="B117" s="1"/>
  <c r="E117" l="1"/>
  <c r="F117" s="1"/>
  <c r="B118" s="1"/>
  <c r="E118" l="1"/>
  <c r="F118" s="1"/>
  <c r="B119" s="1"/>
  <c r="E119" l="1"/>
  <c r="F119" s="1"/>
  <c r="B120" s="1"/>
  <c r="E120" l="1"/>
  <c r="F120" s="1"/>
  <c r="B121" s="1"/>
  <c r="E121" l="1"/>
  <c r="F121" s="1"/>
  <c r="B122" s="1"/>
  <c r="E122" l="1"/>
  <c r="F122" s="1"/>
  <c r="B123" s="1"/>
  <c r="E123" l="1"/>
  <c r="F123" s="1"/>
  <c r="B124" s="1"/>
  <c r="E124" l="1"/>
  <c r="F124" s="1"/>
  <c r="B125" s="1"/>
  <c r="E125" l="1"/>
  <c r="F125" s="1"/>
  <c r="B126" s="1"/>
  <c r="E126" l="1"/>
  <c r="F126" s="1"/>
  <c r="B127" s="1"/>
  <c r="E127" l="1"/>
  <c r="F127" s="1"/>
  <c r="B128" s="1"/>
  <c r="E128" l="1"/>
  <c r="F128" s="1"/>
  <c r="B129" s="1"/>
  <c r="E129" l="1"/>
  <c r="F129" s="1"/>
  <c r="B130" s="1"/>
  <c r="E130" l="1"/>
  <c r="F130" s="1"/>
  <c r="B131" s="1"/>
  <c r="E131" l="1"/>
  <c r="F131" s="1"/>
  <c r="B132" s="1"/>
  <c r="E132" l="1"/>
  <c r="F132" s="1"/>
  <c r="B133" s="1"/>
  <c r="E133" l="1"/>
  <c r="F133" s="1"/>
  <c r="B134" s="1"/>
  <c r="E134" l="1"/>
  <c r="F134" s="1"/>
  <c r="B135" s="1"/>
  <c r="E135" l="1"/>
  <c r="F135" s="1"/>
  <c r="B136" s="1"/>
  <c r="E136" l="1"/>
  <c r="F136" s="1"/>
  <c r="B137" s="1"/>
  <c r="E137" l="1"/>
  <c r="F137" s="1"/>
  <c r="B138" s="1"/>
  <c r="E138" l="1"/>
  <c r="F138" s="1"/>
  <c r="B139" s="1"/>
  <c r="E139" l="1"/>
  <c r="F139" s="1"/>
  <c r="B140" s="1"/>
  <c r="E140" l="1"/>
  <c r="F140" s="1"/>
  <c r="B141" s="1"/>
  <c r="E141" l="1"/>
  <c r="F141" s="1"/>
  <c r="B142" s="1"/>
  <c r="E142" l="1"/>
  <c r="F142" s="1"/>
  <c r="B143" s="1"/>
  <c r="E143" l="1"/>
  <c r="F143" s="1"/>
  <c r="B144" s="1"/>
  <c r="E144" l="1"/>
  <c r="F144" s="1"/>
  <c r="B145" s="1"/>
  <c r="E145" l="1"/>
  <c r="F145" s="1"/>
  <c r="B146" s="1"/>
  <c r="E146" l="1"/>
  <c r="F146" s="1"/>
  <c r="B147" s="1"/>
  <c r="E147" l="1"/>
  <c r="F147" s="1"/>
  <c r="B148" s="1"/>
  <c r="E148" l="1"/>
  <c r="F148" s="1"/>
  <c r="B149" s="1"/>
  <c r="E149" l="1"/>
  <c r="F149" s="1"/>
  <c r="B150" s="1"/>
  <c r="E150" l="1"/>
  <c r="F150" s="1"/>
  <c r="B151" s="1"/>
  <c r="E151" l="1"/>
  <c r="F151" s="1"/>
  <c r="B152" s="1"/>
  <c r="E152" l="1"/>
  <c r="F152" s="1"/>
  <c r="B153" s="1"/>
  <c r="E153" l="1"/>
  <c r="F153" s="1"/>
  <c r="B154" s="1"/>
  <c r="E154" l="1"/>
  <c r="F154" s="1"/>
  <c r="B155" s="1"/>
  <c r="E155" l="1"/>
  <c r="F155" s="1"/>
  <c r="B156" s="1"/>
  <c r="E156" l="1"/>
  <c r="F156" s="1"/>
  <c r="B157" s="1"/>
  <c r="E157" l="1"/>
  <c r="F157" s="1"/>
  <c r="B158" s="1"/>
  <c r="E158" l="1"/>
  <c r="F158" s="1"/>
  <c r="B159" s="1"/>
  <c r="E159" l="1"/>
  <c r="F159" s="1"/>
  <c r="B160" s="1"/>
  <c r="E160" l="1"/>
  <c r="F160" s="1"/>
  <c r="B161" s="1"/>
  <c r="E161" l="1"/>
  <c r="F161" s="1"/>
  <c r="B162" s="1"/>
  <c r="E162" l="1"/>
  <c r="F162" s="1"/>
  <c r="B163" s="1"/>
  <c r="E163" l="1"/>
  <c r="F163" s="1"/>
  <c r="B164" s="1"/>
  <c r="E164" l="1"/>
  <c r="F164" s="1"/>
  <c r="B165" s="1"/>
  <c r="E165" l="1"/>
  <c r="F165" s="1"/>
  <c r="B166" s="1"/>
  <c r="E166" l="1"/>
  <c r="F166" s="1"/>
  <c r="B167" s="1"/>
  <c r="E167" l="1"/>
  <c r="F167" s="1"/>
  <c r="B168" s="1"/>
  <c r="E168" l="1"/>
  <c r="F168" s="1"/>
  <c r="B169" s="1"/>
  <c r="E169" l="1"/>
  <c r="F169" s="1"/>
  <c r="B170" s="1"/>
  <c r="E170" l="1"/>
  <c r="F170" s="1"/>
  <c r="B171" s="1"/>
  <c r="E171" l="1"/>
  <c r="F171" s="1"/>
  <c r="B172" s="1"/>
  <c r="E172" l="1"/>
  <c r="F172" s="1"/>
  <c r="B173" s="1"/>
  <c r="E173" l="1"/>
  <c r="F173" s="1"/>
  <c r="B174" s="1"/>
  <c r="E174" l="1"/>
  <c r="F174" s="1"/>
  <c r="B175" s="1"/>
  <c r="E175" l="1"/>
  <c r="F175" s="1"/>
  <c r="B176" s="1"/>
  <c r="E176" l="1"/>
  <c r="F176" s="1"/>
  <c r="B177" s="1"/>
  <c r="E177" l="1"/>
  <c r="F177" s="1"/>
  <c r="B178" s="1"/>
  <c r="E178" l="1"/>
  <c r="F178" s="1"/>
  <c r="B179" s="1"/>
  <c r="E179" l="1"/>
  <c r="F179" s="1"/>
  <c r="B180" s="1"/>
  <c r="E180" l="1"/>
  <c r="F180" s="1"/>
  <c r="B181" s="1"/>
  <c r="E181" l="1"/>
  <c r="F181" s="1"/>
  <c r="B182" s="1"/>
  <c r="E182" l="1"/>
  <c r="F182" s="1"/>
  <c r="B183" s="1"/>
  <c r="E183" l="1"/>
  <c r="F183" s="1"/>
  <c r="B184" s="1"/>
  <c r="E184" l="1"/>
  <c r="F184" s="1"/>
  <c r="B185" s="1"/>
  <c r="E185" l="1"/>
  <c r="F185" s="1"/>
  <c r="B186" s="1"/>
  <c r="E186" l="1"/>
  <c r="F186" s="1"/>
  <c r="B187" s="1"/>
  <c r="E187" l="1"/>
  <c r="F187" s="1"/>
  <c r="B188" s="1"/>
  <c r="E188" l="1"/>
  <c r="F188" s="1"/>
  <c r="B189" s="1"/>
  <c r="E189" l="1"/>
  <c r="F189" s="1"/>
  <c r="B190" s="1"/>
  <c r="E190" l="1"/>
  <c r="F190" s="1"/>
  <c r="B191" s="1"/>
  <c r="E191" l="1"/>
  <c r="F191" s="1"/>
  <c r="B192" s="1"/>
  <c r="E192" l="1"/>
  <c r="F192" s="1"/>
  <c r="B193" s="1"/>
  <c r="E193" l="1"/>
  <c r="F193" s="1"/>
  <c r="B194" s="1"/>
  <c r="E194" l="1"/>
  <c r="F194" s="1"/>
  <c r="B195" s="1"/>
  <c r="E195" l="1"/>
  <c r="F195" s="1"/>
  <c r="B196" s="1"/>
  <c r="E196" l="1"/>
  <c r="F196" s="1"/>
  <c r="B197" s="1"/>
  <c r="E197" l="1"/>
  <c r="F197" s="1"/>
  <c r="B198" s="1"/>
  <c r="E198" l="1"/>
  <c r="F198" s="1"/>
  <c r="B199" s="1"/>
  <c r="E199" l="1"/>
  <c r="F199" s="1"/>
  <c r="B200" s="1"/>
  <c r="E200" l="1"/>
  <c r="F200" s="1"/>
  <c r="B201" s="1"/>
  <c r="E201" l="1"/>
  <c r="F201" s="1"/>
  <c r="B202" s="1"/>
  <c r="E202" l="1"/>
  <c r="F202" s="1"/>
  <c r="B203" s="1"/>
  <c r="E203" l="1"/>
  <c r="F203" s="1"/>
  <c r="B204" s="1"/>
  <c r="E204" l="1"/>
  <c r="F204" s="1"/>
  <c r="B205" s="1"/>
  <c r="E205" l="1"/>
  <c r="F205" s="1"/>
  <c r="B206" s="1"/>
  <c r="E206" l="1"/>
  <c r="F206" s="1"/>
  <c r="B207" s="1"/>
  <c r="E207" l="1"/>
  <c r="F207" s="1"/>
  <c r="B208" s="1"/>
  <c r="E208" l="1"/>
  <c r="F208" s="1"/>
  <c r="B209" s="1"/>
  <c r="E209" l="1"/>
  <c r="F209" s="1"/>
  <c r="B210" s="1"/>
  <c r="E210" l="1"/>
  <c r="F210" s="1"/>
  <c r="B211" s="1"/>
  <c r="E211" l="1"/>
  <c r="F211" s="1"/>
  <c r="B212" s="1"/>
  <c r="E212" l="1"/>
  <c r="F212" s="1"/>
  <c r="B213" s="1"/>
  <c r="E213" l="1"/>
  <c r="F213" s="1"/>
  <c r="B214" s="1"/>
  <c r="E214" l="1"/>
  <c r="F214" s="1"/>
  <c r="B215" s="1"/>
  <c r="E215" l="1"/>
  <c r="F215" s="1"/>
  <c r="B216" s="1"/>
  <c r="E216" l="1"/>
  <c r="F216" s="1"/>
  <c r="B217" s="1"/>
  <c r="E217" l="1"/>
  <c r="F217" s="1"/>
  <c r="B218" s="1"/>
  <c r="E218" l="1"/>
  <c r="F218" s="1"/>
  <c r="B219" s="1"/>
  <c r="E219" l="1"/>
  <c r="F219" s="1"/>
  <c r="B220" s="1"/>
  <c r="E220" l="1"/>
  <c r="F220" s="1"/>
  <c r="B221" s="1"/>
  <c r="E221" l="1"/>
  <c r="F221" s="1"/>
  <c r="B222" s="1"/>
  <c r="E222" l="1"/>
  <c r="F222" s="1"/>
  <c r="B223" s="1"/>
  <c r="E223" l="1"/>
  <c r="F223" s="1"/>
  <c r="B224" s="1"/>
  <c r="E224" l="1"/>
  <c r="F224" s="1"/>
  <c r="B225" s="1"/>
  <c r="E225" l="1"/>
  <c r="F225" s="1"/>
  <c r="B226" s="1"/>
  <c r="E226" l="1"/>
  <c r="F226" s="1"/>
  <c r="B227" s="1"/>
  <c r="E227" l="1"/>
  <c r="F227" s="1"/>
  <c r="B228" s="1"/>
  <c r="E228" l="1"/>
  <c r="F228" s="1"/>
  <c r="B229" s="1"/>
  <c r="E229" l="1"/>
  <c r="F229" s="1"/>
  <c r="B230" s="1"/>
  <c r="E230" l="1"/>
  <c r="F230" s="1"/>
  <c r="B231" s="1"/>
  <c r="E231" l="1"/>
  <c r="F231" s="1"/>
  <c r="B232" s="1"/>
  <c r="E232" l="1"/>
  <c r="F232" s="1"/>
  <c r="B233" s="1"/>
  <c r="E233" l="1"/>
  <c r="F233" s="1"/>
  <c r="B234" s="1"/>
  <c r="E234" l="1"/>
  <c r="F234" s="1"/>
  <c r="B235" s="1"/>
  <c r="E235" l="1"/>
  <c r="F235" s="1"/>
  <c r="B236" s="1"/>
  <c r="E236" l="1"/>
  <c r="F236" s="1"/>
  <c r="B237" s="1"/>
  <c r="E237" l="1"/>
  <c r="F237" s="1"/>
  <c r="B238" s="1"/>
  <c r="E238" l="1"/>
  <c r="F238" s="1"/>
  <c r="B239" s="1"/>
  <c r="E239" l="1"/>
  <c r="F239" s="1"/>
  <c r="B240" s="1"/>
  <c r="E240" l="1"/>
  <c r="F240" s="1"/>
  <c r="B241" s="1"/>
  <c r="E241" l="1"/>
  <c r="F241" s="1"/>
  <c r="B242" s="1"/>
  <c r="E242" l="1"/>
  <c r="F242" s="1"/>
  <c r="B243" s="1"/>
  <c r="E243" l="1"/>
  <c r="F243" s="1"/>
  <c r="B244" s="1"/>
  <c r="E244" l="1"/>
  <c r="F244" s="1"/>
  <c r="B245" s="1"/>
  <c r="E245" l="1"/>
  <c r="F245" s="1"/>
  <c r="B246" s="1"/>
  <c r="E246" l="1"/>
  <c r="F246" s="1"/>
  <c r="B247" s="1"/>
  <c r="E247" l="1"/>
  <c r="F247" s="1"/>
  <c r="B248" s="1"/>
  <c r="E248" l="1"/>
  <c r="F248" s="1"/>
  <c r="B249" s="1"/>
  <c r="E249" l="1"/>
  <c r="F249" s="1"/>
  <c r="B250" s="1"/>
  <c r="E250" l="1"/>
  <c r="F250" s="1"/>
  <c r="B251" s="1"/>
  <c r="E251" l="1"/>
  <c r="F251" s="1"/>
  <c r="B252" s="1"/>
  <c r="E252" l="1"/>
  <c r="F252" s="1"/>
  <c r="B253" s="1"/>
  <c r="E253" l="1"/>
  <c r="F253" s="1"/>
  <c r="B254" s="1"/>
  <c r="E254" l="1"/>
  <c r="F254" s="1"/>
  <c r="B255" s="1"/>
  <c r="E255" l="1"/>
  <c r="F255" s="1"/>
  <c r="B256" s="1"/>
  <c r="E256" l="1"/>
  <c r="F256" s="1"/>
  <c r="B257" s="1"/>
  <c r="E257" l="1"/>
  <c r="F257" s="1"/>
  <c r="B258" s="1"/>
  <c r="E258" l="1"/>
  <c r="F258" s="1"/>
  <c r="B259" s="1"/>
  <c r="E259" l="1"/>
  <c r="F259" s="1"/>
  <c r="B260" s="1"/>
  <c r="E260" l="1"/>
  <c r="F260" s="1"/>
  <c r="B261" s="1"/>
  <c r="E261" l="1"/>
  <c r="F261" s="1"/>
  <c r="B262" s="1"/>
  <c r="E262" l="1"/>
  <c r="F262" s="1"/>
  <c r="B263" s="1"/>
  <c r="E263" l="1"/>
  <c r="F263" s="1"/>
  <c r="B264" s="1"/>
  <c r="E264" l="1"/>
  <c r="F264" s="1"/>
  <c r="B265" s="1"/>
  <c r="E265" l="1"/>
  <c r="F265" s="1"/>
  <c r="B266" s="1"/>
  <c r="E266" l="1"/>
  <c r="F266" s="1"/>
  <c r="B267" s="1"/>
  <c r="E267" l="1"/>
  <c r="F267" s="1"/>
  <c r="B268" s="1"/>
  <c r="E268" l="1"/>
  <c r="F268" s="1"/>
  <c r="B269" s="1"/>
  <c r="E269" l="1"/>
  <c r="F269" s="1"/>
  <c r="B270" s="1"/>
  <c r="E270" l="1"/>
  <c r="F270" s="1"/>
  <c r="B271" s="1"/>
  <c r="E271" l="1"/>
  <c r="F271" s="1"/>
  <c r="B272" s="1"/>
  <c r="E272" l="1"/>
  <c r="F272" s="1"/>
  <c r="B273" s="1"/>
  <c r="E273" l="1"/>
  <c r="F273" s="1"/>
  <c r="B274" s="1"/>
  <c r="E274" l="1"/>
  <c r="F274" s="1"/>
  <c r="B275" s="1"/>
  <c r="E275" l="1"/>
  <c r="F275" s="1"/>
  <c r="B276" s="1"/>
  <c r="E276" l="1"/>
  <c r="F276" s="1"/>
  <c r="B277" s="1"/>
  <c r="E277" l="1"/>
  <c r="F277" s="1"/>
  <c r="B278" s="1"/>
  <c r="E278" l="1"/>
  <c r="F278" s="1"/>
  <c r="B279" s="1"/>
  <c r="E279" l="1"/>
  <c r="F279" s="1"/>
  <c r="B280" s="1"/>
  <c r="E280" l="1"/>
  <c r="F280" s="1"/>
  <c r="B281" s="1"/>
  <c r="E281" l="1"/>
  <c r="F281" s="1"/>
  <c r="B282" s="1"/>
  <c r="E282" l="1"/>
  <c r="F282" s="1"/>
  <c r="B283" s="1"/>
  <c r="E283" l="1"/>
  <c r="F283" s="1"/>
  <c r="B284" s="1"/>
  <c r="E284" l="1"/>
  <c r="F284" s="1"/>
  <c r="B285" s="1"/>
  <c r="E285" l="1"/>
  <c r="F285" s="1"/>
  <c r="B286" s="1"/>
  <c r="E286" l="1"/>
  <c r="F286" s="1"/>
  <c r="B287" s="1"/>
  <c r="E287" l="1"/>
  <c r="F287" s="1"/>
  <c r="B288" s="1"/>
  <c r="E288" l="1"/>
  <c r="F288" s="1"/>
  <c r="B289" s="1"/>
  <c r="E289" l="1"/>
  <c r="F289" s="1"/>
  <c r="B290" s="1"/>
  <c r="E290" l="1"/>
  <c r="F290" s="1"/>
  <c r="B291" s="1"/>
  <c r="E291" l="1"/>
  <c r="F291" s="1"/>
  <c r="B292" s="1"/>
  <c r="E292" l="1"/>
  <c r="F292" s="1"/>
  <c r="B293" s="1"/>
  <c r="E293" l="1"/>
  <c r="F293" s="1"/>
  <c r="B294" s="1"/>
  <c r="E294" l="1"/>
  <c r="F294" s="1"/>
  <c r="B295" s="1"/>
  <c r="E295" l="1"/>
  <c r="F295" s="1"/>
  <c r="B296" s="1"/>
  <c r="E296" l="1"/>
  <c r="F296" s="1"/>
  <c r="B297" s="1"/>
  <c r="E297" l="1"/>
  <c r="F297" s="1"/>
  <c r="B298" s="1"/>
  <c r="E298" l="1"/>
  <c r="F298" s="1"/>
  <c r="B299" s="1"/>
  <c r="E299" l="1"/>
  <c r="F299" s="1"/>
  <c r="B300" s="1"/>
  <c r="E300" l="1"/>
  <c r="F300" s="1"/>
  <c r="B301" s="1"/>
  <c r="E301" l="1"/>
  <c r="F301" s="1"/>
  <c r="B302" s="1"/>
  <c r="E302" l="1"/>
  <c r="F302" s="1"/>
  <c r="B303" s="1"/>
  <c r="E303" l="1"/>
  <c r="F303" s="1"/>
  <c r="B304" s="1"/>
  <c r="E304" l="1"/>
  <c r="F304" s="1"/>
  <c r="B305" s="1"/>
  <c r="E305" l="1"/>
  <c r="F305" s="1"/>
  <c r="B306" s="1"/>
  <c r="E306" l="1"/>
  <c r="F306" s="1"/>
  <c r="B307" s="1"/>
  <c r="E307" l="1"/>
  <c r="F307" s="1"/>
  <c r="B308" s="1"/>
  <c r="E308" l="1"/>
  <c r="F308" s="1"/>
  <c r="B309" s="1"/>
  <c r="E309" l="1"/>
  <c r="F309" s="1"/>
  <c r="B310" s="1"/>
  <c r="E310" l="1"/>
  <c r="F310" s="1"/>
  <c r="B311" s="1"/>
  <c r="E311" l="1"/>
  <c r="F311" s="1"/>
  <c r="B312" s="1"/>
  <c r="E312" l="1"/>
  <c r="F312" s="1"/>
  <c r="B313" s="1"/>
  <c r="E313" l="1"/>
  <c r="F313" s="1"/>
  <c r="B314" s="1"/>
  <c r="E314" l="1"/>
  <c r="F314" s="1"/>
  <c r="B315" s="1"/>
  <c r="E315" l="1"/>
  <c r="F315" s="1"/>
  <c r="B316" s="1"/>
  <c r="E316" l="1"/>
  <c r="F316" s="1"/>
  <c r="B317" s="1"/>
  <c r="E317" l="1"/>
  <c r="F317" s="1"/>
  <c r="B318" s="1"/>
  <c r="E318" l="1"/>
  <c r="F318" s="1"/>
  <c r="B319" s="1"/>
  <c r="E319" l="1"/>
  <c r="F319" s="1"/>
  <c r="B320" s="1"/>
  <c r="E320" l="1"/>
  <c r="F320" s="1"/>
  <c r="B321" s="1"/>
  <c r="E321" l="1"/>
  <c r="F321" s="1"/>
  <c r="B322" s="1"/>
  <c r="E322" l="1"/>
  <c r="F322" s="1"/>
  <c r="B323" s="1"/>
  <c r="E323" l="1"/>
  <c r="F323" s="1"/>
  <c r="B324" s="1"/>
  <c r="E324" l="1"/>
  <c r="F324" s="1"/>
  <c r="B325" s="1"/>
  <c r="E325" l="1"/>
  <c r="F325" s="1"/>
  <c r="B326" s="1"/>
  <c r="E326" l="1"/>
  <c r="F326" s="1"/>
  <c r="B327" s="1"/>
  <c r="E327" l="1"/>
  <c r="F327" s="1"/>
  <c r="B328" s="1"/>
  <c r="E328" l="1"/>
  <c r="F328" s="1"/>
  <c r="B329" s="1"/>
  <c r="E329" l="1"/>
  <c r="F329" s="1"/>
  <c r="B330" s="1"/>
  <c r="E330" l="1"/>
  <c r="F330" s="1"/>
  <c r="B331" s="1"/>
  <c r="E331" l="1"/>
  <c r="F331" s="1"/>
  <c r="B332" s="1"/>
  <c r="E332" l="1"/>
  <c r="F332" s="1"/>
  <c r="B333" s="1"/>
  <c r="E333" l="1"/>
  <c r="F333" s="1"/>
  <c r="B334" s="1"/>
  <c r="E334" l="1"/>
  <c r="F334" s="1"/>
  <c r="B335" s="1"/>
  <c r="E335" l="1"/>
  <c r="F335" s="1"/>
  <c r="B336" s="1"/>
  <c r="E336" l="1"/>
  <c r="F336" s="1"/>
  <c r="B337" s="1"/>
  <c r="E337" l="1"/>
  <c r="F337" s="1"/>
  <c r="B338" s="1"/>
  <c r="E338" l="1"/>
  <c r="F338" s="1"/>
  <c r="B339" s="1"/>
  <c r="E339" l="1"/>
  <c r="F339" s="1"/>
  <c r="B340" s="1"/>
  <c r="E340" l="1"/>
  <c r="F340" s="1"/>
  <c r="B341" s="1"/>
  <c r="E341" l="1"/>
  <c r="F341" s="1"/>
  <c r="B342" s="1"/>
  <c r="E342" l="1"/>
  <c r="F342" s="1"/>
  <c r="B343" s="1"/>
  <c r="E343" l="1"/>
  <c r="F343" s="1"/>
  <c r="B344" s="1"/>
  <c r="E344" l="1"/>
  <c r="F344" s="1"/>
  <c r="B345" s="1"/>
  <c r="E345" l="1"/>
  <c r="F345" s="1"/>
  <c r="B346" s="1"/>
  <c r="E346" l="1"/>
  <c r="F346" s="1"/>
  <c r="B347" s="1"/>
  <c r="E347" l="1"/>
  <c r="F347" s="1"/>
  <c r="B348" s="1"/>
  <c r="E348" l="1"/>
  <c r="F348" s="1"/>
  <c r="B349" s="1"/>
  <c r="E349" l="1"/>
  <c r="F349" s="1"/>
  <c r="B350" s="1"/>
  <c r="E350" l="1"/>
  <c r="F350" s="1"/>
  <c r="B351" s="1"/>
  <c r="E351" l="1"/>
  <c r="F351" s="1"/>
  <c r="B352" s="1"/>
  <c r="E352" l="1"/>
  <c r="F352" s="1"/>
  <c r="B353" s="1"/>
  <c r="E353" l="1"/>
  <c r="F353" s="1"/>
  <c r="B354" s="1"/>
  <c r="E354" l="1"/>
  <c r="F354" s="1"/>
  <c r="B355" s="1"/>
  <c r="E355" l="1"/>
  <c r="F355" s="1"/>
  <c r="B356" s="1"/>
  <c r="E356" l="1"/>
  <c r="F356" s="1"/>
  <c r="B357" s="1"/>
  <c r="E357" l="1"/>
  <c r="F357" s="1"/>
  <c r="B358" s="1"/>
  <c r="E358" l="1"/>
  <c r="F358" s="1"/>
  <c r="B359" s="1"/>
  <c r="E359" l="1"/>
  <c r="F359" s="1"/>
  <c r="B360" s="1"/>
  <c r="E360" l="1"/>
  <c r="F360" s="1"/>
  <c r="B361" s="1"/>
  <c r="E361" l="1"/>
  <c r="F361" s="1"/>
  <c r="B362" s="1"/>
  <c r="E362" l="1"/>
  <c r="F362" s="1"/>
  <c r="B363" s="1"/>
  <c r="E363" l="1"/>
  <c r="F363" s="1"/>
  <c r="B364" s="1"/>
  <c r="E364" l="1"/>
  <c r="F364" s="1"/>
  <c r="B365" s="1"/>
  <c r="E365" l="1"/>
  <c r="F365" s="1"/>
  <c r="B366" s="1"/>
  <c r="E366" l="1"/>
  <c r="F366" s="1"/>
  <c r="B367" s="1"/>
  <c r="E367" l="1"/>
  <c r="F367" s="1"/>
</calcChain>
</file>

<file path=xl/sharedStrings.xml><?xml version="1.0" encoding="utf-8"?>
<sst xmlns="http://schemas.openxmlformats.org/spreadsheetml/2006/main" count="251" uniqueCount="238">
  <si>
    <t>Data</t>
  </si>
  <si>
    <t>Último</t>
  </si>
  <si>
    <t>Vol.</t>
  </si>
  <si>
    <t>56,34M</t>
  </si>
  <si>
    <t>67,18M</t>
  </si>
  <si>
    <t>67,89M</t>
  </si>
  <si>
    <t>71,06M</t>
  </si>
  <si>
    <t>70,27M</t>
  </si>
  <si>
    <t>55,45M</t>
  </si>
  <si>
    <t>67,37M</t>
  </si>
  <si>
    <t>89,45M</t>
  </si>
  <si>
    <t>56,79M</t>
  </si>
  <si>
    <t>75,97M</t>
  </si>
  <si>
    <t>58,53M</t>
  </si>
  <si>
    <t>61,92M</t>
  </si>
  <si>
    <t>65,99M</t>
  </si>
  <si>
    <t>85,58M</t>
  </si>
  <si>
    <t>76,62M</t>
  </si>
  <si>
    <t>70,19M</t>
  </si>
  <si>
    <t>83,45M</t>
  </si>
  <si>
    <t>77,32M</t>
  </si>
  <si>
    <t>81,39M</t>
  </si>
  <si>
    <t>81,20M</t>
  </si>
  <si>
    <t>91,67M</t>
  </si>
  <si>
    <t>125,12M</t>
  </si>
  <si>
    <t>71,70M</t>
  </si>
  <si>
    <t>72,21M</t>
  </si>
  <si>
    <t>66,35M</t>
  </si>
  <si>
    <t>68,60M</t>
  </si>
  <si>
    <t>80,10M</t>
  </si>
  <si>
    <t>81,48M</t>
  </si>
  <si>
    <t>73,39M</t>
  </si>
  <si>
    <t>66,97M</t>
  </si>
  <si>
    <t>63,04M</t>
  </si>
  <si>
    <t>69,37M</t>
  </si>
  <si>
    <t>81,12M</t>
  </si>
  <si>
    <t>79,89M</t>
  </si>
  <si>
    <t>65,31M</t>
  </si>
  <si>
    <t>77,72M</t>
  </si>
  <si>
    <t>69,82M</t>
  </si>
  <si>
    <t>67,38M</t>
  </si>
  <si>
    <t>115,83M</t>
  </si>
  <si>
    <t>83,75M</t>
  </si>
  <si>
    <t>72,75M</t>
  </si>
  <si>
    <t>68,06M</t>
  </si>
  <si>
    <t>53,45M</t>
  </si>
  <si>
    <t>73,70M</t>
  </si>
  <si>
    <t>72,97M</t>
  </si>
  <si>
    <t>67,63M</t>
  </si>
  <si>
    <t>64,04M</t>
  </si>
  <si>
    <t>73,71M</t>
  </si>
  <si>
    <t>56,41M</t>
  </si>
  <si>
    <t>65,61M</t>
  </si>
  <si>
    <t>129,97M</t>
  </si>
  <si>
    <t>125,98M</t>
  </si>
  <si>
    <t>145,18M</t>
  </si>
  <si>
    <t>113,30M</t>
  </si>
  <si>
    <t>114,21M</t>
  </si>
  <si>
    <t>108,60M</t>
  </si>
  <si>
    <t>106,43M</t>
  </si>
  <si>
    <t>86,58M</t>
  </si>
  <si>
    <t>71,00M</t>
  </si>
  <si>
    <t>77,08M</t>
  </si>
  <si>
    <t>62,25M</t>
  </si>
  <si>
    <t>62,04M</t>
  </si>
  <si>
    <t>65,39M</t>
  </si>
  <si>
    <t>70,75M</t>
  </si>
  <si>
    <t>76,30M</t>
  </si>
  <si>
    <t>59,28M</t>
  </si>
  <si>
    <t>62,93M</t>
  </si>
  <si>
    <t>77,09M</t>
  </si>
  <si>
    <t>54,26M</t>
  </si>
  <si>
    <t>55,59M</t>
  </si>
  <si>
    <t>52,92M</t>
  </si>
  <si>
    <t>55,12M</t>
  </si>
  <si>
    <t>51,41M</t>
  </si>
  <si>
    <t>48,81M</t>
  </si>
  <si>
    <t>53,85M</t>
  </si>
  <si>
    <t>55,53M</t>
  </si>
  <si>
    <t>72,29M</t>
  </si>
  <si>
    <t>41,72M</t>
  </si>
  <si>
    <t>39,74M</t>
  </si>
  <si>
    <t>48,36M</t>
  </si>
  <si>
    <t>43,54M</t>
  </si>
  <si>
    <t>45,97M</t>
  </si>
  <si>
    <t>48,66M</t>
  </si>
  <si>
    <t>41,88M</t>
  </si>
  <si>
    <t>42,49M</t>
  </si>
  <si>
    <t>34,13M</t>
  </si>
  <si>
    <t>48,43M</t>
  </si>
  <si>
    <t>43,84M</t>
  </si>
  <si>
    <t>38,36M</t>
  </si>
  <si>
    <t>34,78M</t>
  </si>
  <si>
    <t>36,58M</t>
  </si>
  <si>
    <t>52,41M</t>
  </si>
  <si>
    <t>34,29M</t>
  </si>
  <si>
    <t>37,82M</t>
  </si>
  <si>
    <t>28,14M</t>
  </si>
  <si>
    <t>32,87M</t>
  </si>
  <si>
    <t>25,86M</t>
  </si>
  <si>
    <t>30,95M</t>
  </si>
  <si>
    <t>33,94M</t>
  </si>
  <si>
    <t>28,07M</t>
  </si>
  <si>
    <t>27,93M</t>
  </si>
  <si>
    <t>29,46M</t>
  </si>
  <si>
    <t>30,45M</t>
  </si>
  <si>
    <t>35,24M</t>
  </si>
  <si>
    <t>34,55M</t>
  </si>
  <si>
    <t>35,34M</t>
  </si>
  <si>
    <t>30,07M</t>
  </si>
  <si>
    <t>33,50M</t>
  </si>
  <si>
    <t>32,44M</t>
  </si>
  <si>
    <t>33,45M</t>
  </si>
  <si>
    <t>46,44M</t>
  </si>
  <si>
    <t>35,44M</t>
  </si>
  <si>
    <t>22,83M</t>
  </si>
  <si>
    <t>28,04M</t>
  </si>
  <si>
    <t>24,53M</t>
  </si>
  <si>
    <t>21,48M</t>
  </si>
  <si>
    <t>48,38M</t>
  </si>
  <si>
    <t>64,97M</t>
  </si>
  <si>
    <t>75,01M</t>
  </si>
  <si>
    <t>52,39M</t>
  </si>
  <si>
    <t>111,71M</t>
  </si>
  <si>
    <t>142,90M</t>
  </si>
  <si>
    <t>106,33M</t>
  </si>
  <si>
    <t>1,15B</t>
  </si>
  <si>
    <t>1,06B</t>
  </si>
  <si>
    <t>2,01B</t>
  </si>
  <si>
    <t>2,31B</t>
  </si>
  <si>
    <t>2,79B</t>
  </si>
  <si>
    <t>2,90B</t>
  </si>
  <si>
    <t>2,32B</t>
  </si>
  <si>
    <t>2,66B</t>
  </si>
  <si>
    <t>1,96B</t>
  </si>
  <si>
    <t>3,41B</t>
  </si>
  <si>
    <t>2,40B</t>
  </si>
  <si>
    <t>2,39B</t>
  </si>
  <si>
    <t>2,36B</t>
  </si>
  <si>
    <t>1,87B</t>
  </si>
  <si>
    <t>2,54B</t>
  </si>
  <si>
    <t>3,54B</t>
  </si>
  <si>
    <t>2,22B</t>
  </si>
  <si>
    <t>2,61B</t>
  </si>
  <si>
    <t>2,55B</t>
  </si>
  <si>
    <t>2,29B</t>
  </si>
  <si>
    <t>1,76B</t>
  </si>
  <si>
    <t>2,43B</t>
  </si>
  <si>
    <t>2,59B</t>
  </si>
  <si>
    <t>2,47B</t>
  </si>
  <si>
    <t>2,56B</t>
  </si>
  <si>
    <t>2,24B</t>
  </si>
  <si>
    <t>2,78B</t>
  </si>
  <si>
    <t>2,34B</t>
  </si>
  <si>
    <t>6,91B</t>
  </si>
  <si>
    <t>5,29B</t>
  </si>
  <si>
    <t>4,16B</t>
  </si>
  <si>
    <t>4,95B</t>
  </si>
  <si>
    <t>5,41B</t>
  </si>
  <si>
    <t>5,34B</t>
  </si>
  <si>
    <t>7,13B</t>
  </si>
  <si>
    <t>6,51B</t>
  </si>
  <si>
    <t>7,35B</t>
  </si>
  <si>
    <t>6,29B</t>
  </si>
  <si>
    <t>8,28B</t>
  </si>
  <si>
    <t>6,87B</t>
  </si>
  <si>
    <t>6,40B</t>
  </si>
  <si>
    <t>8,46B</t>
  </si>
  <si>
    <t>7,98B</t>
  </si>
  <si>
    <t>6,49B</t>
  </si>
  <si>
    <t>5,06B</t>
  </si>
  <si>
    <t>6,41B</t>
  </si>
  <si>
    <t>7,09B</t>
  </si>
  <si>
    <t>7,24B</t>
  </si>
  <si>
    <t>5,27B</t>
  </si>
  <si>
    <t>5,12B</t>
  </si>
  <si>
    <t>7,17B</t>
  </si>
  <si>
    <t>6,16B</t>
  </si>
  <si>
    <t>7,06B</t>
  </si>
  <si>
    <t>5,25B</t>
  </si>
  <si>
    <t>7,78B</t>
  </si>
  <si>
    <t>6,05B</t>
  </si>
  <si>
    <t>5,02B</t>
  </si>
  <si>
    <t>5,00B</t>
  </si>
  <si>
    <t>5,05B</t>
  </si>
  <si>
    <t>5,01B</t>
  </si>
  <si>
    <t>4,22B</t>
  </si>
  <si>
    <t>5,18B</t>
  </si>
  <si>
    <t>5,96B</t>
  </si>
  <si>
    <t>3,93B</t>
  </si>
  <si>
    <t>3,62B</t>
  </si>
  <si>
    <t>4,35B</t>
  </si>
  <si>
    <t>5,94B</t>
  </si>
  <si>
    <t>4,65B</t>
  </si>
  <si>
    <t>4,45B</t>
  </si>
  <si>
    <t>3,44B</t>
  </si>
  <si>
    <t>6,63B</t>
  </si>
  <si>
    <t>3,94B</t>
  </si>
  <si>
    <t>3,22B</t>
  </si>
  <si>
    <t>4,69B</t>
  </si>
  <si>
    <t>4,74B</t>
  </si>
  <si>
    <t>4,15B</t>
  </si>
  <si>
    <t>4,76B</t>
  </si>
  <si>
    <t>6,27B</t>
  </si>
  <si>
    <t>11,65B</t>
  </si>
  <si>
    <t>13,61B</t>
  </si>
  <si>
    <t>12,22B</t>
  </si>
  <si>
    <t>Var%:382,49</t>
  </si>
  <si>
    <t>Alta:79118,77</t>
  </si>
  <si>
    <t>Variação</t>
  </si>
  <si>
    <t>Média</t>
  </si>
  <si>
    <t>desv. Pad</t>
  </si>
  <si>
    <t>Mínimo</t>
  </si>
  <si>
    <t>Máximo</t>
  </si>
  <si>
    <t>Tamanho (n)</t>
  </si>
  <si>
    <t>Est. Classes</t>
  </si>
  <si>
    <t>Classes</t>
  </si>
  <si>
    <t>incremento</t>
  </si>
  <si>
    <t>incremento2</t>
  </si>
  <si>
    <t>Classe</t>
  </si>
  <si>
    <t>Corte</t>
  </si>
  <si>
    <t>Frequencia</t>
  </si>
  <si>
    <t>Pontos</t>
  </si>
  <si>
    <t xml:space="preserve">Valor </t>
  </si>
  <si>
    <t>FDM</t>
  </si>
  <si>
    <t>Valor Hoje</t>
  </si>
  <si>
    <t>Desv. Pad</t>
  </si>
  <si>
    <t>Meses</t>
  </si>
  <si>
    <t>Valor inicial</t>
  </si>
  <si>
    <t>Rentabilidade</t>
  </si>
  <si>
    <t>aleatorio</t>
  </si>
  <si>
    <t>Valor Final</t>
  </si>
  <si>
    <t>Valor Inicial</t>
  </si>
  <si>
    <t>Aportes</t>
  </si>
  <si>
    <t>por mês</t>
  </si>
  <si>
    <t>SELIC 7%</t>
  </si>
  <si>
    <t>SELIC 9%</t>
  </si>
  <si>
    <t>SELIC 12%</t>
  </si>
</sst>
</file>

<file path=xl/styles.xml><?xml version="1.0" encoding="utf-8"?>
<styleSheet xmlns="http://schemas.openxmlformats.org/spreadsheetml/2006/main">
  <numFmts count="2">
    <numFmt numFmtId="8" formatCode="&quot;R$&quot;\ #,##0.00;[Red]\-&quot;R$&quot;\ #,##0.00"/>
    <numFmt numFmtId="44" formatCode="_-&quot;R$&quot;\ * #,##0.00_-;\-&quot;R$&quot;\ * #,##0.00_-;_-&quot;R$&quot;\ * &quot;-&quot;??_-;_-@_-"/>
  </numFmts>
  <fonts count="2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  <font>
      <sz val="14"/>
      <color theme="1"/>
      <name val="Cambria"/>
      <family val="1"/>
      <scheme val="major"/>
    </font>
    <font>
      <sz val="14"/>
      <color theme="1"/>
      <name val="Calibri"/>
      <family val="2"/>
      <scheme val="minor"/>
    </font>
  </fonts>
  <fills count="42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59999389629810485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</borders>
  <cellStyleXfs count="44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44" fontId="1" fillId="0" borderId="0" applyFont="0" applyFill="0" applyBorder="0" applyAlignment="0" applyProtection="0"/>
  </cellStyleXfs>
  <cellXfs count="37">
    <xf numFmtId="0" fontId="0" fillId="0" borderId="0" xfId="0"/>
    <xf numFmtId="10" fontId="0" fillId="0" borderId="0" xfId="1" applyNumberFormat="1" applyFont="1"/>
    <xf numFmtId="10" fontId="0" fillId="0" borderId="0" xfId="0" applyNumberFormat="1"/>
    <xf numFmtId="0" fontId="18" fillId="33" borderId="11" xfId="0" applyFont="1" applyFill="1" applyBorder="1"/>
    <xf numFmtId="0" fontId="18" fillId="33" borderId="12" xfId="0" applyFont="1" applyFill="1" applyBorder="1"/>
    <xf numFmtId="0" fontId="18" fillId="33" borderId="13" xfId="0" applyFont="1" applyFill="1" applyBorder="1"/>
    <xf numFmtId="0" fontId="19" fillId="34" borderId="10" xfId="0" applyFont="1" applyFill="1" applyBorder="1"/>
    <xf numFmtId="10" fontId="0" fillId="0" borderId="10" xfId="0" applyNumberFormat="1" applyBorder="1"/>
    <xf numFmtId="0" fontId="0" fillId="0" borderId="10" xfId="0" applyBorder="1"/>
    <xf numFmtId="10" fontId="0" fillId="0" borderId="10" xfId="1" applyNumberFormat="1" applyFont="1" applyBorder="1"/>
    <xf numFmtId="0" fontId="18" fillId="33" borderId="10" xfId="0" applyFont="1" applyFill="1" applyBorder="1"/>
    <xf numFmtId="10" fontId="18" fillId="33" borderId="10" xfId="1" applyNumberFormat="1" applyFont="1" applyFill="1" applyBorder="1"/>
    <xf numFmtId="0" fontId="0" fillId="34" borderId="10" xfId="0" applyFill="1" applyBorder="1"/>
    <xf numFmtId="0" fontId="20" fillId="36" borderId="0" xfId="0" applyFont="1" applyFill="1"/>
    <xf numFmtId="10" fontId="20" fillId="36" borderId="0" xfId="0" applyNumberFormat="1" applyFont="1" applyFill="1"/>
    <xf numFmtId="0" fontId="20" fillId="36" borderId="0" xfId="0" applyNumberFormat="1" applyFont="1" applyFill="1"/>
    <xf numFmtId="1" fontId="20" fillId="36" borderId="0" xfId="0" applyNumberFormat="1" applyFont="1" applyFill="1"/>
    <xf numFmtId="10" fontId="20" fillId="36" borderId="0" xfId="1" applyNumberFormat="1" applyFont="1" applyFill="1"/>
    <xf numFmtId="0" fontId="21" fillId="0" borderId="0" xfId="0" applyFont="1"/>
    <xf numFmtId="0" fontId="21" fillId="33" borderId="14" xfId="0" applyFont="1" applyFill="1" applyBorder="1"/>
    <xf numFmtId="0" fontId="21" fillId="33" borderId="15" xfId="0" applyFont="1" applyFill="1" applyBorder="1"/>
    <xf numFmtId="0" fontId="21" fillId="33" borderId="16" xfId="0" applyFont="1" applyFill="1" applyBorder="1"/>
    <xf numFmtId="0" fontId="21" fillId="35" borderId="0" xfId="0" applyFont="1" applyFill="1"/>
    <xf numFmtId="10" fontId="21" fillId="35" borderId="0" xfId="0" applyNumberFormat="1" applyFont="1" applyFill="1"/>
    <xf numFmtId="8" fontId="21" fillId="35" borderId="0" xfId="0" applyNumberFormat="1" applyFont="1" applyFill="1"/>
    <xf numFmtId="10" fontId="21" fillId="0" borderId="0" xfId="1" applyNumberFormat="1" applyFont="1"/>
    <xf numFmtId="44" fontId="21" fillId="39" borderId="0" xfId="0" applyNumberFormat="1" applyFont="1" applyFill="1"/>
    <xf numFmtId="10" fontId="21" fillId="40" borderId="0" xfId="1" applyNumberFormat="1" applyFont="1" applyFill="1"/>
    <xf numFmtId="44" fontId="21" fillId="40" borderId="0" xfId="0" applyNumberFormat="1" applyFont="1" applyFill="1"/>
    <xf numFmtId="44" fontId="21" fillId="38" borderId="0" xfId="43" applyFont="1" applyFill="1"/>
    <xf numFmtId="0" fontId="21" fillId="41" borderId="0" xfId="0" applyFont="1" applyFill="1"/>
    <xf numFmtId="0" fontId="21" fillId="36" borderId="0" xfId="0" applyFont="1" applyFill="1" applyBorder="1"/>
    <xf numFmtId="44" fontId="21" fillId="36" borderId="0" xfId="43" applyFont="1" applyFill="1"/>
    <xf numFmtId="17" fontId="21" fillId="37" borderId="15" xfId="0" applyNumberFormat="1" applyFont="1" applyFill="1" applyBorder="1"/>
    <xf numFmtId="8" fontId="21" fillId="38" borderId="0" xfId="43" applyNumberFormat="1" applyFont="1" applyFill="1"/>
    <xf numFmtId="17" fontId="21" fillId="0" borderId="0" xfId="0" applyNumberFormat="1" applyFont="1"/>
    <xf numFmtId="4" fontId="21" fillId="0" borderId="0" xfId="0" applyNumberFormat="1" applyFont="1"/>
  </cellXfs>
  <cellStyles count="44">
    <cellStyle name="20% - Ênfase1" xfId="20" builtinId="30" customBuiltin="1"/>
    <cellStyle name="20% - Ênfase2" xfId="24" builtinId="34" customBuiltin="1"/>
    <cellStyle name="20% - Ênfase3" xfId="28" builtinId="38" customBuiltin="1"/>
    <cellStyle name="20% - Ênfase4" xfId="32" builtinId="42" customBuiltin="1"/>
    <cellStyle name="20% - Ênfase5" xfId="36" builtinId="46" customBuiltin="1"/>
    <cellStyle name="20% - Ênfase6" xfId="40" builtinId="50" customBuiltin="1"/>
    <cellStyle name="40% - Ênfase1" xfId="21" builtinId="31" customBuiltin="1"/>
    <cellStyle name="40% - Ênfase2" xfId="25" builtinId="35" customBuiltin="1"/>
    <cellStyle name="40% - Ênfase3" xfId="29" builtinId="39" customBuiltin="1"/>
    <cellStyle name="40% - Ênfase4" xfId="33" builtinId="43" customBuiltin="1"/>
    <cellStyle name="40% - Ênfase5" xfId="37" builtinId="47" customBuiltin="1"/>
    <cellStyle name="40% - Ênfase6" xfId="41" builtinId="51" customBuiltin="1"/>
    <cellStyle name="60% - Ênfase1" xfId="22" builtinId="32" customBuiltin="1"/>
    <cellStyle name="60% - Ênfase2" xfId="26" builtinId="36" customBuiltin="1"/>
    <cellStyle name="60% - Ênfase3" xfId="30" builtinId="40" customBuiltin="1"/>
    <cellStyle name="60% - Ênfase4" xfId="34" builtinId="44" customBuiltin="1"/>
    <cellStyle name="60% - Ênfase5" xfId="38" builtinId="48" customBuiltin="1"/>
    <cellStyle name="60% - Ênfase6" xfId="42" builtinId="52" customBuiltin="1"/>
    <cellStyle name="Bom" xfId="7" builtinId="26" customBuiltin="1"/>
    <cellStyle name="Cálculo" xfId="12" builtinId="22" customBuiltin="1"/>
    <cellStyle name="Célula de Verificação" xfId="14" builtinId="23" customBuiltin="1"/>
    <cellStyle name="Célula Vinculada" xfId="13" builtinId="24" customBuiltin="1"/>
    <cellStyle name="Ênfase1" xfId="19" builtinId="29" customBuiltin="1"/>
    <cellStyle name="Ênfase2" xfId="23" builtinId="33" customBuiltin="1"/>
    <cellStyle name="Ênfase3" xfId="27" builtinId="37" customBuiltin="1"/>
    <cellStyle name="Ênfase4" xfId="31" builtinId="41" customBuiltin="1"/>
    <cellStyle name="Ênfase5" xfId="35" builtinId="45" customBuiltin="1"/>
    <cellStyle name="Ênfase6" xfId="39" builtinId="49" customBuiltin="1"/>
    <cellStyle name="Entrada" xfId="10" builtinId="20" customBuiltin="1"/>
    <cellStyle name="Incorreto" xfId="8" builtinId="27" customBuiltin="1"/>
    <cellStyle name="Moeda" xfId="43" builtinId="4"/>
    <cellStyle name="Neutra" xfId="9" builtinId="28" customBuiltin="1"/>
    <cellStyle name="Normal" xfId="0" builtinId="0"/>
    <cellStyle name="Nota" xfId="16" builtinId="10" customBuiltin="1"/>
    <cellStyle name="Porcentagem" xfId="1" builtinId="5"/>
    <cellStyle name="Saída" xfId="11" builtinId="21" customBuiltin="1"/>
    <cellStyle name="Texto de Aviso" xfId="15" builtinId="11" customBuiltin="1"/>
    <cellStyle name="Texto Explicativo" xfId="17" builtinId="53" customBuiltin="1"/>
    <cellStyle name="Título" xfId="2" builtinId="15" customBuiltin="1"/>
    <cellStyle name="Título 1" xfId="3" builtinId="16" customBuiltin="1"/>
    <cellStyle name="Título 2" xfId="4" builtinId="17" customBuiltin="1"/>
    <cellStyle name="Título 3" xfId="5" builtinId="18" customBuiltin="1"/>
    <cellStyle name="Título 4" xfId="6" builtinId="19" customBuiltin="1"/>
    <cellStyle name="Total" xfId="18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BR"/>
  <c:chart>
    <c:plotArea>
      <c:layout/>
      <c:scatterChart>
        <c:scatterStyle val="lineMarker"/>
        <c:ser>
          <c:idx val="0"/>
          <c:order val="0"/>
          <c:tx>
            <c:strRef>
              <c:f>'variação bolsa'!$L$1</c:f>
              <c:strCache>
                <c:ptCount val="1"/>
                <c:pt idx="0">
                  <c:v>Frequencia</c:v>
                </c:pt>
              </c:strCache>
            </c:strRef>
          </c:tx>
          <c:spPr>
            <a:ln w="28575">
              <a:noFill/>
            </a:ln>
          </c:spPr>
          <c:errBars>
            <c:errDir val="y"/>
            <c:errBarType val="minus"/>
            <c:errValType val="percentage"/>
            <c:noEndCap val="1"/>
            <c:val val="100"/>
            <c:spPr>
              <a:ln w="444500">
                <a:solidFill>
                  <a:schemeClr val="tx2">
                    <a:lumMod val="40000"/>
                    <a:lumOff val="60000"/>
                  </a:schemeClr>
                </a:solidFill>
              </a:ln>
            </c:spPr>
          </c:errBars>
          <c:xVal>
            <c:numRef>
              <c:f>'variação bolsa'!$K$2:$K$16</c:f>
              <c:numCache>
                <c:formatCode>0.00%</c:formatCode>
                <c:ptCount val="15"/>
                <c:pt idx="0">
                  <c:v>-0.21948591168556111</c:v>
                </c:pt>
                <c:pt idx="1">
                  <c:v>-0.19100825683356676</c:v>
                </c:pt>
                <c:pt idx="2">
                  <c:v>-0.16253060198157238</c:v>
                </c:pt>
                <c:pt idx="3">
                  <c:v>-0.13405294712957802</c:v>
                </c:pt>
                <c:pt idx="4">
                  <c:v>-0.10557529227758367</c:v>
                </c:pt>
                <c:pt idx="5">
                  <c:v>-7.7097637425589283E-2</c:v>
                </c:pt>
                <c:pt idx="6">
                  <c:v>-4.8619982573594928E-2</c:v>
                </c:pt>
                <c:pt idx="7">
                  <c:v>-2.0142327721600572E-2</c:v>
                </c:pt>
                <c:pt idx="8">
                  <c:v>8.3353271303938103E-3</c:v>
                </c:pt>
                <c:pt idx="9">
                  <c:v>3.6812981982388138E-2</c:v>
                </c:pt>
                <c:pt idx="10">
                  <c:v>6.5290636834382521E-2</c:v>
                </c:pt>
                <c:pt idx="11">
                  <c:v>9.3768291686376903E-2</c:v>
                </c:pt>
                <c:pt idx="12">
                  <c:v>0.12224594653837123</c:v>
                </c:pt>
                <c:pt idx="13">
                  <c:v>0.15072360139036561</c:v>
                </c:pt>
                <c:pt idx="14">
                  <c:v>0.17920125624235994</c:v>
                </c:pt>
              </c:numCache>
            </c:numRef>
          </c:xVal>
          <c:yVal>
            <c:numRef>
              <c:f>'variação bolsa'!$L$2:$L$16</c:f>
              <c:numCache>
                <c:formatCode>General</c:formatCode>
                <c:ptCount val="15"/>
                <c:pt idx="0">
                  <c:v>1</c:v>
                </c:pt>
                <c:pt idx="1">
                  <c:v>0</c:v>
                </c:pt>
                <c:pt idx="2">
                  <c:v>2</c:v>
                </c:pt>
                <c:pt idx="3">
                  <c:v>0</c:v>
                </c:pt>
                <c:pt idx="4">
                  <c:v>9</c:v>
                </c:pt>
                <c:pt idx="5">
                  <c:v>9</c:v>
                </c:pt>
                <c:pt idx="6">
                  <c:v>18</c:v>
                </c:pt>
                <c:pt idx="7">
                  <c:v>33</c:v>
                </c:pt>
                <c:pt idx="8">
                  <c:v>37</c:v>
                </c:pt>
                <c:pt idx="9">
                  <c:v>28</c:v>
                </c:pt>
                <c:pt idx="10">
                  <c:v>29</c:v>
                </c:pt>
                <c:pt idx="11">
                  <c:v>21</c:v>
                </c:pt>
                <c:pt idx="12">
                  <c:v>16</c:v>
                </c:pt>
                <c:pt idx="13">
                  <c:v>7</c:v>
                </c:pt>
                <c:pt idx="14">
                  <c:v>5</c:v>
                </c:pt>
              </c:numCache>
            </c:numRef>
          </c:yVal>
        </c:ser>
        <c:axId val="208193024"/>
        <c:axId val="208194560"/>
      </c:scatterChart>
      <c:scatterChart>
        <c:scatterStyle val="smoothMarker"/>
        <c:ser>
          <c:idx val="1"/>
          <c:order val="1"/>
          <c:tx>
            <c:v>Probabilidade Massa</c:v>
          </c:tx>
          <c:spPr>
            <a:ln w="76200"/>
          </c:spPr>
          <c:marker>
            <c:symbol val="none"/>
          </c:marker>
          <c:xVal>
            <c:numRef>
              <c:f>'variação bolsa'!$P$2:$P$101</c:f>
              <c:numCache>
                <c:formatCode>0.00%</c:formatCode>
                <c:ptCount val="100"/>
                <c:pt idx="0">
                  <c:v>-0.24369191830975631</c:v>
                </c:pt>
                <c:pt idx="1">
                  <c:v>-0.23942027008195715</c:v>
                </c:pt>
                <c:pt idx="2">
                  <c:v>-0.235148621854158</c:v>
                </c:pt>
                <c:pt idx="3">
                  <c:v>-0.23087697362635884</c:v>
                </c:pt>
                <c:pt idx="4">
                  <c:v>-0.22660532539855971</c:v>
                </c:pt>
                <c:pt idx="5">
                  <c:v>-0.22233367717076055</c:v>
                </c:pt>
                <c:pt idx="6">
                  <c:v>-0.21806202894296139</c:v>
                </c:pt>
                <c:pt idx="7">
                  <c:v>-0.21379038071516224</c:v>
                </c:pt>
                <c:pt idx="8">
                  <c:v>-0.20951873248736308</c:v>
                </c:pt>
                <c:pt idx="9">
                  <c:v>-0.20524708425956392</c:v>
                </c:pt>
                <c:pt idx="10">
                  <c:v>-0.20097543603176476</c:v>
                </c:pt>
                <c:pt idx="11">
                  <c:v>-0.19670378780396564</c:v>
                </c:pt>
                <c:pt idx="12">
                  <c:v>-0.19243213957616645</c:v>
                </c:pt>
                <c:pt idx="13">
                  <c:v>-0.18816049134836732</c:v>
                </c:pt>
                <c:pt idx="14">
                  <c:v>-0.18388884312056816</c:v>
                </c:pt>
                <c:pt idx="15">
                  <c:v>-0.17961719489276901</c:v>
                </c:pt>
                <c:pt idx="16">
                  <c:v>-0.17534554666496985</c:v>
                </c:pt>
                <c:pt idx="17">
                  <c:v>-0.17107389843717069</c:v>
                </c:pt>
                <c:pt idx="18">
                  <c:v>-0.16680225020937156</c:v>
                </c:pt>
                <c:pt idx="19">
                  <c:v>-0.16253060198157238</c:v>
                </c:pt>
                <c:pt idx="20">
                  <c:v>-0.15825895375377325</c:v>
                </c:pt>
                <c:pt idx="21">
                  <c:v>-0.15398730552597409</c:v>
                </c:pt>
                <c:pt idx="22">
                  <c:v>-0.14971565729817493</c:v>
                </c:pt>
                <c:pt idx="23">
                  <c:v>-0.14544400907037577</c:v>
                </c:pt>
                <c:pt idx="24">
                  <c:v>-0.14117236084257662</c:v>
                </c:pt>
                <c:pt idx="25">
                  <c:v>-0.13690071261477746</c:v>
                </c:pt>
                <c:pt idx="26">
                  <c:v>-0.1326290643869783</c:v>
                </c:pt>
                <c:pt idx="27">
                  <c:v>-0.12835741615917917</c:v>
                </c:pt>
                <c:pt idx="28">
                  <c:v>-0.12408576793138</c:v>
                </c:pt>
                <c:pt idx="29">
                  <c:v>-0.11981411970358086</c:v>
                </c:pt>
                <c:pt idx="30">
                  <c:v>-0.1155424714757817</c:v>
                </c:pt>
                <c:pt idx="31">
                  <c:v>-0.11127082324798254</c:v>
                </c:pt>
                <c:pt idx="32">
                  <c:v>-0.10699917502018338</c:v>
                </c:pt>
                <c:pt idx="33">
                  <c:v>-0.10272752679238423</c:v>
                </c:pt>
                <c:pt idx="34">
                  <c:v>-9.845587856458507E-2</c:v>
                </c:pt>
                <c:pt idx="35">
                  <c:v>-9.4184230336785912E-2</c:v>
                </c:pt>
                <c:pt idx="36">
                  <c:v>-8.9912582108986783E-2</c:v>
                </c:pt>
                <c:pt idx="37">
                  <c:v>-8.5640933881187625E-2</c:v>
                </c:pt>
                <c:pt idx="38">
                  <c:v>-8.1369285653388468E-2</c:v>
                </c:pt>
                <c:pt idx="39">
                  <c:v>-7.709763742558931E-2</c:v>
                </c:pt>
                <c:pt idx="40">
                  <c:v>-7.2825989197790153E-2</c:v>
                </c:pt>
                <c:pt idx="41">
                  <c:v>-6.8554340969990996E-2</c:v>
                </c:pt>
                <c:pt idx="42">
                  <c:v>-6.4282692742191838E-2</c:v>
                </c:pt>
                <c:pt idx="43">
                  <c:v>-6.0011044514392708E-2</c:v>
                </c:pt>
                <c:pt idx="44">
                  <c:v>-5.5739396286593551E-2</c:v>
                </c:pt>
                <c:pt idx="45">
                  <c:v>-5.1467748058794394E-2</c:v>
                </c:pt>
                <c:pt idx="46">
                  <c:v>-4.7196099830995236E-2</c:v>
                </c:pt>
                <c:pt idx="47">
                  <c:v>-4.2924451603196079E-2</c:v>
                </c:pt>
                <c:pt idx="48">
                  <c:v>-3.8652803375396921E-2</c:v>
                </c:pt>
                <c:pt idx="49">
                  <c:v>-3.4381155147597764E-2</c:v>
                </c:pt>
                <c:pt idx="50">
                  <c:v>-3.0109506919798606E-2</c:v>
                </c:pt>
                <c:pt idx="51">
                  <c:v>-2.5837858691999449E-2</c:v>
                </c:pt>
                <c:pt idx="52">
                  <c:v>-2.1566210464200319E-2</c:v>
                </c:pt>
                <c:pt idx="53">
                  <c:v>-1.7294562236401162E-2</c:v>
                </c:pt>
                <c:pt idx="54">
                  <c:v>-1.3022914008602005E-2</c:v>
                </c:pt>
                <c:pt idx="55">
                  <c:v>-8.7512657808028471E-3</c:v>
                </c:pt>
                <c:pt idx="56">
                  <c:v>-4.4796175530036897E-3</c:v>
                </c:pt>
                <c:pt idx="57">
                  <c:v>-2.0796932520453226E-4</c:v>
                </c:pt>
                <c:pt idx="58">
                  <c:v>4.0636789025946252E-3</c:v>
                </c:pt>
                <c:pt idx="59">
                  <c:v>8.3353271303937548E-3</c:v>
                </c:pt>
                <c:pt idx="60">
                  <c:v>1.260697535819294E-2</c:v>
                </c:pt>
                <c:pt idx="61">
                  <c:v>1.687862358599207E-2</c:v>
                </c:pt>
                <c:pt idx="62">
                  <c:v>2.1150271813791255E-2</c:v>
                </c:pt>
                <c:pt idx="63">
                  <c:v>2.5421920041590385E-2</c:v>
                </c:pt>
                <c:pt idx="64">
                  <c:v>2.9693568269389514E-2</c:v>
                </c:pt>
                <c:pt idx="65">
                  <c:v>3.3965216497188699E-2</c:v>
                </c:pt>
                <c:pt idx="66">
                  <c:v>3.8236864724987829E-2</c:v>
                </c:pt>
                <c:pt idx="67">
                  <c:v>4.2508512952787014E-2</c:v>
                </c:pt>
                <c:pt idx="68">
                  <c:v>4.6780161180586144E-2</c:v>
                </c:pt>
                <c:pt idx="69">
                  <c:v>5.1051809408385329E-2</c:v>
                </c:pt>
                <c:pt idx="70">
                  <c:v>5.5323457636184459E-2</c:v>
                </c:pt>
                <c:pt idx="71">
                  <c:v>5.9595105863983644E-2</c:v>
                </c:pt>
                <c:pt idx="72">
                  <c:v>6.3866754091782774E-2</c:v>
                </c:pt>
                <c:pt idx="73">
                  <c:v>6.8138402319581903E-2</c:v>
                </c:pt>
                <c:pt idx="74">
                  <c:v>7.2410050547381088E-2</c:v>
                </c:pt>
                <c:pt idx="75">
                  <c:v>7.6681698775180218E-2</c:v>
                </c:pt>
                <c:pt idx="76">
                  <c:v>8.0953347002979403E-2</c:v>
                </c:pt>
                <c:pt idx="77">
                  <c:v>8.5224995230778533E-2</c:v>
                </c:pt>
                <c:pt idx="78">
                  <c:v>8.9496643458577718E-2</c:v>
                </c:pt>
                <c:pt idx="79">
                  <c:v>9.3768291686376848E-2</c:v>
                </c:pt>
                <c:pt idx="80">
                  <c:v>9.8039939914175978E-2</c:v>
                </c:pt>
                <c:pt idx="81">
                  <c:v>0.10231158814197516</c:v>
                </c:pt>
                <c:pt idx="82">
                  <c:v>0.10658323636977429</c:v>
                </c:pt>
                <c:pt idx="83">
                  <c:v>0.11085488459757348</c:v>
                </c:pt>
                <c:pt idx="84">
                  <c:v>0.11512653282537261</c:v>
                </c:pt>
                <c:pt idx="85">
                  <c:v>0.11939818105317179</c:v>
                </c:pt>
                <c:pt idx="86">
                  <c:v>0.12366982928097092</c:v>
                </c:pt>
                <c:pt idx="87">
                  <c:v>0.12794147750877005</c:v>
                </c:pt>
                <c:pt idx="88">
                  <c:v>0.13221312573656924</c:v>
                </c:pt>
                <c:pt idx="89">
                  <c:v>0.13648477396436837</c:v>
                </c:pt>
                <c:pt idx="90">
                  <c:v>0.14075642219216755</c:v>
                </c:pt>
                <c:pt idx="91">
                  <c:v>0.14502807041996668</c:v>
                </c:pt>
                <c:pt idx="92">
                  <c:v>0.14929971864776587</c:v>
                </c:pt>
                <c:pt idx="93">
                  <c:v>0.153571366875565</c:v>
                </c:pt>
                <c:pt idx="94">
                  <c:v>0.15784301510336418</c:v>
                </c:pt>
                <c:pt idx="95">
                  <c:v>0.16211466333116331</c:v>
                </c:pt>
                <c:pt idx="96">
                  <c:v>0.16638631155896244</c:v>
                </c:pt>
                <c:pt idx="97">
                  <c:v>0.17065795978676163</c:v>
                </c:pt>
                <c:pt idx="98">
                  <c:v>0.17492960801456076</c:v>
                </c:pt>
                <c:pt idx="99">
                  <c:v>0.17920125624235994</c:v>
                </c:pt>
              </c:numCache>
            </c:numRef>
          </c:xVal>
          <c:yVal>
            <c:numRef>
              <c:f>'variação bolsa'!$Q$2:$Q$101</c:f>
              <c:numCache>
                <c:formatCode>General</c:formatCode>
                <c:ptCount val="100"/>
                <c:pt idx="0">
                  <c:v>9.9432080239402806E-3</c:v>
                </c:pt>
                <c:pt idx="1">
                  <c:v>1.2290450801371937E-2</c:v>
                </c:pt>
                <c:pt idx="2">
                  <c:v>1.5137118793731344E-2</c:v>
                </c:pt>
                <c:pt idx="3">
                  <c:v>1.8576023214431824E-2</c:v>
                </c:pt>
                <c:pt idx="4">
                  <c:v>2.2714144819875593E-2</c:v>
                </c:pt>
                <c:pt idx="5">
                  <c:v>2.7674141364227196E-2</c:v>
                </c:pt>
                <c:pt idx="6">
                  <c:v>3.3595881370781532E-2</c:v>
                </c:pt>
                <c:pt idx="7">
                  <c:v>4.0637973467885301E-2</c:v>
                </c:pt>
                <c:pt idx="8">
                  <c:v>4.8979253893570739E-2</c:v>
                </c:pt>
                <c:pt idx="9">
                  <c:v>5.882018786852649E-2</c:v>
                </c:pt>
                <c:pt idx="10">
                  <c:v>7.0384133561575232E-2</c:v>
                </c:pt>
                <c:pt idx="11">
                  <c:v>8.3918410558548526E-2</c:v>
                </c:pt>
                <c:pt idx="12">
                  <c:v>9.9695108369750429E-2</c:v>
                </c:pt>
                <c:pt idx="13">
                  <c:v>0.11801156488757449</c:v>
                </c:pt>
                <c:pt idx="14">
                  <c:v>0.13919044018224394</c:v>
                </c:pt>
                <c:pt idx="15">
                  <c:v>0.16357930797299275</c:v>
                </c:pt>
                <c:pt idx="16">
                  <c:v>0.19154968592107283</c:v>
                </c:pt>
                <c:pt idx="17">
                  <c:v>0.22349542694625624</c:v>
                </c:pt>
                <c:pt idx="18">
                  <c:v>0.25983039743967268</c:v>
                </c:pt>
                <c:pt idx="19">
                  <c:v>0.30098537486676114</c:v>
                </c:pt>
                <c:pt idx="20">
                  <c:v>0.3474041071023945</c:v>
                </c:pt>
                <c:pt idx="21">
                  <c:v>0.39953848911546624</c:v>
                </c:pt>
                <c:pt idx="22">
                  <c:v>0.45784282942245935</c:v>
                </c:pt>
                <c:pt idx="23">
                  <c:v>0.52276719903875424</c:v>
                </c:pt>
                <c:pt idx="24">
                  <c:v>0.59474987931403955</c:v>
                </c:pt>
                <c:pt idx="25">
                  <c:v>0.67420895173231377</c:v>
                </c:pt>
                <c:pt idx="26">
                  <c:v>0.76153310201228741</c:v>
                </c:pt>
                <c:pt idx="27">
                  <c:v>0.85707174201777725</c:v>
                </c:pt>
                <c:pt idx="28">
                  <c:v>0.96112458527284639</c:v>
                </c:pt>
                <c:pt idx="29">
                  <c:v>1.0739308443126532</c:v>
                </c:pt>
                <c:pt idx="30">
                  <c:v>1.1956582495942507</c:v>
                </c:pt>
                <c:pt idx="31">
                  <c:v>1.3263921190425214</c:v>
                </c:pt>
                <c:pt idx="32">
                  <c:v>1.4661247332473164</c:v>
                </c:pt>
                <c:pt idx="33">
                  <c:v>1.6147452925667283</c:v>
                </c:pt>
                <c:pt idx="34">
                  <c:v>1.772030747663508</c:v>
                </c:pt>
                <c:pt idx="35">
                  <c:v>1.9376378031247907</c:v>
                </c:pt>
                <c:pt idx="36">
                  <c:v>2.1110963937484031</c:v>
                </c:pt>
                <c:pt idx="37">
                  <c:v>2.2918049239803771</c:v>
                </c:pt>
                <c:pt idx="38">
                  <c:v>2.4790275422704542</c:v>
                </c:pt>
                <c:pt idx="39">
                  <c:v>2.6718936934925761</c:v>
                </c:pt>
                <c:pt idx="40">
                  <c:v>2.8694001541168075</c:v>
                </c:pt>
                <c:pt idx="41">
                  <c:v>3.0704157069533782</c:v>
                </c:pt>
                <c:pt idx="42">
                  <c:v>3.2736885558417836</c:v>
                </c:pt>
                <c:pt idx="43">
                  <c:v>3.4778565168386533</c:v>
                </c:pt>
                <c:pt idx="44">
                  <c:v>3.6814599528458891</c:v>
                </c:pt>
                <c:pt idx="45">
                  <c:v>3.8829573451251984</c:v>
                </c:pt>
                <c:pt idx="46">
                  <c:v>4.0807433199540331</c:v>
                </c:pt>
                <c:pt idx="47">
                  <c:v>4.2731688741852212</c:v>
                </c:pt>
                <c:pt idx="48">
                  <c:v>4.4585634721958538</c:v>
                </c:pt>
                <c:pt idx="49">
                  <c:v>4.6352586211959315</c:v>
                </c:pt>
                <c:pt idx="50">
                  <c:v>4.8016124745865074</c:v>
                </c:pt>
                <c:pt idx="51">
                  <c:v>4.9560349663065866</c:v>
                </c:pt>
                <c:pt idx="52">
                  <c:v>5.0970129449050878</c:v>
                </c:pt>
                <c:pt idx="53">
                  <c:v>5.2231347560648054</c:v>
                </c:pt>
                <c:pt idx="54">
                  <c:v>5.3331137176812833</c:v>
                </c:pt>
                <c:pt idx="55">
                  <c:v>5.4258099430348716</c:v>
                </c:pt>
                <c:pt idx="56">
                  <c:v>5.5002499951995194</c:v>
                </c:pt>
                <c:pt idx="57">
                  <c:v>5.5556438991335959</c:v>
                </c:pt>
                <c:pt idx="58">
                  <c:v>5.5913990958415312</c:v>
                </c:pt>
                <c:pt idx="59">
                  <c:v>5.6071309939734837</c:v>
                </c:pt>
                <c:pt idx="60">
                  <c:v>5.6026698561379114</c:v>
                </c:pt>
                <c:pt idx="61">
                  <c:v>5.5780638475098581</c:v>
                </c:pt>
                <c:pt idx="62">
                  <c:v>5.5335781701694788</c:v>
                </c:pt>
                <c:pt idx="63">
                  <c:v>5.4696903049263526</c:v>
                </c:pt>
                <c:pt idx="64">
                  <c:v>5.3870814800040572</c:v>
                </c:pt>
                <c:pt idx="65">
                  <c:v>5.2866245797324227</c:v>
                </c:pt>
                <c:pt idx="66">
                  <c:v>5.1693687933292747</c:v>
                </c:pt>
                <c:pt idx="67">
                  <c:v>5.0365213812245058</c:v>
                </c:pt>
                <c:pt idx="68">
                  <c:v>4.8894270018344343</c:v>
                </c:pt>
                <c:pt idx="69">
                  <c:v>4.7295450933397793</c:v>
                </c:pt>
                <c:pt idx="70">
                  <c:v>4.5584258414883845</c:v>
                </c:pt>
                <c:pt idx="71">
                  <c:v>4.3776852849334853</c:v>
                </c:pt>
                <c:pt idx="72">
                  <c:v>4.1889801139157816</c:v>
                </c:pt>
                <c:pt idx="73">
                  <c:v>3.9939827065656734</c:v>
                </c:pt>
                <c:pt idx="74">
                  <c:v>3.7943569206507251</c:v>
                </c:pt>
                <c:pt idx="75">
                  <c:v>3.5917351186236832</c:v>
                </c:pt>
                <c:pt idx="76">
                  <c:v>3.3876968521591966</c:v>
                </c:pt>
                <c:pt idx="77">
                  <c:v>3.1837495711553689</c:v>
                </c:pt>
                <c:pt idx="78">
                  <c:v>2.9813116538056867</c:v>
                </c:pt>
                <c:pt idx="79">
                  <c:v>2.7816979813359777</c:v>
                </c:pt>
                <c:pt idx="80">
                  <c:v>2.5861082058946363</c:v>
                </c:pt>
                <c:pt idx="81">
                  <c:v>2.3956177853573566</c:v>
                </c:pt>
                <c:pt idx="82">
                  <c:v>2.2111717867718865</c:v>
                </c:pt>
                <c:pt idx="83">
                  <c:v>2.0335813928968216</c:v>
                </c:pt>
                <c:pt idx="84">
                  <c:v>1.8635229855504036</c:v>
                </c:pt>
                <c:pt idx="85">
                  <c:v>1.7015396266998397</c:v>
                </c:pt>
                <c:pt idx="86">
                  <c:v>1.5480447144300831</c:v>
                </c:pt>
                <c:pt idx="87">
                  <c:v>1.4033275567840842</c:v>
                </c:pt>
                <c:pt idx="88">
                  <c:v>1.2675605822321674</c:v>
                </c:pt>
                <c:pt idx="89">
                  <c:v>1.1408078911112018</c:v>
                </c:pt>
                <c:pt idx="90">
                  <c:v>1.0230348473517921</c:v>
                </c:pt>
                <c:pt idx="91">
                  <c:v>0.91411841347776401</c:v>
                </c:pt>
                <c:pt idx="92">
                  <c:v>0.81385794327959315</c:v>
                </c:pt>
                <c:pt idx="93">
                  <c:v>0.72198616462193932</c:v>
                </c:pt>
                <c:pt idx="94">
                  <c:v>0.63818010831895422</c:v>
                </c:pt>
                <c:pt idx="95">
                  <c:v>0.56207176661649805</c:v>
                </c:pt>
                <c:pt idx="96">
                  <c:v>0.49325829527033171</c:v>
                </c:pt>
                <c:pt idx="97">
                  <c:v>0.43131160526137147</c:v>
                </c:pt>
                <c:pt idx="98">
                  <c:v>0.37578722268607295</c:v>
                </c:pt>
                <c:pt idx="99">
                  <c:v>0.32623232726421242</c:v>
                </c:pt>
              </c:numCache>
            </c:numRef>
          </c:yVal>
          <c:smooth val="1"/>
        </c:ser>
        <c:axId val="208206080"/>
        <c:axId val="208204544"/>
      </c:scatterChart>
      <c:valAx>
        <c:axId val="208193024"/>
        <c:scaling>
          <c:orientation val="minMax"/>
        </c:scaling>
        <c:axPos val="b"/>
        <c:numFmt formatCode="0.00%" sourceLinked="1"/>
        <c:tickLblPos val="nextTo"/>
        <c:crossAx val="208194560"/>
        <c:crosses val="autoZero"/>
        <c:crossBetween val="midCat"/>
      </c:valAx>
      <c:valAx>
        <c:axId val="208194560"/>
        <c:scaling>
          <c:orientation val="minMax"/>
        </c:scaling>
        <c:axPos val="l"/>
        <c:majorGridlines/>
        <c:numFmt formatCode="General" sourceLinked="1"/>
        <c:tickLblPos val="nextTo"/>
        <c:crossAx val="208193024"/>
        <c:crosses val="autoZero"/>
        <c:crossBetween val="midCat"/>
      </c:valAx>
      <c:valAx>
        <c:axId val="208204544"/>
        <c:scaling>
          <c:orientation val="minMax"/>
        </c:scaling>
        <c:axPos val="r"/>
        <c:numFmt formatCode="General" sourceLinked="1"/>
        <c:tickLblPos val="nextTo"/>
        <c:crossAx val="208206080"/>
        <c:crosses val="max"/>
        <c:crossBetween val="midCat"/>
      </c:valAx>
      <c:valAx>
        <c:axId val="208206080"/>
        <c:scaling>
          <c:orientation val="minMax"/>
        </c:scaling>
        <c:delete val="1"/>
        <c:axPos val="b"/>
        <c:numFmt formatCode="0.00%" sourceLinked="1"/>
        <c:tickLblPos val="nextTo"/>
        <c:crossAx val="208204544"/>
        <c:crosses val="autoZero"/>
        <c:crossBetween val="midCat"/>
      </c:valAx>
      <c:spPr>
        <a:solidFill>
          <a:schemeClr val="accent6">
            <a:lumMod val="20000"/>
            <a:lumOff val="80000"/>
          </a:schemeClr>
        </a:solidFill>
        <a:ln w="9525"/>
      </c:spPr>
    </c:plotArea>
    <c:legend>
      <c:legendPos val="r"/>
      <c:layout/>
    </c:legend>
    <c:plotVisOnly val="1"/>
    <c:dispBlanksAs val="gap"/>
  </c:chart>
  <c:spPr>
    <a:solidFill>
      <a:schemeClr val="accent3">
        <a:lumMod val="20000"/>
        <a:lumOff val="80000"/>
      </a:schemeClr>
    </a:solidFill>
  </c:spPr>
  <c:printSettings>
    <c:headerFooter/>
    <c:pageMargins b="0.78740157499999996" l="0.511811024" r="0.511811024" t="0.78740157499999996" header="0.31496062000000014" footer="0.31496062000000014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BR"/>
  <c:chart>
    <c:plotArea>
      <c:layout/>
      <c:lineChart>
        <c:grouping val="standard"/>
        <c:ser>
          <c:idx val="0"/>
          <c:order val="0"/>
          <c:tx>
            <c:strRef>
              <c:f>'Simulação Bolsa'!$F$7</c:f>
              <c:strCache>
                <c:ptCount val="1"/>
                <c:pt idx="0">
                  <c:v>Valor Final</c:v>
                </c:pt>
              </c:strCache>
            </c:strRef>
          </c:tx>
          <c:cat>
            <c:numRef>
              <c:f>'Simulação Bolsa'!$A$8:$A$367</c:f>
              <c:numCache>
                <c:formatCode>mmm/yy</c:formatCode>
                <c:ptCount val="360"/>
                <c:pt idx="0">
                  <c:v>43132</c:v>
                </c:pt>
                <c:pt idx="1">
                  <c:v>43160</c:v>
                </c:pt>
                <c:pt idx="2">
                  <c:v>43191</c:v>
                </c:pt>
                <c:pt idx="3">
                  <c:v>43221</c:v>
                </c:pt>
                <c:pt idx="4">
                  <c:v>43252</c:v>
                </c:pt>
                <c:pt idx="5">
                  <c:v>43282</c:v>
                </c:pt>
                <c:pt idx="6">
                  <c:v>43313</c:v>
                </c:pt>
                <c:pt idx="7">
                  <c:v>43344</c:v>
                </c:pt>
                <c:pt idx="8">
                  <c:v>43374</c:v>
                </c:pt>
                <c:pt idx="9">
                  <c:v>43405</c:v>
                </c:pt>
                <c:pt idx="10">
                  <c:v>43435</c:v>
                </c:pt>
                <c:pt idx="11">
                  <c:v>43466</c:v>
                </c:pt>
                <c:pt idx="12">
                  <c:v>43497</c:v>
                </c:pt>
                <c:pt idx="13">
                  <c:v>43525</c:v>
                </c:pt>
                <c:pt idx="14">
                  <c:v>43556</c:v>
                </c:pt>
                <c:pt idx="15">
                  <c:v>43586</c:v>
                </c:pt>
                <c:pt idx="16">
                  <c:v>43617</c:v>
                </c:pt>
                <c:pt idx="17">
                  <c:v>43647</c:v>
                </c:pt>
                <c:pt idx="18">
                  <c:v>43678</c:v>
                </c:pt>
                <c:pt idx="19">
                  <c:v>43709</c:v>
                </c:pt>
                <c:pt idx="20">
                  <c:v>43739</c:v>
                </c:pt>
                <c:pt idx="21">
                  <c:v>43770</c:v>
                </c:pt>
                <c:pt idx="22">
                  <c:v>43800</c:v>
                </c:pt>
                <c:pt idx="23">
                  <c:v>43831</c:v>
                </c:pt>
                <c:pt idx="24">
                  <c:v>43862</c:v>
                </c:pt>
                <c:pt idx="25">
                  <c:v>43891</c:v>
                </c:pt>
                <c:pt idx="26">
                  <c:v>43922</c:v>
                </c:pt>
                <c:pt idx="27">
                  <c:v>43952</c:v>
                </c:pt>
                <c:pt idx="28">
                  <c:v>43983</c:v>
                </c:pt>
                <c:pt idx="29">
                  <c:v>44013</c:v>
                </c:pt>
                <c:pt idx="30">
                  <c:v>44044</c:v>
                </c:pt>
                <c:pt idx="31">
                  <c:v>44075</c:v>
                </c:pt>
                <c:pt idx="32">
                  <c:v>44105</c:v>
                </c:pt>
                <c:pt idx="33">
                  <c:v>44136</c:v>
                </c:pt>
                <c:pt idx="34">
                  <c:v>44166</c:v>
                </c:pt>
                <c:pt idx="35">
                  <c:v>44197</c:v>
                </c:pt>
                <c:pt idx="36">
                  <c:v>44228</c:v>
                </c:pt>
                <c:pt idx="37">
                  <c:v>44256</c:v>
                </c:pt>
                <c:pt idx="38">
                  <c:v>44287</c:v>
                </c:pt>
                <c:pt idx="39">
                  <c:v>44317</c:v>
                </c:pt>
                <c:pt idx="40">
                  <c:v>44348</c:v>
                </c:pt>
                <c:pt idx="41">
                  <c:v>44378</c:v>
                </c:pt>
                <c:pt idx="42">
                  <c:v>44409</c:v>
                </c:pt>
                <c:pt idx="43">
                  <c:v>44440</c:v>
                </c:pt>
                <c:pt idx="44">
                  <c:v>44470</c:v>
                </c:pt>
                <c:pt idx="45">
                  <c:v>44501</c:v>
                </c:pt>
                <c:pt idx="46">
                  <c:v>44531</c:v>
                </c:pt>
                <c:pt idx="47">
                  <c:v>44562</c:v>
                </c:pt>
                <c:pt idx="48">
                  <c:v>44593</c:v>
                </c:pt>
                <c:pt idx="49">
                  <c:v>44621</c:v>
                </c:pt>
                <c:pt idx="50">
                  <c:v>44652</c:v>
                </c:pt>
                <c:pt idx="51">
                  <c:v>44682</c:v>
                </c:pt>
                <c:pt idx="52">
                  <c:v>44713</c:v>
                </c:pt>
                <c:pt idx="53">
                  <c:v>44743</c:v>
                </c:pt>
                <c:pt idx="54">
                  <c:v>44774</c:v>
                </c:pt>
                <c:pt idx="55">
                  <c:v>44805</c:v>
                </c:pt>
                <c:pt idx="56">
                  <c:v>44835</c:v>
                </c:pt>
                <c:pt idx="57">
                  <c:v>44866</c:v>
                </c:pt>
                <c:pt idx="58">
                  <c:v>44896</c:v>
                </c:pt>
                <c:pt idx="59">
                  <c:v>44927</c:v>
                </c:pt>
                <c:pt idx="60">
                  <c:v>44958</c:v>
                </c:pt>
                <c:pt idx="61">
                  <c:v>44986</c:v>
                </c:pt>
                <c:pt idx="62">
                  <c:v>45017</c:v>
                </c:pt>
                <c:pt idx="63">
                  <c:v>45047</c:v>
                </c:pt>
                <c:pt idx="64">
                  <c:v>45078</c:v>
                </c:pt>
                <c:pt idx="65">
                  <c:v>45108</c:v>
                </c:pt>
                <c:pt idx="66">
                  <c:v>45139</c:v>
                </c:pt>
                <c:pt idx="67">
                  <c:v>45170</c:v>
                </c:pt>
                <c:pt idx="68">
                  <c:v>45200</c:v>
                </c:pt>
                <c:pt idx="69">
                  <c:v>45231</c:v>
                </c:pt>
                <c:pt idx="70">
                  <c:v>45261</c:v>
                </c:pt>
                <c:pt idx="71">
                  <c:v>45292</c:v>
                </c:pt>
                <c:pt idx="72">
                  <c:v>45323</c:v>
                </c:pt>
                <c:pt idx="73">
                  <c:v>45352</c:v>
                </c:pt>
                <c:pt idx="74">
                  <c:v>45383</c:v>
                </c:pt>
                <c:pt idx="75">
                  <c:v>45413</c:v>
                </c:pt>
                <c:pt idx="76">
                  <c:v>45444</c:v>
                </c:pt>
                <c:pt idx="77">
                  <c:v>45474</c:v>
                </c:pt>
                <c:pt idx="78">
                  <c:v>45505</c:v>
                </c:pt>
                <c:pt idx="79">
                  <c:v>45536</c:v>
                </c:pt>
                <c:pt idx="80">
                  <c:v>45566</c:v>
                </c:pt>
                <c:pt idx="81">
                  <c:v>45597</c:v>
                </c:pt>
                <c:pt idx="82">
                  <c:v>45627</c:v>
                </c:pt>
                <c:pt idx="83">
                  <c:v>45658</c:v>
                </c:pt>
                <c:pt idx="84">
                  <c:v>45689</c:v>
                </c:pt>
                <c:pt idx="85">
                  <c:v>45717</c:v>
                </c:pt>
                <c:pt idx="86">
                  <c:v>45748</c:v>
                </c:pt>
                <c:pt idx="87">
                  <c:v>45778</c:v>
                </c:pt>
                <c:pt idx="88">
                  <c:v>45809</c:v>
                </c:pt>
                <c:pt idx="89">
                  <c:v>45839</c:v>
                </c:pt>
                <c:pt idx="90">
                  <c:v>45870</c:v>
                </c:pt>
                <c:pt idx="91">
                  <c:v>45901</c:v>
                </c:pt>
                <c:pt idx="92">
                  <c:v>45931</c:v>
                </c:pt>
                <c:pt idx="93">
                  <c:v>45962</c:v>
                </c:pt>
                <c:pt idx="94">
                  <c:v>45992</c:v>
                </c:pt>
                <c:pt idx="95">
                  <c:v>46023</c:v>
                </c:pt>
                <c:pt idx="96">
                  <c:v>46054</c:v>
                </c:pt>
                <c:pt idx="97">
                  <c:v>46082</c:v>
                </c:pt>
                <c:pt idx="98">
                  <c:v>46113</c:v>
                </c:pt>
                <c:pt idx="99">
                  <c:v>46143</c:v>
                </c:pt>
                <c:pt idx="100">
                  <c:v>46174</c:v>
                </c:pt>
                <c:pt idx="101">
                  <c:v>46204</c:v>
                </c:pt>
                <c:pt idx="102">
                  <c:v>46235</c:v>
                </c:pt>
                <c:pt idx="103">
                  <c:v>46266</c:v>
                </c:pt>
                <c:pt idx="104">
                  <c:v>46296</c:v>
                </c:pt>
                <c:pt idx="105">
                  <c:v>46327</c:v>
                </c:pt>
                <c:pt idx="106">
                  <c:v>46357</c:v>
                </c:pt>
                <c:pt idx="107">
                  <c:v>46388</c:v>
                </c:pt>
                <c:pt idx="108">
                  <c:v>46419</c:v>
                </c:pt>
                <c:pt idx="109">
                  <c:v>46447</c:v>
                </c:pt>
                <c:pt idx="110">
                  <c:v>46478</c:v>
                </c:pt>
                <c:pt idx="111">
                  <c:v>46508</c:v>
                </c:pt>
                <c:pt idx="112">
                  <c:v>46539</c:v>
                </c:pt>
                <c:pt idx="113">
                  <c:v>46569</c:v>
                </c:pt>
                <c:pt idx="114">
                  <c:v>46600</c:v>
                </c:pt>
                <c:pt idx="115">
                  <c:v>46631</c:v>
                </c:pt>
                <c:pt idx="116">
                  <c:v>46661</c:v>
                </c:pt>
                <c:pt idx="117">
                  <c:v>46692</c:v>
                </c:pt>
                <c:pt idx="118">
                  <c:v>46722</c:v>
                </c:pt>
                <c:pt idx="119">
                  <c:v>46753</c:v>
                </c:pt>
                <c:pt idx="120">
                  <c:v>46784</c:v>
                </c:pt>
                <c:pt idx="121">
                  <c:v>46813</c:v>
                </c:pt>
                <c:pt idx="122">
                  <c:v>46844</c:v>
                </c:pt>
                <c:pt idx="123">
                  <c:v>46874</c:v>
                </c:pt>
                <c:pt idx="124">
                  <c:v>46905</c:v>
                </c:pt>
                <c:pt idx="125">
                  <c:v>46935</c:v>
                </c:pt>
                <c:pt idx="126">
                  <c:v>46966</c:v>
                </c:pt>
                <c:pt idx="127">
                  <c:v>46997</c:v>
                </c:pt>
                <c:pt idx="128">
                  <c:v>47027</c:v>
                </c:pt>
                <c:pt idx="129">
                  <c:v>47058</c:v>
                </c:pt>
                <c:pt idx="130">
                  <c:v>47088</c:v>
                </c:pt>
                <c:pt idx="131">
                  <c:v>47119</c:v>
                </c:pt>
                <c:pt idx="132">
                  <c:v>47150</c:v>
                </c:pt>
                <c:pt idx="133">
                  <c:v>47178</c:v>
                </c:pt>
                <c:pt idx="134">
                  <c:v>47209</c:v>
                </c:pt>
                <c:pt idx="135">
                  <c:v>47239</c:v>
                </c:pt>
                <c:pt idx="136">
                  <c:v>47270</c:v>
                </c:pt>
                <c:pt idx="137">
                  <c:v>47300</c:v>
                </c:pt>
                <c:pt idx="138">
                  <c:v>47331</c:v>
                </c:pt>
                <c:pt idx="139">
                  <c:v>47362</c:v>
                </c:pt>
                <c:pt idx="140">
                  <c:v>47392</c:v>
                </c:pt>
                <c:pt idx="141">
                  <c:v>47423</c:v>
                </c:pt>
                <c:pt idx="142">
                  <c:v>47453</c:v>
                </c:pt>
                <c:pt idx="143">
                  <c:v>47484</c:v>
                </c:pt>
                <c:pt idx="144">
                  <c:v>47515</c:v>
                </c:pt>
                <c:pt idx="145">
                  <c:v>47543</c:v>
                </c:pt>
                <c:pt idx="146">
                  <c:v>47574</c:v>
                </c:pt>
                <c:pt idx="147">
                  <c:v>47604</c:v>
                </c:pt>
                <c:pt idx="148">
                  <c:v>47635</c:v>
                </c:pt>
                <c:pt idx="149">
                  <c:v>47665</c:v>
                </c:pt>
                <c:pt idx="150">
                  <c:v>47696</c:v>
                </c:pt>
                <c:pt idx="151">
                  <c:v>47727</c:v>
                </c:pt>
                <c:pt idx="152">
                  <c:v>47757</c:v>
                </c:pt>
                <c:pt idx="153">
                  <c:v>47788</c:v>
                </c:pt>
                <c:pt idx="154">
                  <c:v>47818</c:v>
                </c:pt>
                <c:pt idx="155">
                  <c:v>47849</c:v>
                </c:pt>
                <c:pt idx="156">
                  <c:v>47880</c:v>
                </c:pt>
                <c:pt idx="157">
                  <c:v>47908</c:v>
                </c:pt>
                <c:pt idx="158">
                  <c:v>47939</c:v>
                </c:pt>
                <c:pt idx="159">
                  <c:v>47969</c:v>
                </c:pt>
                <c:pt idx="160">
                  <c:v>48000</c:v>
                </c:pt>
                <c:pt idx="161">
                  <c:v>48030</c:v>
                </c:pt>
                <c:pt idx="162">
                  <c:v>48061</c:v>
                </c:pt>
                <c:pt idx="163">
                  <c:v>48092</c:v>
                </c:pt>
                <c:pt idx="164">
                  <c:v>48122</c:v>
                </c:pt>
                <c:pt idx="165">
                  <c:v>48153</c:v>
                </c:pt>
                <c:pt idx="166">
                  <c:v>48183</c:v>
                </c:pt>
                <c:pt idx="167">
                  <c:v>48214</c:v>
                </c:pt>
                <c:pt idx="168">
                  <c:v>48245</c:v>
                </c:pt>
                <c:pt idx="169">
                  <c:v>48274</c:v>
                </c:pt>
                <c:pt idx="170">
                  <c:v>48305</c:v>
                </c:pt>
                <c:pt idx="171">
                  <c:v>48335</c:v>
                </c:pt>
                <c:pt idx="172">
                  <c:v>48366</c:v>
                </c:pt>
                <c:pt idx="173">
                  <c:v>48396</c:v>
                </c:pt>
                <c:pt idx="174">
                  <c:v>48427</c:v>
                </c:pt>
                <c:pt idx="175">
                  <c:v>48458</c:v>
                </c:pt>
                <c:pt idx="176">
                  <c:v>48488</c:v>
                </c:pt>
                <c:pt idx="177">
                  <c:v>48519</c:v>
                </c:pt>
                <c:pt idx="178">
                  <c:v>48549</c:v>
                </c:pt>
                <c:pt idx="179">
                  <c:v>48580</c:v>
                </c:pt>
                <c:pt idx="180">
                  <c:v>48611</c:v>
                </c:pt>
                <c:pt idx="181">
                  <c:v>48639</c:v>
                </c:pt>
                <c:pt idx="182">
                  <c:v>48670</c:v>
                </c:pt>
                <c:pt idx="183">
                  <c:v>48700</c:v>
                </c:pt>
                <c:pt idx="184">
                  <c:v>48731</c:v>
                </c:pt>
                <c:pt idx="185">
                  <c:v>48761</c:v>
                </c:pt>
                <c:pt idx="186">
                  <c:v>48792</c:v>
                </c:pt>
                <c:pt idx="187">
                  <c:v>48823</c:v>
                </c:pt>
                <c:pt idx="188">
                  <c:v>48853</c:v>
                </c:pt>
                <c:pt idx="189">
                  <c:v>48884</c:v>
                </c:pt>
                <c:pt idx="190">
                  <c:v>48914</c:v>
                </c:pt>
                <c:pt idx="191">
                  <c:v>48945</c:v>
                </c:pt>
                <c:pt idx="192">
                  <c:v>48976</c:v>
                </c:pt>
                <c:pt idx="193">
                  <c:v>49004</c:v>
                </c:pt>
                <c:pt idx="194">
                  <c:v>49035</c:v>
                </c:pt>
                <c:pt idx="195">
                  <c:v>49065</c:v>
                </c:pt>
                <c:pt idx="196">
                  <c:v>49096</c:v>
                </c:pt>
                <c:pt idx="197">
                  <c:v>49126</c:v>
                </c:pt>
                <c:pt idx="198">
                  <c:v>49157</c:v>
                </c:pt>
                <c:pt idx="199">
                  <c:v>49188</c:v>
                </c:pt>
                <c:pt idx="200">
                  <c:v>49218</c:v>
                </c:pt>
                <c:pt idx="201">
                  <c:v>49249</c:v>
                </c:pt>
                <c:pt idx="202">
                  <c:v>49279</c:v>
                </c:pt>
                <c:pt idx="203">
                  <c:v>49310</c:v>
                </c:pt>
                <c:pt idx="204">
                  <c:v>49341</c:v>
                </c:pt>
                <c:pt idx="205">
                  <c:v>49369</c:v>
                </c:pt>
                <c:pt idx="206">
                  <c:v>49400</c:v>
                </c:pt>
                <c:pt idx="207">
                  <c:v>49430</c:v>
                </c:pt>
                <c:pt idx="208">
                  <c:v>49461</c:v>
                </c:pt>
                <c:pt idx="209">
                  <c:v>49491</c:v>
                </c:pt>
                <c:pt idx="210">
                  <c:v>49522</c:v>
                </c:pt>
                <c:pt idx="211">
                  <c:v>49553</c:v>
                </c:pt>
                <c:pt idx="212">
                  <c:v>49583</c:v>
                </c:pt>
                <c:pt idx="213">
                  <c:v>49614</c:v>
                </c:pt>
                <c:pt idx="214">
                  <c:v>49644</c:v>
                </c:pt>
                <c:pt idx="215">
                  <c:v>49675</c:v>
                </c:pt>
                <c:pt idx="216">
                  <c:v>49706</c:v>
                </c:pt>
                <c:pt idx="217">
                  <c:v>49735</c:v>
                </c:pt>
                <c:pt idx="218">
                  <c:v>49766</c:v>
                </c:pt>
                <c:pt idx="219">
                  <c:v>49796</c:v>
                </c:pt>
                <c:pt idx="220">
                  <c:v>49827</c:v>
                </c:pt>
                <c:pt idx="221">
                  <c:v>49857</c:v>
                </c:pt>
                <c:pt idx="222">
                  <c:v>49888</c:v>
                </c:pt>
                <c:pt idx="223">
                  <c:v>49919</c:v>
                </c:pt>
                <c:pt idx="224">
                  <c:v>49949</c:v>
                </c:pt>
                <c:pt idx="225">
                  <c:v>49980</c:v>
                </c:pt>
                <c:pt idx="226">
                  <c:v>50010</c:v>
                </c:pt>
                <c:pt idx="227">
                  <c:v>50041</c:v>
                </c:pt>
                <c:pt idx="228">
                  <c:v>50072</c:v>
                </c:pt>
                <c:pt idx="229">
                  <c:v>50100</c:v>
                </c:pt>
                <c:pt idx="230">
                  <c:v>50131</c:v>
                </c:pt>
                <c:pt idx="231">
                  <c:v>50161</c:v>
                </c:pt>
                <c:pt idx="232">
                  <c:v>50192</c:v>
                </c:pt>
                <c:pt idx="233">
                  <c:v>50222</c:v>
                </c:pt>
                <c:pt idx="234">
                  <c:v>50253</c:v>
                </c:pt>
                <c:pt idx="235">
                  <c:v>50284</c:v>
                </c:pt>
                <c:pt idx="236">
                  <c:v>50314</c:v>
                </c:pt>
                <c:pt idx="237">
                  <c:v>50345</c:v>
                </c:pt>
                <c:pt idx="238">
                  <c:v>50375</c:v>
                </c:pt>
                <c:pt idx="239">
                  <c:v>50406</c:v>
                </c:pt>
                <c:pt idx="240">
                  <c:v>50437</c:v>
                </c:pt>
                <c:pt idx="241">
                  <c:v>50465</c:v>
                </c:pt>
                <c:pt idx="242">
                  <c:v>50496</c:v>
                </c:pt>
                <c:pt idx="243">
                  <c:v>50526</c:v>
                </c:pt>
                <c:pt idx="244">
                  <c:v>50557</c:v>
                </c:pt>
                <c:pt idx="245">
                  <c:v>50587</c:v>
                </c:pt>
                <c:pt idx="246">
                  <c:v>50618</c:v>
                </c:pt>
                <c:pt idx="247">
                  <c:v>50649</c:v>
                </c:pt>
                <c:pt idx="248">
                  <c:v>50679</c:v>
                </c:pt>
                <c:pt idx="249">
                  <c:v>50710</c:v>
                </c:pt>
                <c:pt idx="250">
                  <c:v>50740</c:v>
                </c:pt>
                <c:pt idx="251">
                  <c:v>50771</c:v>
                </c:pt>
                <c:pt idx="252">
                  <c:v>50802</c:v>
                </c:pt>
                <c:pt idx="253">
                  <c:v>50830</c:v>
                </c:pt>
                <c:pt idx="254">
                  <c:v>50861</c:v>
                </c:pt>
                <c:pt idx="255">
                  <c:v>50891</c:v>
                </c:pt>
                <c:pt idx="256">
                  <c:v>50922</c:v>
                </c:pt>
                <c:pt idx="257">
                  <c:v>50952</c:v>
                </c:pt>
                <c:pt idx="258">
                  <c:v>50983</c:v>
                </c:pt>
                <c:pt idx="259">
                  <c:v>51014</c:v>
                </c:pt>
                <c:pt idx="260">
                  <c:v>51044</c:v>
                </c:pt>
                <c:pt idx="261">
                  <c:v>51075</c:v>
                </c:pt>
                <c:pt idx="262">
                  <c:v>51105</c:v>
                </c:pt>
                <c:pt idx="263">
                  <c:v>51136</c:v>
                </c:pt>
                <c:pt idx="264">
                  <c:v>51167</c:v>
                </c:pt>
                <c:pt idx="265">
                  <c:v>51196</c:v>
                </c:pt>
                <c:pt idx="266">
                  <c:v>51227</c:v>
                </c:pt>
                <c:pt idx="267">
                  <c:v>51257</c:v>
                </c:pt>
                <c:pt idx="268">
                  <c:v>51288</c:v>
                </c:pt>
                <c:pt idx="269">
                  <c:v>51318</c:v>
                </c:pt>
                <c:pt idx="270">
                  <c:v>51349</c:v>
                </c:pt>
                <c:pt idx="271">
                  <c:v>51380</c:v>
                </c:pt>
                <c:pt idx="272">
                  <c:v>51410</c:v>
                </c:pt>
                <c:pt idx="273">
                  <c:v>51441</c:v>
                </c:pt>
                <c:pt idx="274">
                  <c:v>51471</c:v>
                </c:pt>
                <c:pt idx="275">
                  <c:v>51502</c:v>
                </c:pt>
                <c:pt idx="276">
                  <c:v>51533</c:v>
                </c:pt>
                <c:pt idx="277">
                  <c:v>51561</c:v>
                </c:pt>
                <c:pt idx="278">
                  <c:v>51592</c:v>
                </c:pt>
                <c:pt idx="279">
                  <c:v>51622</c:v>
                </c:pt>
                <c:pt idx="280">
                  <c:v>51653</c:v>
                </c:pt>
                <c:pt idx="281">
                  <c:v>51683</c:v>
                </c:pt>
                <c:pt idx="282">
                  <c:v>51714</c:v>
                </c:pt>
                <c:pt idx="283">
                  <c:v>51745</c:v>
                </c:pt>
                <c:pt idx="284">
                  <c:v>51775</c:v>
                </c:pt>
                <c:pt idx="285">
                  <c:v>51806</c:v>
                </c:pt>
                <c:pt idx="286">
                  <c:v>51836</c:v>
                </c:pt>
                <c:pt idx="287">
                  <c:v>51867</c:v>
                </c:pt>
                <c:pt idx="288">
                  <c:v>51898</c:v>
                </c:pt>
                <c:pt idx="289">
                  <c:v>51926</c:v>
                </c:pt>
                <c:pt idx="290">
                  <c:v>51957</c:v>
                </c:pt>
                <c:pt idx="291">
                  <c:v>51987</c:v>
                </c:pt>
                <c:pt idx="292">
                  <c:v>52018</c:v>
                </c:pt>
                <c:pt idx="293">
                  <c:v>52048</c:v>
                </c:pt>
                <c:pt idx="294">
                  <c:v>52079</c:v>
                </c:pt>
                <c:pt idx="295">
                  <c:v>52110</c:v>
                </c:pt>
                <c:pt idx="296">
                  <c:v>52140</c:v>
                </c:pt>
                <c:pt idx="297">
                  <c:v>52171</c:v>
                </c:pt>
                <c:pt idx="298">
                  <c:v>52201</c:v>
                </c:pt>
                <c:pt idx="299">
                  <c:v>52232</c:v>
                </c:pt>
                <c:pt idx="300">
                  <c:v>52263</c:v>
                </c:pt>
                <c:pt idx="301">
                  <c:v>52291</c:v>
                </c:pt>
                <c:pt idx="302">
                  <c:v>52322</c:v>
                </c:pt>
                <c:pt idx="303">
                  <c:v>52352</c:v>
                </c:pt>
                <c:pt idx="304">
                  <c:v>52383</c:v>
                </c:pt>
                <c:pt idx="305">
                  <c:v>52413</c:v>
                </c:pt>
                <c:pt idx="306">
                  <c:v>52444</c:v>
                </c:pt>
                <c:pt idx="307">
                  <c:v>52475</c:v>
                </c:pt>
                <c:pt idx="308">
                  <c:v>52505</c:v>
                </c:pt>
                <c:pt idx="309">
                  <c:v>52536</c:v>
                </c:pt>
                <c:pt idx="310">
                  <c:v>52566</c:v>
                </c:pt>
                <c:pt idx="311">
                  <c:v>52597</c:v>
                </c:pt>
                <c:pt idx="312">
                  <c:v>52628</c:v>
                </c:pt>
                <c:pt idx="313">
                  <c:v>52657</c:v>
                </c:pt>
                <c:pt idx="314">
                  <c:v>52688</c:v>
                </c:pt>
                <c:pt idx="315">
                  <c:v>52718</c:v>
                </c:pt>
                <c:pt idx="316">
                  <c:v>52749</c:v>
                </c:pt>
                <c:pt idx="317">
                  <c:v>52779</c:v>
                </c:pt>
                <c:pt idx="318">
                  <c:v>52810</c:v>
                </c:pt>
                <c:pt idx="319">
                  <c:v>52841</c:v>
                </c:pt>
                <c:pt idx="320">
                  <c:v>52871</c:v>
                </c:pt>
                <c:pt idx="321">
                  <c:v>52902</c:v>
                </c:pt>
                <c:pt idx="322">
                  <c:v>52932</c:v>
                </c:pt>
                <c:pt idx="323">
                  <c:v>52963</c:v>
                </c:pt>
                <c:pt idx="324">
                  <c:v>52994</c:v>
                </c:pt>
                <c:pt idx="325">
                  <c:v>53022</c:v>
                </c:pt>
                <c:pt idx="326">
                  <c:v>53053</c:v>
                </c:pt>
                <c:pt idx="327">
                  <c:v>53083</c:v>
                </c:pt>
                <c:pt idx="328">
                  <c:v>53114</c:v>
                </c:pt>
                <c:pt idx="329">
                  <c:v>53144</c:v>
                </c:pt>
                <c:pt idx="330">
                  <c:v>53175</c:v>
                </c:pt>
                <c:pt idx="331">
                  <c:v>53206</c:v>
                </c:pt>
                <c:pt idx="332">
                  <c:v>53236</c:v>
                </c:pt>
                <c:pt idx="333">
                  <c:v>53267</c:v>
                </c:pt>
                <c:pt idx="334">
                  <c:v>53297</c:v>
                </c:pt>
                <c:pt idx="335">
                  <c:v>53328</c:v>
                </c:pt>
                <c:pt idx="336">
                  <c:v>53359</c:v>
                </c:pt>
                <c:pt idx="337">
                  <c:v>53387</c:v>
                </c:pt>
                <c:pt idx="338">
                  <c:v>53418</c:v>
                </c:pt>
                <c:pt idx="339">
                  <c:v>53448</c:v>
                </c:pt>
                <c:pt idx="340">
                  <c:v>53479</c:v>
                </c:pt>
                <c:pt idx="341">
                  <c:v>53509</c:v>
                </c:pt>
                <c:pt idx="342">
                  <c:v>53540</c:v>
                </c:pt>
                <c:pt idx="343">
                  <c:v>53571</c:v>
                </c:pt>
                <c:pt idx="344">
                  <c:v>53601</c:v>
                </c:pt>
                <c:pt idx="345">
                  <c:v>53632</c:v>
                </c:pt>
                <c:pt idx="346">
                  <c:v>53662</c:v>
                </c:pt>
                <c:pt idx="347">
                  <c:v>53693</c:v>
                </c:pt>
                <c:pt idx="348">
                  <c:v>53724</c:v>
                </c:pt>
                <c:pt idx="349">
                  <c:v>53752</c:v>
                </c:pt>
                <c:pt idx="350">
                  <c:v>53783</c:v>
                </c:pt>
                <c:pt idx="351">
                  <c:v>53813</c:v>
                </c:pt>
                <c:pt idx="352">
                  <c:v>53844</c:v>
                </c:pt>
                <c:pt idx="353">
                  <c:v>53874</c:v>
                </c:pt>
                <c:pt idx="354">
                  <c:v>53905</c:v>
                </c:pt>
                <c:pt idx="355">
                  <c:v>53936</c:v>
                </c:pt>
                <c:pt idx="356">
                  <c:v>53966</c:v>
                </c:pt>
                <c:pt idx="357">
                  <c:v>53997</c:v>
                </c:pt>
                <c:pt idx="358">
                  <c:v>54027</c:v>
                </c:pt>
                <c:pt idx="359">
                  <c:v>54058</c:v>
                </c:pt>
              </c:numCache>
            </c:numRef>
          </c:cat>
          <c:val>
            <c:numRef>
              <c:f>'Simulação Bolsa'!$F$8:$F$367</c:f>
              <c:numCache>
                <c:formatCode>_-"R$"\ * #,##0.00_-;\-"R$"\ * #,##0.00_-;_-"R$"\ * "-"??_-;_-@_-</c:formatCode>
                <c:ptCount val="360"/>
                <c:pt idx="0">
                  <c:v>10501.673697483291</c:v>
                </c:pt>
                <c:pt idx="1">
                  <c:v>10205.124863645113</c:v>
                </c:pt>
                <c:pt idx="2">
                  <c:v>11764.418298654555</c:v>
                </c:pt>
                <c:pt idx="3">
                  <c:v>13252.216348103098</c:v>
                </c:pt>
                <c:pt idx="4">
                  <c:v>14778.453552154904</c:v>
                </c:pt>
                <c:pt idx="5">
                  <c:v>14820.017734370556</c:v>
                </c:pt>
                <c:pt idx="6">
                  <c:v>14192.689711852654</c:v>
                </c:pt>
                <c:pt idx="7">
                  <c:v>15713.473865643</c:v>
                </c:pt>
                <c:pt idx="8">
                  <c:v>16171.93767639414</c:v>
                </c:pt>
                <c:pt idx="9">
                  <c:v>16091.291917488539</c:v>
                </c:pt>
                <c:pt idx="10">
                  <c:v>16355.59153240289</c:v>
                </c:pt>
                <c:pt idx="11">
                  <c:v>17786.417533567685</c:v>
                </c:pt>
                <c:pt idx="12">
                  <c:v>18683.556050257095</c:v>
                </c:pt>
                <c:pt idx="13">
                  <c:v>17855.585165371973</c:v>
                </c:pt>
                <c:pt idx="14">
                  <c:v>18530.477908570385</c:v>
                </c:pt>
                <c:pt idx="15">
                  <c:v>17958.640585931884</c:v>
                </c:pt>
                <c:pt idx="16">
                  <c:v>18635.010930726072</c:v>
                </c:pt>
                <c:pt idx="17">
                  <c:v>20265.777269662929</c:v>
                </c:pt>
                <c:pt idx="18">
                  <c:v>22589.919638615313</c:v>
                </c:pt>
                <c:pt idx="19">
                  <c:v>22061.029269925231</c:v>
                </c:pt>
                <c:pt idx="20">
                  <c:v>22798.439430389924</c:v>
                </c:pt>
                <c:pt idx="21">
                  <c:v>24189.505810019156</c:v>
                </c:pt>
                <c:pt idx="22">
                  <c:v>20109.113813836666</c:v>
                </c:pt>
                <c:pt idx="23">
                  <c:v>18124.64179352549</c:v>
                </c:pt>
                <c:pt idx="24">
                  <c:v>20036.282087284904</c:v>
                </c:pt>
                <c:pt idx="25">
                  <c:v>21101.692976623184</c:v>
                </c:pt>
                <c:pt idx="26">
                  <c:v>22147.787620060819</c:v>
                </c:pt>
                <c:pt idx="27">
                  <c:v>23945.407674111837</c:v>
                </c:pt>
                <c:pt idx="28">
                  <c:v>22206.691248597999</c:v>
                </c:pt>
                <c:pt idx="29">
                  <c:v>25123.410183491396</c:v>
                </c:pt>
                <c:pt idx="30">
                  <c:v>25131.270904623892</c:v>
                </c:pt>
                <c:pt idx="31">
                  <c:v>25670.302657308261</c:v>
                </c:pt>
                <c:pt idx="32">
                  <c:v>24221.796330374589</c:v>
                </c:pt>
                <c:pt idx="33">
                  <c:v>24818.36443370995</c:v>
                </c:pt>
                <c:pt idx="34">
                  <c:v>24189.668737399053</c:v>
                </c:pt>
                <c:pt idx="35">
                  <c:v>24475.019425835271</c:v>
                </c:pt>
                <c:pt idx="36">
                  <c:v>26433.302400432465</c:v>
                </c:pt>
                <c:pt idx="37">
                  <c:v>29902.888738053294</c:v>
                </c:pt>
                <c:pt idx="38">
                  <c:v>31356.14220266743</c:v>
                </c:pt>
                <c:pt idx="39">
                  <c:v>33359.615160051653</c:v>
                </c:pt>
                <c:pt idx="40">
                  <c:v>36429.02460404364</c:v>
                </c:pt>
                <c:pt idx="41">
                  <c:v>37610.524148213954</c:v>
                </c:pt>
                <c:pt idx="42">
                  <c:v>37652.232893300345</c:v>
                </c:pt>
                <c:pt idx="43">
                  <c:v>42425.614938941835</c:v>
                </c:pt>
                <c:pt idx="44">
                  <c:v>47755.399871004513</c:v>
                </c:pt>
                <c:pt idx="45">
                  <c:v>49007.016859413205</c:v>
                </c:pt>
                <c:pt idx="46">
                  <c:v>47223.297946500134</c:v>
                </c:pt>
                <c:pt idx="47">
                  <c:v>48735.064970743479</c:v>
                </c:pt>
                <c:pt idx="48">
                  <c:v>48086.391923212461</c:v>
                </c:pt>
                <c:pt idx="49">
                  <c:v>45631.62614622878</c:v>
                </c:pt>
                <c:pt idx="50">
                  <c:v>48597.626535049094</c:v>
                </c:pt>
                <c:pt idx="51">
                  <c:v>48633.769458662624</c:v>
                </c:pt>
                <c:pt idx="52">
                  <c:v>53713.057522840376</c:v>
                </c:pt>
                <c:pt idx="53">
                  <c:v>54880.554613042914</c:v>
                </c:pt>
                <c:pt idx="54">
                  <c:v>55924.514088033327</c:v>
                </c:pt>
                <c:pt idx="55">
                  <c:v>52611.51724347323</c:v>
                </c:pt>
                <c:pt idx="56">
                  <c:v>52581.801302905529</c:v>
                </c:pt>
                <c:pt idx="57">
                  <c:v>52490.569238922777</c:v>
                </c:pt>
                <c:pt idx="58">
                  <c:v>51853.264726071444</c:v>
                </c:pt>
                <c:pt idx="59">
                  <c:v>48447.379032520214</c:v>
                </c:pt>
                <c:pt idx="60">
                  <c:v>55795.157659327546</c:v>
                </c:pt>
                <c:pt idx="61">
                  <c:v>54799.466592553297</c:v>
                </c:pt>
                <c:pt idx="62">
                  <c:v>61870.222749074055</c:v>
                </c:pt>
                <c:pt idx="63">
                  <c:v>60232.746150751038</c:v>
                </c:pt>
                <c:pt idx="64">
                  <c:v>56569.304449259158</c:v>
                </c:pt>
                <c:pt idx="65">
                  <c:v>52909.699547564953</c:v>
                </c:pt>
                <c:pt idx="66">
                  <c:v>51682.643985841474</c:v>
                </c:pt>
                <c:pt idx="67">
                  <c:v>57356.432743826983</c:v>
                </c:pt>
                <c:pt idx="68">
                  <c:v>53150.214405094041</c:v>
                </c:pt>
                <c:pt idx="69">
                  <c:v>51326.885351647834</c:v>
                </c:pt>
                <c:pt idx="70">
                  <c:v>48120.151064536098</c:v>
                </c:pt>
                <c:pt idx="71">
                  <c:v>42274.632427802419</c:v>
                </c:pt>
                <c:pt idx="72">
                  <c:v>41872.763342543585</c:v>
                </c:pt>
                <c:pt idx="73">
                  <c:v>41937.827146214186</c:v>
                </c:pt>
                <c:pt idx="74">
                  <c:v>38798.528623313607</c:v>
                </c:pt>
                <c:pt idx="75">
                  <c:v>42207.215761269021</c:v>
                </c:pt>
                <c:pt idx="76">
                  <c:v>42652.84400189716</c:v>
                </c:pt>
                <c:pt idx="77">
                  <c:v>46451.904037846572</c:v>
                </c:pt>
                <c:pt idx="78">
                  <c:v>40446.042730746383</c:v>
                </c:pt>
                <c:pt idx="79">
                  <c:v>45442.632594104383</c:v>
                </c:pt>
                <c:pt idx="80">
                  <c:v>51931.833778635802</c:v>
                </c:pt>
                <c:pt idx="81">
                  <c:v>54710.517339765072</c:v>
                </c:pt>
                <c:pt idx="82">
                  <c:v>45708.209375315506</c:v>
                </c:pt>
                <c:pt idx="83">
                  <c:v>45724.340455094534</c:v>
                </c:pt>
                <c:pt idx="84">
                  <c:v>44944.461129503303</c:v>
                </c:pt>
                <c:pt idx="85">
                  <c:v>39511.999806839769</c:v>
                </c:pt>
                <c:pt idx="86">
                  <c:v>43901.765907158755</c:v>
                </c:pt>
                <c:pt idx="87">
                  <c:v>44845.65603380627</c:v>
                </c:pt>
                <c:pt idx="88">
                  <c:v>39916.292806984507</c:v>
                </c:pt>
                <c:pt idx="89">
                  <c:v>40791.878093223924</c:v>
                </c:pt>
                <c:pt idx="90">
                  <c:v>39176.489425939995</c:v>
                </c:pt>
                <c:pt idx="91">
                  <c:v>37259.521072550546</c:v>
                </c:pt>
                <c:pt idx="92">
                  <c:v>38212.814202695437</c:v>
                </c:pt>
                <c:pt idx="93">
                  <c:v>37647.746558980951</c:v>
                </c:pt>
                <c:pt idx="94">
                  <c:v>35411.164088950303</c:v>
                </c:pt>
                <c:pt idx="95">
                  <c:v>36321.624246279207</c:v>
                </c:pt>
                <c:pt idx="96">
                  <c:v>38954.908099976928</c:v>
                </c:pt>
                <c:pt idx="97">
                  <c:v>42111.862449258297</c:v>
                </c:pt>
                <c:pt idx="98">
                  <c:v>43183.20636421776</c:v>
                </c:pt>
                <c:pt idx="99">
                  <c:v>45351.936725389416</c:v>
                </c:pt>
                <c:pt idx="100">
                  <c:v>44874.398553360072</c:v>
                </c:pt>
                <c:pt idx="101">
                  <c:v>50848.066140228955</c:v>
                </c:pt>
                <c:pt idx="102">
                  <c:v>46242.321370763711</c:v>
                </c:pt>
                <c:pt idx="103">
                  <c:v>45674.71591888064</c:v>
                </c:pt>
                <c:pt idx="104">
                  <c:v>43990.682000833651</c:v>
                </c:pt>
                <c:pt idx="105">
                  <c:v>41499.190029587342</c:v>
                </c:pt>
                <c:pt idx="106">
                  <c:v>43295.963063262701</c:v>
                </c:pt>
                <c:pt idx="107">
                  <c:v>46927.160220408688</c:v>
                </c:pt>
                <c:pt idx="108">
                  <c:v>50238.990135452485</c:v>
                </c:pt>
                <c:pt idx="109">
                  <c:v>51593.406526193248</c:v>
                </c:pt>
                <c:pt idx="110">
                  <c:v>52268.970171901798</c:v>
                </c:pt>
                <c:pt idx="111">
                  <c:v>50680.552415586462</c:v>
                </c:pt>
                <c:pt idx="112">
                  <c:v>55899.912206139204</c:v>
                </c:pt>
                <c:pt idx="113">
                  <c:v>58964.028113987551</c:v>
                </c:pt>
                <c:pt idx="114">
                  <c:v>59441.206016837066</c:v>
                </c:pt>
                <c:pt idx="115">
                  <c:v>61145.046984622335</c:v>
                </c:pt>
                <c:pt idx="116">
                  <c:v>65083.13795447092</c:v>
                </c:pt>
                <c:pt idx="117">
                  <c:v>57769.897106975644</c:v>
                </c:pt>
                <c:pt idx="118">
                  <c:v>56557.914269605659</c:v>
                </c:pt>
                <c:pt idx="119">
                  <c:v>56509.513286883892</c:v>
                </c:pt>
                <c:pt idx="120">
                  <c:v>64742.758997926256</c:v>
                </c:pt>
                <c:pt idx="121">
                  <c:v>63444.074168899511</c:v>
                </c:pt>
                <c:pt idx="122">
                  <c:v>67798.838432057921</c:v>
                </c:pt>
                <c:pt idx="123">
                  <c:v>72398.455170256231</c:v>
                </c:pt>
                <c:pt idx="124">
                  <c:v>69901.269141345343</c:v>
                </c:pt>
                <c:pt idx="125">
                  <c:v>65642.541093839682</c:v>
                </c:pt>
                <c:pt idx="126">
                  <c:v>65465.145122588146</c:v>
                </c:pt>
                <c:pt idx="127">
                  <c:v>62671.938695945195</c:v>
                </c:pt>
                <c:pt idx="128">
                  <c:v>64688.740310133842</c:v>
                </c:pt>
                <c:pt idx="129">
                  <c:v>79942.380147991018</c:v>
                </c:pt>
                <c:pt idx="130">
                  <c:v>70060.770614023524</c:v>
                </c:pt>
                <c:pt idx="131">
                  <c:v>69543.885285911878</c:v>
                </c:pt>
                <c:pt idx="132">
                  <c:v>69884.888800153829</c:v>
                </c:pt>
                <c:pt idx="133">
                  <c:v>68262.151627144063</c:v>
                </c:pt>
                <c:pt idx="134">
                  <c:v>72887.495578794624</c:v>
                </c:pt>
                <c:pt idx="135">
                  <c:v>83210.310763885747</c:v>
                </c:pt>
                <c:pt idx="136">
                  <c:v>78134.103215863899</c:v>
                </c:pt>
                <c:pt idx="137">
                  <c:v>87170.78346930063</c:v>
                </c:pt>
                <c:pt idx="138">
                  <c:v>85984.328534964836</c:v>
                </c:pt>
                <c:pt idx="139">
                  <c:v>79680.263710267216</c:v>
                </c:pt>
                <c:pt idx="140">
                  <c:v>83905.195842836707</c:v>
                </c:pt>
                <c:pt idx="141">
                  <c:v>87180.670844275868</c:v>
                </c:pt>
                <c:pt idx="142">
                  <c:v>95240.56901617501</c:v>
                </c:pt>
                <c:pt idx="143">
                  <c:v>114302.10041022288</c:v>
                </c:pt>
                <c:pt idx="144">
                  <c:v>129608.67161222696</c:v>
                </c:pt>
                <c:pt idx="145">
                  <c:v>127024.22647662256</c:v>
                </c:pt>
                <c:pt idx="146">
                  <c:v>118438.47115482512</c:v>
                </c:pt>
                <c:pt idx="147">
                  <c:v>110141.59221705893</c:v>
                </c:pt>
                <c:pt idx="148">
                  <c:v>117156.75756739826</c:v>
                </c:pt>
                <c:pt idx="149">
                  <c:v>129750.93507492974</c:v>
                </c:pt>
                <c:pt idx="150">
                  <c:v>128941.83128646096</c:v>
                </c:pt>
                <c:pt idx="151">
                  <c:v>133574.49365836149</c:v>
                </c:pt>
                <c:pt idx="152">
                  <c:v>149749.13891953998</c:v>
                </c:pt>
                <c:pt idx="153">
                  <c:v>143730.91629035666</c:v>
                </c:pt>
                <c:pt idx="154">
                  <c:v>157853.89942589408</c:v>
                </c:pt>
                <c:pt idx="155">
                  <c:v>144600.9917186308</c:v>
                </c:pt>
                <c:pt idx="156">
                  <c:v>156874.23748720728</c:v>
                </c:pt>
                <c:pt idx="157">
                  <c:v>150811.96841601218</c:v>
                </c:pt>
                <c:pt idx="158">
                  <c:v>148188.42226853853</c:v>
                </c:pt>
                <c:pt idx="159">
                  <c:v>142770.04335720936</c:v>
                </c:pt>
                <c:pt idx="160">
                  <c:v>147273.20822357544</c:v>
                </c:pt>
                <c:pt idx="161">
                  <c:v>156314.52075447896</c:v>
                </c:pt>
                <c:pt idx="162">
                  <c:v>154687.51928077283</c:v>
                </c:pt>
                <c:pt idx="163">
                  <c:v>166860.44519178892</c:v>
                </c:pt>
                <c:pt idx="164">
                  <c:v>169779.22884198683</c:v>
                </c:pt>
                <c:pt idx="165">
                  <c:v>177290.06610398836</c:v>
                </c:pt>
                <c:pt idx="166">
                  <c:v>199541.91559229157</c:v>
                </c:pt>
                <c:pt idx="167">
                  <c:v>199699.95623397015</c:v>
                </c:pt>
                <c:pt idx="168">
                  <c:v>205511.76391729031</c:v>
                </c:pt>
                <c:pt idx="169">
                  <c:v>209472.23263722155</c:v>
                </c:pt>
                <c:pt idx="170">
                  <c:v>195983.94454507614</c:v>
                </c:pt>
                <c:pt idx="171">
                  <c:v>202947.67992166319</c:v>
                </c:pt>
                <c:pt idx="172">
                  <c:v>175742.60131908688</c:v>
                </c:pt>
                <c:pt idx="173">
                  <c:v>168659.20115305207</c:v>
                </c:pt>
                <c:pt idx="174">
                  <c:v>173567.1370385277</c:v>
                </c:pt>
                <c:pt idx="175">
                  <c:v>166181.70440183464</c:v>
                </c:pt>
                <c:pt idx="176">
                  <c:v>165626.31263316184</c:v>
                </c:pt>
                <c:pt idx="177">
                  <c:v>170315.02029051507</c:v>
                </c:pt>
                <c:pt idx="178">
                  <c:v>171722.18578809849</c:v>
                </c:pt>
                <c:pt idx="179">
                  <c:v>198971.98027831508</c:v>
                </c:pt>
                <c:pt idx="180">
                  <c:v>205235.05118704055</c:v>
                </c:pt>
                <c:pt idx="181">
                  <c:v>213572.14640164076</c:v>
                </c:pt>
                <c:pt idx="182">
                  <c:v>183226.94315801313</c:v>
                </c:pt>
                <c:pt idx="183">
                  <c:v>175597.78133235904</c:v>
                </c:pt>
                <c:pt idx="184">
                  <c:v>166699.90850517951</c:v>
                </c:pt>
                <c:pt idx="185">
                  <c:v>166150.37674452449</c:v>
                </c:pt>
                <c:pt idx="186">
                  <c:v>185443.68054955677</c:v>
                </c:pt>
                <c:pt idx="187">
                  <c:v>186104.27356924216</c:v>
                </c:pt>
                <c:pt idx="188">
                  <c:v>185609.66983322141</c:v>
                </c:pt>
                <c:pt idx="189">
                  <c:v>189016.89993938527</c:v>
                </c:pt>
                <c:pt idx="190">
                  <c:v>189114.48141651624</c:v>
                </c:pt>
                <c:pt idx="191">
                  <c:v>192622.69750915747</c:v>
                </c:pt>
                <c:pt idx="192">
                  <c:v>193088.55817090016</c:v>
                </c:pt>
                <c:pt idx="193">
                  <c:v>179434.42244767427</c:v>
                </c:pt>
                <c:pt idx="194">
                  <c:v>166761.09312933768</c:v>
                </c:pt>
                <c:pt idx="195">
                  <c:v>174140.95498899082</c:v>
                </c:pt>
                <c:pt idx="196">
                  <c:v>190877.38304018151</c:v>
                </c:pt>
                <c:pt idx="197">
                  <c:v>169999.00769386187</c:v>
                </c:pt>
                <c:pt idx="198">
                  <c:v>172021.31130297514</c:v>
                </c:pt>
                <c:pt idx="199">
                  <c:v>172726.70796081124</c:v>
                </c:pt>
                <c:pt idx="200">
                  <c:v>170517.55368120468</c:v>
                </c:pt>
                <c:pt idx="201">
                  <c:v>196467.34990511619</c:v>
                </c:pt>
                <c:pt idx="202">
                  <c:v>195410.48507451831</c:v>
                </c:pt>
                <c:pt idx="203">
                  <c:v>212401.84267065075</c:v>
                </c:pt>
                <c:pt idx="204">
                  <c:v>223588.4437363428</c:v>
                </c:pt>
                <c:pt idx="205">
                  <c:v>226716.9193146599</c:v>
                </c:pt>
                <c:pt idx="206">
                  <c:v>255174.54838790072</c:v>
                </c:pt>
                <c:pt idx="207">
                  <c:v>256809.34474228535</c:v>
                </c:pt>
                <c:pt idx="208">
                  <c:v>266554.13611266861</c:v>
                </c:pt>
                <c:pt idx="209">
                  <c:v>265057.70367458498</c:v>
                </c:pt>
                <c:pt idx="210">
                  <c:v>253696.62323782564</c:v>
                </c:pt>
                <c:pt idx="211">
                  <c:v>247726.10414176757</c:v>
                </c:pt>
                <c:pt idx="212">
                  <c:v>259264.79497402863</c:v>
                </c:pt>
                <c:pt idx="213">
                  <c:v>268051.05234913557</c:v>
                </c:pt>
                <c:pt idx="214">
                  <c:v>307082.50862483261</c:v>
                </c:pt>
                <c:pt idx="215">
                  <c:v>335522.84577984421</c:v>
                </c:pt>
                <c:pt idx="216">
                  <c:v>372652.74704279285</c:v>
                </c:pt>
                <c:pt idx="217">
                  <c:v>372918.25030053034</c:v>
                </c:pt>
                <c:pt idx="218">
                  <c:v>374528.14601206343</c:v>
                </c:pt>
                <c:pt idx="219">
                  <c:v>366245.95194813982</c:v>
                </c:pt>
                <c:pt idx="220">
                  <c:v>380830.71988803707</c:v>
                </c:pt>
                <c:pt idx="221">
                  <c:v>379011.281329352</c:v>
                </c:pt>
                <c:pt idx="222">
                  <c:v>376232.6160670172</c:v>
                </c:pt>
                <c:pt idx="223">
                  <c:v>376654.29132740403</c:v>
                </c:pt>
                <c:pt idx="224">
                  <c:v>353896.50397648936</c:v>
                </c:pt>
                <c:pt idx="225">
                  <c:v>343100.58994397457</c:v>
                </c:pt>
                <c:pt idx="226">
                  <c:v>339611.87158896145</c:v>
                </c:pt>
                <c:pt idx="227">
                  <c:v>383494.04057629925</c:v>
                </c:pt>
                <c:pt idx="228">
                  <c:v>327378.84894401237</c:v>
                </c:pt>
                <c:pt idx="229">
                  <c:v>305450.59435549472</c:v>
                </c:pt>
                <c:pt idx="230">
                  <c:v>298340.89663706743</c:v>
                </c:pt>
                <c:pt idx="231">
                  <c:v>302548.52468849614</c:v>
                </c:pt>
                <c:pt idx="232">
                  <c:v>308418.68474175577</c:v>
                </c:pt>
                <c:pt idx="233">
                  <c:v>332219.18168014748</c:v>
                </c:pt>
                <c:pt idx="234">
                  <c:v>335162.11106836266</c:v>
                </c:pt>
                <c:pt idx="235">
                  <c:v>371720.3614583867</c:v>
                </c:pt>
                <c:pt idx="236">
                  <c:v>413968.36175965157</c:v>
                </c:pt>
                <c:pt idx="237">
                  <c:v>427926.92613492173</c:v>
                </c:pt>
                <c:pt idx="238">
                  <c:v>442097.0760531773</c:v>
                </c:pt>
                <c:pt idx="239">
                  <c:v>429356.23151115316</c:v>
                </c:pt>
                <c:pt idx="240">
                  <c:v>473207.84781387792</c:v>
                </c:pt>
                <c:pt idx="241">
                  <c:v>473123.57123670389</c:v>
                </c:pt>
                <c:pt idx="242">
                  <c:v>440469.7315269683</c:v>
                </c:pt>
                <c:pt idx="243">
                  <c:v>421051.14434803731</c:v>
                </c:pt>
                <c:pt idx="244">
                  <c:v>456572.08626809885</c:v>
                </c:pt>
                <c:pt idx="245">
                  <c:v>456555.27544159768</c:v>
                </c:pt>
                <c:pt idx="246">
                  <c:v>503261.88665228989</c:v>
                </c:pt>
                <c:pt idx="247">
                  <c:v>576890.78689689015</c:v>
                </c:pt>
                <c:pt idx="248">
                  <c:v>569519.01142791135</c:v>
                </c:pt>
                <c:pt idx="249">
                  <c:v>621346.11683154514</c:v>
                </c:pt>
                <c:pt idx="250">
                  <c:v>649759.62519963237</c:v>
                </c:pt>
                <c:pt idx="251">
                  <c:v>642943.56736545369</c:v>
                </c:pt>
                <c:pt idx="252">
                  <c:v>627891.50353637652</c:v>
                </c:pt>
                <c:pt idx="253">
                  <c:v>581053.87549006811</c:v>
                </c:pt>
                <c:pt idx="254">
                  <c:v>605498.78301670111</c:v>
                </c:pt>
                <c:pt idx="255">
                  <c:v>640565.53066928941</c:v>
                </c:pt>
                <c:pt idx="256">
                  <c:v>620707.48978219973</c:v>
                </c:pt>
                <c:pt idx="257">
                  <c:v>649698.56784418097</c:v>
                </c:pt>
                <c:pt idx="258">
                  <c:v>664734.90354932786</c:v>
                </c:pt>
                <c:pt idx="259">
                  <c:v>698713.60485709831</c:v>
                </c:pt>
                <c:pt idx="260">
                  <c:v>704495.2996445623</c:v>
                </c:pt>
                <c:pt idx="261">
                  <c:v>639028.89542414446</c:v>
                </c:pt>
                <c:pt idx="262">
                  <c:v>668539.92281204404</c:v>
                </c:pt>
                <c:pt idx="263">
                  <c:v>682583.99185130326</c:v>
                </c:pt>
                <c:pt idx="264">
                  <c:v>705041.90636887494</c:v>
                </c:pt>
                <c:pt idx="265">
                  <c:v>835213.67423734709</c:v>
                </c:pt>
                <c:pt idx="266">
                  <c:v>753966.85423188889</c:v>
                </c:pt>
                <c:pt idx="267">
                  <c:v>784303.71142427518</c:v>
                </c:pt>
                <c:pt idx="268">
                  <c:v>885273.7741248965</c:v>
                </c:pt>
                <c:pt idx="269">
                  <c:v>897261.24935916939</c:v>
                </c:pt>
                <c:pt idx="270">
                  <c:v>917392.26341621019</c:v>
                </c:pt>
                <c:pt idx="271">
                  <c:v>891025.28746884572</c:v>
                </c:pt>
                <c:pt idx="272">
                  <c:v>916813.96639325959</c:v>
                </c:pt>
                <c:pt idx="273">
                  <c:v>868669.60937519569</c:v>
                </c:pt>
                <c:pt idx="274">
                  <c:v>876705.11190781777</c:v>
                </c:pt>
                <c:pt idx="275">
                  <c:v>912909.38936031586</c:v>
                </c:pt>
                <c:pt idx="276">
                  <c:v>1000317.3857902511</c:v>
                </c:pt>
                <c:pt idx="277">
                  <c:v>1216614.4866120196</c:v>
                </c:pt>
                <c:pt idx="278">
                  <c:v>1259108.4855776448</c:v>
                </c:pt>
                <c:pt idx="279">
                  <c:v>1141671.2682963291</c:v>
                </c:pt>
                <c:pt idx="280">
                  <c:v>1136398.531424715</c:v>
                </c:pt>
                <c:pt idx="281">
                  <c:v>1116239.469296572</c:v>
                </c:pt>
                <c:pt idx="282">
                  <c:v>1082346.2664883984</c:v>
                </c:pt>
                <c:pt idx="283">
                  <c:v>1129845.3259161946</c:v>
                </c:pt>
                <c:pt idx="284">
                  <c:v>1216420.3055906878</c:v>
                </c:pt>
                <c:pt idx="285">
                  <c:v>1319662.8154577541</c:v>
                </c:pt>
                <c:pt idx="286">
                  <c:v>1455719.9175030109</c:v>
                </c:pt>
                <c:pt idx="287">
                  <c:v>1449926.9755432843</c:v>
                </c:pt>
                <c:pt idx="288">
                  <c:v>1529361.6836794617</c:v>
                </c:pt>
                <c:pt idx="289">
                  <c:v>1467477.0929704665</c:v>
                </c:pt>
                <c:pt idx="290">
                  <c:v>1284715.3317503831</c:v>
                </c:pt>
                <c:pt idx="291">
                  <c:v>1313216.3869476519</c:v>
                </c:pt>
                <c:pt idx="292">
                  <c:v>1175616.1572762057</c:v>
                </c:pt>
                <c:pt idx="293">
                  <c:v>1258718.0600346895</c:v>
                </c:pt>
                <c:pt idx="294">
                  <c:v>1242940.3081724076</c:v>
                </c:pt>
                <c:pt idx="295">
                  <c:v>1313956.0156110534</c:v>
                </c:pt>
                <c:pt idx="296">
                  <c:v>1331974.9733560139</c:v>
                </c:pt>
                <c:pt idx="297">
                  <c:v>1311539.9310998528</c:v>
                </c:pt>
                <c:pt idx="298">
                  <c:v>1319074.2682991726</c:v>
                </c:pt>
                <c:pt idx="299">
                  <c:v>1132023.5557045226</c:v>
                </c:pt>
                <c:pt idx="300">
                  <c:v>1122121.5297900825</c:v>
                </c:pt>
                <c:pt idx="301">
                  <c:v>1086244.5320174787</c:v>
                </c:pt>
                <c:pt idx="302">
                  <c:v>1075557.2787091697</c:v>
                </c:pt>
                <c:pt idx="303">
                  <c:v>1072839.7483915943</c:v>
                </c:pt>
                <c:pt idx="304">
                  <c:v>1069670.245350034</c:v>
                </c:pt>
                <c:pt idx="305">
                  <c:v>965587.52744114061</c:v>
                </c:pt>
                <c:pt idx="306">
                  <c:v>901803.28883797326</c:v>
                </c:pt>
                <c:pt idx="307">
                  <c:v>1021941.8536297394</c:v>
                </c:pt>
                <c:pt idx="308">
                  <c:v>1118392.2318731553</c:v>
                </c:pt>
                <c:pt idx="309">
                  <c:v>1056226.9850526662</c:v>
                </c:pt>
                <c:pt idx="310">
                  <c:v>1234377.1888780184</c:v>
                </c:pt>
                <c:pt idx="311">
                  <c:v>1131603.9326612626</c:v>
                </c:pt>
                <c:pt idx="312">
                  <c:v>1112411.1168443284</c:v>
                </c:pt>
                <c:pt idx="313">
                  <c:v>1099738.7563700725</c:v>
                </c:pt>
                <c:pt idx="314">
                  <c:v>1082841.6668534214</c:v>
                </c:pt>
                <c:pt idx="315">
                  <c:v>1134079.6609507289</c:v>
                </c:pt>
                <c:pt idx="316">
                  <c:v>1204383.4838041975</c:v>
                </c:pt>
                <c:pt idx="317">
                  <c:v>1207603.9783794875</c:v>
                </c:pt>
                <c:pt idx="318">
                  <c:v>1271651.0394002413</c:v>
                </c:pt>
                <c:pt idx="319">
                  <c:v>1331302.9194649681</c:v>
                </c:pt>
                <c:pt idx="320">
                  <c:v>1283576.4711145039</c:v>
                </c:pt>
                <c:pt idx="321">
                  <c:v>1293412.784689076</c:v>
                </c:pt>
                <c:pt idx="322">
                  <c:v>1056108.7883029836</c:v>
                </c:pt>
                <c:pt idx="323">
                  <c:v>1091087.5135018248</c:v>
                </c:pt>
                <c:pt idx="324">
                  <c:v>1153727.0364294138</c:v>
                </c:pt>
                <c:pt idx="325">
                  <c:v>1305671.9485353641</c:v>
                </c:pt>
                <c:pt idx="326">
                  <c:v>1448467.9771516777</c:v>
                </c:pt>
                <c:pt idx="327">
                  <c:v>1522799.1752053616</c:v>
                </c:pt>
                <c:pt idx="328">
                  <c:v>1569324.0086199979</c:v>
                </c:pt>
                <c:pt idx="329">
                  <c:v>1783020.7933415282</c:v>
                </c:pt>
                <c:pt idx="330">
                  <c:v>2002468.7672601603</c:v>
                </c:pt>
                <c:pt idx="331">
                  <c:v>1960265.8887473287</c:v>
                </c:pt>
                <c:pt idx="332">
                  <c:v>1961202.4033943154</c:v>
                </c:pt>
                <c:pt idx="333">
                  <c:v>2064641.1941887122</c:v>
                </c:pt>
                <c:pt idx="334">
                  <c:v>2179007.5728310025</c:v>
                </c:pt>
                <c:pt idx="335">
                  <c:v>2189026.5752717811</c:v>
                </c:pt>
                <c:pt idx="336">
                  <c:v>2201678.5362338452</c:v>
                </c:pt>
                <c:pt idx="337">
                  <c:v>2157598.5564623</c:v>
                </c:pt>
                <c:pt idx="338">
                  <c:v>2197941.5815884941</c:v>
                </c:pt>
                <c:pt idx="339">
                  <c:v>2168608.1691332925</c:v>
                </c:pt>
                <c:pt idx="340">
                  <c:v>2247223.4600753267</c:v>
                </c:pt>
                <c:pt idx="341">
                  <c:v>2360195.5454515317</c:v>
                </c:pt>
                <c:pt idx="342">
                  <c:v>1905264.0027555465</c:v>
                </c:pt>
                <c:pt idx="343">
                  <c:v>1891583.0739657634</c:v>
                </c:pt>
                <c:pt idx="344">
                  <c:v>1833835.4751187358</c:v>
                </c:pt>
                <c:pt idx="345">
                  <c:v>1922103.0956201479</c:v>
                </c:pt>
                <c:pt idx="346">
                  <c:v>2103820.7611394194</c:v>
                </c:pt>
                <c:pt idx="347">
                  <c:v>2125191.1870208294</c:v>
                </c:pt>
                <c:pt idx="348">
                  <c:v>2461755.0460295985</c:v>
                </c:pt>
                <c:pt idx="349">
                  <c:v>2529941.6137777269</c:v>
                </c:pt>
                <c:pt idx="350">
                  <c:v>2594209.1913140779</c:v>
                </c:pt>
                <c:pt idx="351">
                  <c:v>2854252.1164588337</c:v>
                </c:pt>
                <c:pt idx="352">
                  <c:v>2761271.5163243609</c:v>
                </c:pt>
                <c:pt idx="353">
                  <c:v>2850952.4149780371</c:v>
                </c:pt>
                <c:pt idx="354">
                  <c:v>2761503.7350176712</c:v>
                </c:pt>
                <c:pt idx="355">
                  <c:v>2619496.6754319924</c:v>
                </c:pt>
                <c:pt idx="356">
                  <c:v>2696267.055190044</c:v>
                </c:pt>
                <c:pt idx="357">
                  <c:v>2811759.9598705815</c:v>
                </c:pt>
                <c:pt idx="358">
                  <c:v>2369438.4902614322</c:v>
                </c:pt>
                <c:pt idx="359">
                  <c:v>2484548.4235130786</c:v>
                </c:pt>
              </c:numCache>
            </c:numRef>
          </c:val>
        </c:ser>
        <c:ser>
          <c:idx val="1"/>
          <c:order val="1"/>
          <c:tx>
            <c:strRef>
              <c:f>'Simulação Bolsa'!$G$7</c:f>
              <c:strCache>
                <c:ptCount val="1"/>
                <c:pt idx="0">
                  <c:v>SELIC 7%</c:v>
                </c:pt>
              </c:strCache>
            </c:strRef>
          </c:tx>
          <c:cat>
            <c:numRef>
              <c:f>'Simulação Bolsa'!$A$8:$A$367</c:f>
              <c:numCache>
                <c:formatCode>mmm/yy</c:formatCode>
                <c:ptCount val="360"/>
                <c:pt idx="0">
                  <c:v>43132</c:v>
                </c:pt>
                <c:pt idx="1">
                  <c:v>43160</c:v>
                </c:pt>
                <c:pt idx="2">
                  <c:v>43191</c:v>
                </c:pt>
                <c:pt idx="3">
                  <c:v>43221</c:v>
                </c:pt>
                <c:pt idx="4">
                  <c:v>43252</c:v>
                </c:pt>
                <c:pt idx="5">
                  <c:v>43282</c:v>
                </c:pt>
                <c:pt idx="6">
                  <c:v>43313</c:v>
                </c:pt>
                <c:pt idx="7">
                  <c:v>43344</c:v>
                </c:pt>
                <c:pt idx="8">
                  <c:v>43374</c:v>
                </c:pt>
                <c:pt idx="9">
                  <c:v>43405</c:v>
                </c:pt>
                <c:pt idx="10">
                  <c:v>43435</c:v>
                </c:pt>
                <c:pt idx="11">
                  <c:v>43466</c:v>
                </c:pt>
                <c:pt idx="12">
                  <c:v>43497</c:v>
                </c:pt>
                <c:pt idx="13">
                  <c:v>43525</c:v>
                </c:pt>
                <c:pt idx="14">
                  <c:v>43556</c:v>
                </c:pt>
                <c:pt idx="15">
                  <c:v>43586</c:v>
                </c:pt>
                <c:pt idx="16">
                  <c:v>43617</c:v>
                </c:pt>
                <c:pt idx="17">
                  <c:v>43647</c:v>
                </c:pt>
                <c:pt idx="18">
                  <c:v>43678</c:v>
                </c:pt>
                <c:pt idx="19">
                  <c:v>43709</c:v>
                </c:pt>
                <c:pt idx="20">
                  <c:v>43739</c:v>
                </c:pt>
                <c:pt idx="21">
                  <c:v>43770</c:v>
                </c:pt>
                <c:pt idx="22">
                  <c:v>43800</c:v>
                </c:pt>
                <c:pt idx="23">
                  <c:v>43831</c:v>
                </c:pt>
                <c:pt idx="24">
                  <c:v>43862</c:v>
                </c:pt>
                <c:pt idx="25">
                  <c:v>43891</c:v>
                </c:pt>
                <c:pt idx="26">
                  <c:v>43922</c:v>
                </c:pt>
                <c:pt idx="27">
                  <c:v>43952</c:v>
                </c:pt>
                <c:pt idx="28">
                  <c:v>43983</c:v>
                </c:pt>
                <c:pt idx="29">
                  <c:v>44013</c:v>
                </c:pt>
                <c:pt idx="30">
                  <c:v>44044</c:v>
                </c:pt>
                <c:pt idx="31">
                  <c:v>44075</c:v>
                </c:pt>
                <c:pt idx="32">
                  <c:v>44105</c:v>
                </c:pt>
                <c:pt idx="33">
                  <c:v>44136</c:v>
                </c:pt>
                <c:pt idx="34">
                  <c:v>44166</c:v>
                </c:pt>
                <c:pt idx="35">
                  <c:v>44197</c:v>
                </c:pt>
                <c:pt idx="36">
                  <c:v>44228</c:v>
                </c:pt>
                <c:pt idx="37">
                  <c:v>44256</c:v>
                </c:pt>
                <c:pt idx="38">
                  <c:v>44287</c:v>
                </c:pt>
                <c:pt idx="39">
                  <c:v>44317</c:v>
                </c:pt>
                <c:pt idx="40">
                  <c:v>44348</c:v>
                </c:pt>
                <c:pt idx="41">
                  <c:v>44378</c:v>
                </c:pt>
                <c:pt idx="42">
                  <c:v>44409</c:v>
                </c:pt>
                <c:pt idx="43">
                  <c:v>44440</c:v>
                </c:pt>
                <c:pt idx="44">
                  <c:v>44470</c:v>
                </c:pt>
                <c:pt idx="45">
                  <c:v>44501</c:v>
                </c:pt>
                <c:pt idx="46">
                  <c:v>44531</c:v>
                </c:pt>
                <c:pt idx="47">
                  <c:v>44562</c:v>
                </c:pt>
                <c:pt idx="48">
                  <c:v>44593</c:v>
                </c:pt>
                <c:pt idx="49">
                  <c:v>44621</c:v>
                </c:pt>
                <c:pt idx="50">
                  <c:v>44652</c:v>
                </c:pt>
                <c:pt idx="51">
                  <c:v>44682</c:v>
                </c:pt>
                <c:pt idx="52">
                  <c:v>44713</c:v>
                </c:pt>
                <c:pt idx="53">
                  <c:v>44743</c:v>
                </c:pt>
                <c:pt idx="54">
                  <c:v>44774</c:v>
                </c:pt>
                <c:pt idx="55">
                  <c:v>44805</c:v>
                </c:pt>
                <c:pt idx="56">
                  <c:v>44835</c:v>
                </c:pt>
                <c:pt idx="57">
                  <c:v>44866</c:v>
                </c:pt>
                <c:pt idx="58">
                  <c:v>44896</c:v>
                </c:pt>
                <c:pt idx="59">
                  <c:v>44927</c:v>
                </c:pt>
                <c:pt idx="60">
                  <c:v>44958</c:v>
                </c:pt>
                <c:pt idx="61">
                  <c:v>44986</c:v>
                </c:pt>
                <c:pt idx="62">
                  <c:v>45017</c:v>
                </c:pt>
                <c:pt idx="63">
                  <c:v>45047</c:v>
                </c:pt>
                <c:pt idx="64">
                  <c:v>45078</c:v>
                </c:pt>
                <c:pt idx="65">
                  <c:v>45108</c:v>
                </c:pt>
                <c:pt idx="66">
                  <c:v>45139</c:v>
                </c:pt>
                <c:pt idx="67">
                  <c:v>45170</c:v>
                </c:pt>
                <c:pt idx="68">
                  <c:v>45200</c:v>
                </c:pt>
                <c:pt idx="69">
                  <c:v>45231</c:v>
                </c:pt>
                <c:pt idx="70">
                  <c:v>45261</c:v>
                </c:pt>
                <c:pt idx="71">
                  <c:v>45292</c:v>
                </c:pt>
                <c:pt idx="72">
                  <c:v>45323</c:v>
                </c:pt>
                <c:pt idx="73">
                  <c:v>45352</c:v>
                </c:pt>
                <c:pt idx="74">
                  <c:v>45383</c:v>
                </c:pt>
                <c:pt idx="75">
                  <c:v>45413</c:v>
                </c:pt>
                <c:pt idx="76">
                  <c:v>45444</c:v>
                </c:pt>
                <c:pt idx="77">
                  <c:v>45474</c:v>
                </c:pt>
                <c:pt idx="78">
                  <c:v>45505</c:v>
                </c:pt>
                <c:pt idx="79">
                  <c:v>45536</c:v>
                </c:pt>
                <c:pt idx="80">
                  <c:v>45566</c:v>
                </c:pt>
                <c:pt idx="81">
                  <c:v>45597</c:v>
                </c:pt>
                <c:pt idx="82">
                  <c:v>45627</c:v>
                </c:pt>
                <c:pt idx="83">
                  <c:v>45658</c:v>
                </c:pt>
                <c:pt idx="84">
                  <c:v>45689</c:v>
                </c:pt>
                <c:pt idx="85">
                  <c:v>45717</c:v>
                </c:pt>
                <c:pt idx="86">
                  <c:v>45748</c:v>
                </c:pt>
                <c:pt idx="87">
                  <c:v>45778</c:v>
                </c:pt>
                <c:pt idx="88">
                  <c:v>45809</c:v>
                </c:pt>
                <c:pt idx="89">
                  <c:v>45839</c:v>
                </c:pt>
                <c:pt idx="90">
                  <c:v>45870</c:v>
                </c:pt>
                <c:pt idx="91">
                  <c:v>45901</c:v>
                </c:pt>
                <c:pt idx="92">
                  <c:v>45931</c:v>
                </c:pt>
                <c:pt idx="93">
                  <c:v>45962</c:v>
                </c:pt>
                <c:pt idx="94">
                  <c:v>45992</c:v>
                </c:pt>
                <c:pt idx="95">
                  <c:v>46023</c:v>
                </c:pt>
                <c:pt idx="96">
                  <c:v>46054</c:v>
                </c:pt>
                <c:pt idx="97">
                  <c:v>46082</c:v>
                </c:pt>
                <c:pt idx="98">
                  <c:v>46113</c:v>
                </c:pt>
                <c:pt idx="99">
                  <c:v>46143</c:v>
                </c:pt>
                <c:pt idx="100">
                  <c:v>46174</c:v>
                </c:pt>
                <c:pt idx="101">
                  <c:v>46204</c:v>
                </c:pt>
                <c:pt idx="102">
                  <c:v>46235</c:v>
                </c:pt>
                <c:pt idx="103">
                  <c:v>46266</c:v>
                </c:pt>
                <c:pt idx="104">
                  <c:v>46296</c:v>
                </c:pt>
                <c:pt idx="105">
                  <c:v>46327</c:v>
                </c:pt>
                <c:pt idx="106">
                  <c:v>46357</c:v>
                </c:pt>
                <c:pt idx="107">
                  <c:v>46388</c:v>
                </c:pt>
                <c:pt idx="108">
                  <c:v>46419</c:v>
                </c:pt>
                <c:pt idx="109">
                  <c:v>46447</c:v>
                </c:pt>
                <c:pt idx="110">
                  <c:v>46478</c:v>
                </c:pt>
                <c:pt idx="111">
                  <c:v>46508</c:v>
                </c:pt>
                <c:pt idx="112">
                  <c:v>46539</c:v>
                </c:pt>
                <c:pt idx="113">
                  <c:v>46569</c:v>
                </c:pt>
                <c:pt idx="114">
                  <c:v>46600</c:v>
                </c:pt>
                <c:pt idx="115">
                  <c:v>46631</c:v>
                </c:pt>
                <c:pt idx="116">
                  <c:v>46661</c:v>
                </c:pt>
                <c:pt idx="117">
                  <c:v>46692</c:v>
                </c:pt>
                <c:pt idx="118">
                  <c:v>46722</c:v>
                </c:pt>
                <c:pt idx="119">
                  <c:v>46753</c:v>
                </c:pt>
                <c:pt idx="120">
                  <c:v>46784</c:v>
                </c:pt>
                <c:pt idx="121">
                  <c:v>46813</c:v>
                </c:pt>
                <c:pt idx="122">
                  <c:v>46844</c:v>
                </c:pt>
                <c:pt idx="123">
                  <c:v>46874</c:v>
                </c:pt>
                <c:pt idx="124">
                  <c:v>46905</c:v>
                </c:pt>
                <c:pt idx="125">
                  <c:v>46935</c:v>
                </c:pt>
                <c:pt idx="126">
                  <c:v>46966</c:v>
                </c:pt>
                <c:pt idx="127">
                  <c:v>46997</c:v>
                </c:pt>
                <c:pt idx="128">
                  <c:v>47027</c:v>
                </c:pt>
                <c:pt idx="129">
                  <c:v>47058</c:v>
                </c:pt>
                <c:pt idx="130">
                  <c:v>47088</c:v>
                </c:pt>
                <c:pt idx="131">
                  <c:v>47119</c:v>
                </c:pt>
                <c:pt idx="132">
                  <c:v>47150</c:v>
                </c:pt>
                <c:pt idx="133">
                  <c:v>47178</c:v>
                </c:pt>
                <c:pt idx="134">
                  <c:v>47209</c:v>
                </c:pt>
                <c:pt idx="135">
                  <c:v>47239</c:v>
                </c:pt>
                <c:pt idx="136">
                  <c:v>47270</c:v>
                </c:pt>
                <c:pt idx="137">
                  <c:v>47300</c:v>
                </c:pt>
                <c:pt idx="138">
                  <c:v>47331</c:v>
                </c:pt>
                <c:pt idx="139">
                  <c:v>47362</c:v>
                </c:pt>
                <c:pt idx="140">
                  <c:v>47392</c:v>
                </c:pt>
                <c:pt idx="141">
                  <c:v>47423</c:v>
                </c:pt>
                <c:pt idx="142">
                  <c:v>47453</c:v>
                </c:pt>
                <c:pt idx="143">
                  <c:v>47484</c:v>
                </c:pt>
                <c:pt idx="144">
                  <c:v>47515</c:v>
                </c:pt>
                <c:pt idx="145">
                  <c:v>47543</c:v>
                </c:pt>
                <c:pt idx="146">
                  <c:v>47574</c:v>
                </c:pt>
                <c:pt idx="147">
                  <c:v>47604</c:v>
                </c:pt>
                <c:pt idx="148">
                  <c:v>47635</c:v>
                </c:pt>
                <c:pt idx="149">
                  <c:v>47665</c:v>
                </c:pt>
                <c:pt idx="150">
                  <c:v>47696</c:v>
                </c:pt>
                <c:pt idx="151">
                  <c:v>47727</c:v>
                </c:pt>
                <c:pt idx="152">
                  <c:v>47757</c:v>
                </c:pt>
                <c:pt idx="153">
                  <c:v>47788</c:v>
                </c:pt>
                <c:pt idx="154">
                  <c:v>47818</c:v>
                </c:pt>
                <c:pt idx="155">
                  <c:v>47849</c:v>
                </c:pt>
                <c:pt idx="156">
                  <c:v>47880</c:v>
                </c:pt>
                <c:pt idx="157">
                  <c:v>47908</c:v>
                </c:pt>
                <c:pt idx="158">
                  <c:v>47939</c:v>
                </c:pt>
                <c:pt idx="159">
                  <c:v>47969</c:v>
                </c:pt>
                <c:pt idx="160">
                  <c:v>48000</c:v>
                </c:pt>
                <c:pt idx="161">
                  <c:v>48030</c:v>
                </c:pt>
                <c:pt idx="162">
                  <c:v>48061</c:v>
                </c:pt>
                <c:pt idx="163">
                  <c:v>48092</c:v>
                </c:pt>
                <c:pt idx="164">
                  <c:v>48122</c:v>
                </c:pt>
                <c:pt idx="165">
                  <c:v>48153</c:v>
                </c:pt>
                <c:pt idx="166">
                  <c:v>48183</c:v>
                </c:pt>
                <c:pt idx="167">
                  <c:v>48214</c:v>
                </c:pt>
                <c:pt idx="168">
                  <c:v>48245</c:v>
                </c:pt>
                <c:pt idx="169">
                  <c:v>48274</c:v>
                </c:pt>
                <c:pt idx="170">
                  <c:v>48305</c:v>
                </c:pt>
                <c:pt idx="171">
                  <c:v>48335</c:v>
                </c:pt>
                <c:pt idx="172">
                  <c:v>48366</c:v>
                </c:pt>
                <c:pt idx="173">
                  <c:v>48396</c:v>
                </c:pt>
                <c:pt idx="174">
                  <c:v>48427</c:v>
                </c:pt>
                <c:pt idx="175">
                  <c:v>48458</c:v>
                </c:pt>
                <c:pt idx="176">
                  <c:v>48488</c:v>
                </c:pt>
                <c:pt idx="177">
                  <c:v>48519</c:v>
                </c:pt>
                <c:pt idx="178">
                  <c:v>48549</c:v>
                </c:pt>
                <c:pt idx="179">
                  <c:v>48580</c:v>
                </c:pt>
                <c:pt idx="180">
                  <c:v>48611</c:v>
                </c:pt>
                <c:pt idx="181">
                  <c:v>48639</c:v>
                </c:pt>
                <c:pt idx="182">
                  <c:v>48670</c:v>
                </c:pt>
                <c:pt idx="183">
                  <c:v>48700</c:v>
                </c:pt>
                <c:pt idx="184">
                  <c:v>48731</c:v>
                </c:pt>
                <c:pt idx="185">
                  <c:v>48761</c:v>
                </c:pt>
                <c:pt idx="186">
                  <c:v>48792</c:v>
                </c:pt>
                <c:pt idx="187">
                  <c:v>48823</c:v>
                </c:pt>
                <c:pt idx="188">
                  <c:v>48853</c:v>
                </c:pt>
                <c:pt idx="189">
                  <c:v>48884</c:v>
                </c:pt>
                <c:pt idx="190">
                  <c:v>48914</c:v>
                </c:pt>
                <c:pt idx="191">
                  <c:v>48945</c:v>
                </c:pt>
                <c:pt idx="192">
                  <c:v>48976</c:v>
                </c:pt>
                <c:pt idx="193">
                  <c:v>49004</c:v>
                </c:pt>
                <c:pt idx="194">
                  <c:v>49035</c:v>
                </c:pt>
                <c:pt idx="195">
                  <c:v>49065</c:v>
                </c:pt>
                <c:pt idx="196">
                  <c:v>49096</c:v>
                </c:pt>
                <c:pt idx="197">
                  <c:v>49126</c:v>
                </c:pt>
                <c:pt idx="198">
                  <c:v>49157</c:v>
                </c:pt>
                <c:pt idx="199">
                  <c:v>49188</c:v>
                </c:pt>
                <c:pt idx="200">
                  <c:v>49218</c:v>
                </c:pt>
                <c:pt idx="201">
                  <c:v>49249</c:v>
                </c:pt>
                <c:pt idx="202">
                  <c:v>49279</c:v>
                </c:pt>
                <c:pt idx="203">
                  <c:v>49310</c:v>
                </c:pt>
                <c:pt idx="204">
                  <c:v>49341</c:v>
                </c:pt>
                <c:pt idx="205">
                  <c:v>49369</c:v>
                </c:pt>
                <c:pt idx="206">
                  <c:v>49400</c:v>
                </c:pt>
                <c:pt idx="207">
                  <c:v>49430</c:v>
                </c:pt>
                <c:pt idx="208">
                  <c:v>49461</c:v>
                </c:pt>
                <c:pt idx="209">
                  <c:v>49491</c:v>
                </c:pt>
                <c:pt idx="210">
                  <c:v>49522</c:v>
                </c:pt>
                <c:pt idx="211">
                  <c:v>49553</c:v>
                </c:pt>
                <c:pt idx="212">
                  <c:v>49583</c:v>
                </c:pt>
                <c:pt idx="213">
                  <c:v>49614</c:v>
                </c:pt>
                <c:pt idx="214">
                  <c:v>49644</c:v>
                </c:pt>
                <c:pt idx="215">
                  <c:v>49675</c:v>
                </c:pt>
                <c:pt idx="216">
                  <c:v>49706</c:v>
                </c:pt>
                <c:pt idx="217">
                  <c:v>49735</c:v>
                </c:pt>
                <c:pt idx="218">
                  <c:v>49766</c:v>
                </c:pt>
                <c:pt idx="219">
                  <c:v>49796</c:v>
                </c:pt>
                <c:pt idx="220">
                  <c:v>49827</c:v>
                </c:pt>
                <c:pt idx="221">
                  <c:v>49857</c:v>
                </c:pt>
                <c:pt idx="222">
                  <c:v>49888</c:v>
                </c:pt>
                <c:pt idx="223">
                  <c:v>49919</c:v>
                </c:pt>
                <c:pt idx="224">
                  <c:v>49949</c:v>
                </c:pt>
                <c:pt idx="225">
                  <c:v>49980</c:v>
                </c:pt>
                <c:pt idx="226">
                  <c:v>50010</c:v>
                </c:pt>
                <c:pt idx="227">
                  <c:v>50041</c:v>
                </c:pt>
                <c:pt idx="228">
                  <c:v>50072</c:v>
                </c:pt>
                <c:pt idx="229">
                  <c:v>50100</c:v>
                </c:pt>
                <c:pt idx="230">
                  <c:v>50131</c:v>
                </c:pt>
                <c:pt idx="231">
                  <c:v>50161</c:v>
                </c:pt>
                <c:pt idx="232">
                  <c:v>50192</c:v>
                </c:pt>
                <c:pt idx="233">
                  <c:v>50222</c:v>
                </c:pt>
                <c:pt idx="234">
                  <c:v>50253</c:v>
                </c:pt>
                <c:pt idx="235">
                  <c:v>50284</c:v>
                </c:pt>
                <c:pt idx="236">
                  <c:v>50314</c:v>
                </c:pt>
                <c:pt idx="237">
                  <c:v>50345</c:v>
                </c:pt>
                <c:pt idx="238">
                  <c:v>50375</c:v>
                </c:pt>
                <c:pt idx="239">
                  <c:v>50406</c:v>
                </c:pt>
                <c:pt idx="240">
                  <c:v>50437</c:v>
                </c:pt>
                <c:pt idx="241">
                  <c:v>50465</c:v>
                </c:pt>
                <c:pt idx="242">
                  <c:v>50496</c:v>
                </c:pt>
                <c:pt idx="243">
                  <c:v>50526</c:v>
                </c:pt>
                <c:pt idx="244">
                  <c:v>50557</c:v>
                </c:pt>
                <c:pt idx="245">
                  <c:v>50587</c:v>
                </c:pt>
                <c:pt idx="246">
                  <c:v>50618</c:v>
                </c:pt>
                <c:pt idx="247">
                  <c:v>50649</c:v>
                </c:pt>
                <c:pt idx="248">
                  <c:v>50679</c:v>
                </c:pt>
                <c:pt idx="249">
                  <c:v>50710</c:v>
                </c:pt>
                <c:pt idx="250">
                  <c:v>50740</c:v>
                </c:pt>
                <c:pt idx="251">
                  <c:v>50771</c:v>
                </c:pt>
                <c:pt idx="252">
                  <c:v>50802</c:v>
                </c:pt>
                <c:pt idx="253">
                  <c:v>50830</c:v>
                </c:pt>
                <c:pt idx="254">
                  <c:v>50861</c:v>
                </c:pt>
                <c:pt idx="255">
                  <c:v>50891</c:v>
                </c:pt>
                <c:pt idx="256">
                  <c:v>50922</c:v>
                </c:pt>
                <c:pt idx="257">
                  <c:v>50952</c:v>
                </c:pt>
                <c:pt idx="258">
                  <c:v>50983</c:v>
                </c:pt>
                <c:pt idx="259">
                  <c:v>51014</c:v>
                </c:pt>
                <c:pt idx="260">
                  <c:v>51044</c:v>
                </c:pt>
                <c:pt idx="261">
                  <c:v>51075</c:v>
                </c:pt>
                <c:pt idx="262">
                  <c:v>51105</c:v>
                </c:pt>
                <c:pt idx="263">
                  <c:v>51136</c:v>
                </c:pt>
                <c:pt idx="264">
                  <c:v>51167</c:v>
                </c:pt>
                <c:pt idx="265">
                  <c:v>51196</c:v>
                </c:pt>
                <c:pt idx="266">
                  <c:v>51227</c:v>
                </c:pt>
                <c:pt idx="267">
                  <c:v>51257</c:v>
                </c:pt>
                <c:pt idx="268">
                  <c:v>51288</c:v>
                </c:pt>
                <c:pt idx="269">
                  <c:v>51318</c:v>
                </c:pt>
                <c:pt idx="270">
                  <c:v>51349</c:v>
                </c:pt>
                <c:pt idx="271">
                  <c:v>51380</c:v>
                </c:pt>
                <c:pt idx="272">
                  <c:v>51410</c:v>
                </c:pt>
                <c:pt idx="273">
                  <c:v>51441</c:v>
                </c:pt>
                <c:pt idx="274">
                  <c:v>51471</c:v>
                </c:pt>
                <c:pt idx="275">
                  <c:v>51502</c:v>
                </c:pt>
                <c:pt idx="276">
                  <c:v>51533</c:v>
                </c:pt>
                <c:pt idx="277">
                  <c:v>51561</c:v>
                </c:pt>
                <c:pt idx="278">
                  <c:v>51592</c:v>
                </c:pt>
                <c:pt idx="279">
                  <c:v>51622</c:v>
                </c:pt>
                <c:pt idx="280">
                  <c:v>51653</c:v>
                </c:pt>
                <c:pt idx="281">
                  <c:v>51683</c:v>
                </c:pt>
                <c:pt idx="282">
                  <c:v>51714</c:v>
                </c:pt>
                <c:pt idx="283">
                  <c:v>51745</c:v>
                </c:pt>
                <c:pt idx="284">
                  <c:v>51775</c:v>
                </c:pt>
                <c:pt idx="285">
                  <c:v>51806</c:v>
                </c:pt>
                <c:pt idx="286">
                  <c:v>51836</c:v>
                </c:pt>
                <c:pt idx="287">
                  <c:v>51867</c:v>
                </c:pt>
                <c:pt idx="288">
                  <c:v>51898</c:v>
                </c:pt>
                <c:pt idx="289">
                  <c:v>51926</c:v>
                </c:pt>
                <c:pt idx="290">
                  <c:v>51957</c:v>
                </c:pt>
                <c:pt idx="291">
                  <c:v>51987</c:v>
                </c:pt>
                <c:pt idx="292">
                  <c:v>52018</c:v>
                </c:pt>
                <c:pt idx="293">
                  <c:v>52048</c:v>
                </c:pt>
                <c:pt idx="294">
                  <c:v>52079</c:v>
                </c:pt>
                <c:pt idx="295">
                  <c:v>52110</c:v>
                </c:pt>
                <c:pt idx="296">
                  <c:v>52140</c:v>
                </c:pt>
                <c:pt idx="297">
                  <c:v>52171</c:v>
                </c:pt>
                <c:pt idx="298">
                  <c:v>52201</c:v>
                </c:pt>
                <c:pt idx="299">
                  <c:v>52232</c:v>
                </c:pt>
                <c:pt idx="300">
                  <c:v>52263</c:v>
                </c:pt>
                <c:pt idx="301">
                  <c:v>52291</c:v>
                </c:pt>
                <c:pt idx="302">
                  <c:v>52322</c:v>
                </c:pt>
                <c:pt idx="303">
                  <c:v>52352</c:v>
                </c:pt>
                <c:pt idx="304">
                  <c:v>52383</c:v>
                </c:pt>
                <c:pt idx="305">
                  <c:v>52413</c:v>
                </c:pt>
                <c:pt idx="306">
                  <c:v>52444</c:v>
                </c:pt>
                <c:pt idx="307">
                  <c:v>52475</c:v>
                </c:pt>
                <c:pt idx="308">
                  <c:v>52505</c:v>
                </c:pt>
                <c:pt idx="309">
                  <c:v>52536</c:v>
                </c:pt>
                <c:pt idx="310">
                  <c:v>52566</c:v>
                </c:pt>
                <c:pt idx="311">
                  <c:v>52597</c:v>
                </c:pt>
                <c:pt idx="312">
                  <c:v>52628</c:v>
                </c:pt>
                <c:pt idx="313">
                  <c:v>52657</c:v>
                </c:pt>
                <c:pt idx="314">
                  <c:v>52688</c:v>
                </c:pt>
                <c:pt idx="315">
                  <c:v>52718</c:v>
                </c:pt>
                <c:pt idx="316">
                  <c:v>52749</c:v>
                </c:pt>
                <c:pt idx="317">
                  <c:v>52779</c:v>
                </c:pt>
                <c:pt idx="318">
                  <c:v>52810</c:v>
                </c:pt>
                <c:pt idx="319">
                  <c:v>52841</c:v>
                </c:pt>
                <c:pt idx="320">
                  <c:v>52871</c:v>
                </c:pt>
                <c:pt idx="321">
                  <c:v>52902</c:v>
                </c:pt>
                <c:pt idx="322">
                  <c:v>52932</c:v>
                </c:pt>
                <c:pt idx="323">
                  <c:v>52963</c:v>
                </c:pt>
                <c:pt idx="324">
                  <c:v>52994</c:v>
                </c:pt>
                <c:pt idx="325">
                  <c:v>53022</c:v>
                </c:pt>
                <c:pt idx="326">
                  <c:v>53053</c:v>
                </c:pt>
                <c:pt idx="327">
                  <c:v>53083</c:v>
                </c:pt>
                <c:pt idx="328">
                  <c:v>53114</c:v>
                </c:pt>
                <c:pt idx="329">
                  <c:v>53144</c:v>
                </c:pt>
                <c:pt idx="330">
                  <c:v>53175</c:v>
                </c:pt>
                <c:pt idx="331">
                  <c:v>53206</c:v>
                </c:pt>
                <c:pt idx="332">
                  <c:v>53236</c:v>
                </c:pt>
                <c:pt idx="333">
                  <c:v>53267</c:v>
                </c:pt>
                <c:pt idx="334">
                  <c:v>53297</c:v>
                </c:pt>
                <c:pt idx="335">
                  <c:v>53328</c:v>
                </c:pt>
                <c:pt idx="336">
                  <c:v>53359</c:v>
                </c:pt>
                <c:pt idx="337">
                  <c:v>53387</c:v>
                </c:pt>
                <c:pt idx="338">
                  <c:v>53418</c:v>
                </c:pt>
                <c:pt idx="339">
                  <c:v>53448</c:v>
                </c:pt>
                <c:pt idx="340">
                  <c:v>53479</c:v>
                </c:pt>
                <c:pt idx="341">
                  <c:v>53509</c:v>
                </c:pt>
                <c:pt idx="342">
                  <c:v>53540</c:v>
                </c:pt>
                <c:pt idx="343">
                  <c:v>53571</c:v>
                </c:pt>
                <c:pt idx="344">
                  <c:v>53601</c:v>
                </c:pt>
                <c:pt idx="345">
                  <c:v>53632</c:v>
                </c:pt>
                <c:pt idx="346">
                  <c:v>53662</c:v>
                </c:pt>
                <c:pt idx="347">
                  <c:v>53693</c:v>
                </c:pt>
                <c:pt idx="348">
                  <c:v>53724</c:v>
                </c:pt>
                <c:pt idx="349">
                  <c:v>53752</c:v>
                </c:pt>
                <c:pt idx="350">
                  <c:v>53783</c:v>
                </c:pt>
                <c:pt idx="351">
                  <c:v>53813</c:v>
                </c:pt>
                <c:pt idx="352">
                  <c:v>53844</c:v>
                </c:pt>
                <c:pt idx="353">
                  <c:v>53874</c:v>
                </c:pt>
                <c:pt idx="354">
                  <c:v>53905</c:v>
                </c:pt>
                <c:pt idx="355">
                  <c:v>53936</c:v>
                </c:pt>
                <c:pt idx="356">
                  <c:v>53966</c:v>
                </c:pt>
                <c:pt idx="357">
                  <c:v>53997</c:v>
                </c:pt>
                <c:pt idx="358">
                  <c:v>54027</c:v>
                </c:pt>
                <c:pt idx="359">
                  <c:v>54058</c:v>
                </c:pt>
              </c:numCache>
            </c:numRef>
          </c:cat>
          <c:val>
            <c:numRef>
              <c:f>'Simulação Bolsa'!$G$8:$G$367</c:f>
              <c:numCache>
                <c:formatCode>_-"R$"\ * #,##0.00_-;\-"R$"\ * #,##0.00_-;_-"R$"\ * "-"??_-;_-@_-</c:formatCode>
                <c:ptCount val="360"/>
                <c:pt idx="0">
                  <c:v>10056.541453874053</c:v>
                </c:pt>
                <c:pt idx="1">
                  <c:v>10616.229674042428</c:v>
                </c:pt>
                <c:pt idx="2">
                  <c:v>11179.082452779252</c:v>
                </c:pt>
                <c:pt idx="3">
                  <c:v>11745.11768295876</c:v>
                </c:pt>
                <c:pt idx="4">
                  <c:v>12314.353358624096</c:v>
                </c:pt>
                <c:pt idx="5">
                  <c:v>12886.807575559342</c:v>
                </c:pt>
                <c:pt idx="6">
                  <c:v>13462.498531864772</c:v>
                </c:pt>
                <c:pt idx="7">
                  <c:v>14041.444528535369</c:v>
                </c:pt>
                <c:pt idx="8">
                  <c:v>14623.663970042597</c:v>
                </c:pt>
                <c:pt idx="9">
                  <c:v>15209.17536491948</c:v>
                </c:pt>
                <c:pt idx="10">
                  <c:v>15797.997326348979</c:v>
                </c:pt>
                <c:pt idx="11">
                  <c:v>16390.148572755697</c:v>
                </c:pt>
                <c:pt idx="12">
                  <c:v>16985.647928400933</c:v>
                </c:pt>
                <c:pt idx="13">
                  <c:v>17584.514323981093</c:v>
                </c:pt>
                <c:pt idx="14">
                  <c:v>18186.766797229495</c:v>
                </c:pt>
                <c:pt idx="15">
                  <c:v>18792.424493521568</c:v>
                </c:pt>
                <c:pt idx="16">
                  <c:v>19401.506666483478</c:v>
                </c:pt>
                <c:pt idx="17">
                  <c:v>20014.032678604191</c:v>
                </c:pt>
                <c:pt idx="18">
                  <c:v>20630.022001851001</c:v>
                </c:pt>
                <c:pt idx="19">
                  <c:v>21249.494218288539</c:v>
                </c:pt>
                <c:pt idx="20">
                  <c:v>21872.469020701272</c:v>
                </c:pt>
                <c:pt idx="21">
                  <c:v>22498.966213219537</c:v>
                </c:pt>
                <c:pt idx="22">
                  <c:v>23129.005711949103</c:v>
                </c:pt>
                <c:pt idx="23">
                  <c:v>23762.607545604293</c:v>
                </c:pt>
                <c:pt idx="24">
                  <c:v>24399.791856144697</c:v>
                </c:pt>
                <c:pt idx="25">
                  <c:v>25040.578899415468</c:v>
                </c:pt>
                <c:pt idx="26">
                  <c:v>25684.989045791259</c:v>
                </c:pt>
                <c:pt idx="27">
                  <c:v>26333.042780823776</c:v>
                </c:pt>
                <c:pt idx="28">
                  <c:v>26984.760705893019</c:v>
                </c:pt>
                <c:pt idx="29">
                  <c:v>27640.16353886218</c:v>
                </c:pt>
                <c:pt idx="30">
                  <c:v>28299.272114736268</c:v>
                </c:pt>
                <c:pt idx="31">
                  <c:v>28962.107386324435</c:v>
                </c:pt>
                <c:pt idx="32">
                  <c:v>29628.690424906061</c:v>
                </c:pt>
                <c:pt idx="33">
                  <c:v>30299.042420900605</c:v>
                </c:pt>
                <c:pt idx="34">
                  <c:v>30973.18468454124</c:v>
                </c:pt>
                <c:pt idx="35">
                  <c:v>31651.138646552292</c:v>
                </c:pt>
                <c:pt idx="36">
                  <c:v>32332.925858830524</c:v>
                </c:pt>
                <c:pt idx="37">
                  <c:v>33018.567995130252</c:v>
                </c:pt>
                <c:pt idx="38">
                  <c:v>33708.086851752349</c:v>
                </c:pt>
                <c:pt idx="39">
                  <c:v>34401.50434823714</c:v>
                </c:pt>
                <c:pt idx="40">
                  <c:v>35098.842528061228</c:v>
                </c:pt>
                <c:pt idx="41">
                  <c:v>35800.12355933823</c:v>
                </c:pt>
                <c:pt idx="42">
                  <c:v>36505.369735523505</c:v>
                </c:pt>
                <c:pt idx="43">
                  <c:v>37214.603476122844</c:v>
                </c:pt>
                <c:pt idx="44">
                  <c:v>37927.847327405179</c:v>
                </c:pt>
                <c:pt idx="45">
                  <c:v>38645.123963119338</c:v>
                </c:pt>
                <c:pt idx="46">
                  <c:v>39366.456185214818</c:v>
                </c:pt>
                <c:pt idx="47">
                  <c:v>40091.866924566646</c:v>
                </c:pt>
                <c:pt idx="48">
                  <c:v>40821.379241704351</c:v>
                </c:pt>
                <c:pt idx="49">
                  <c:v>41555.016327545061</c:v>
                </c:pt>
                <c:pt idx="50">
                  <c:v>42292.801504130701</c:v>
                </c:pt>
                <c:pt idx="51">
                  <c:v>43034.758225369427</c:v>
                </c:pt>
                <c:pt idx="52">
                  <c:v>43780.910077781205</c:v>
                </c:pt>
                <c:pt idx="53">
                  <c:v>44531.280781247602</c:v>
                </c:pt>
                <c:pt idx="54">
                  <c:v>45285.894189765844</c:v>
                </c:pt>
                <c:pt idx="55">
                  <c:v>46044.774292207134</c:v>
                </c:pt>
                <c:pt idx="56">
                  <c:v>46807.945213079234</c:v>
                </c:pt>
                <c:pt idx="57">
                  <c:v>47575.431213293385</c:v>
                </c:pt>
                <c:pt idx="58">
                  <c:v>48347.256690935545</c:v>
                </c:pt>
                <c:pt idx="59">
                  <c:v>49123.446182041997</c:v>
                </c:pt>
                <c:pt idx="60">
                  <c:v>49904.024361379343</c:v>
                </c:pt>
                <c:pt idx="61">
                  <c:v>50689.016043228898</c:v>
                </c:pt>
                <c:pt idx="62">
                  <c:v>51478.446182175532</c:v>
                </c:pt>
                <c:pt idx="63">
                  <c:v>52272.339873900972</c:v>
                </c:pt>
                <c:pt idx="64">
                  <c:v>53070.722355981576</c:v>
                </c:pt>
                <c:pt idx="65">
                  <c:v>53873.619008690621</c:v>
                </c:pt>
                <c:pt idx="66">
                  <c:v>54681.05535580514</c:v>
                </c:pt>
                <c:pt idx="67">
                  <c:v>55493.057065417321</c:v>
                </c:pt>
                <c:pt idx="68">
                  <c:v>56309.64995075047</c:v>
                </c:pt>
                <c:pt idx="69">
                  <c:v>57130.859970979618</c:v>
                </c:pt>
                <c:pt idx="70">
                  <c:v>57956.713232056733</c:v>
                </c:pt>
                <c:pt idx="71">
                  <c:v>58787.23598754064</c:v>
                </c:pt>
                <c:pt idx="72">
                  <c:v>59622.454639431598</c:v>
                </c:pt>
                <c:pt idx="73">
                  <c:v>60462.395739010622</c:v>
                </c:pt>
                <c:pt idx="74">
                  <c:v>61307.085987683524</c:v>
                </c:pt>
                <c:pt idx="75">
                  <c:v>62156.552237829746</c:v>
                </c:pt>
                <c:pt idx="76">
                  <c:v>63010.821493655989</c:v>
                </c:pt>
                <c:pt idx="77">
                  <c:v>63869.920912054666</c:v>
                </c:pt>
                <c:pt idx="78">
                  <c:v>64733.8778034672</c:v>
                </c:pt>
                <c:pt idx="79">
                  <c:v>65602.71963275224</c:v>
                </c:pt>
                <c:pt idx="80">
                  <c:v>66476.474020058711</c:v>
                </c:pt>
                <c:pt idx="81">
                  <c:v>67355.168741703892</c:v>
                </c:pt>
                <c:pt idx="82">
                  <c:v>68238.831731056402</c:v>
                </c:pt>
                <c:pt idx="83">
                  <c:v>69127.491079424188</c:v>
                </c:pt>
                <c:pt idx="84">
                  <c:v>70021.175036947519</c:v>
                </c:pt>
                <c:pt idx="85">
                  <c:v>70919.912013497073</c:v>
                </c:pt>
                <c:pt idx="86">
                  <c:v>71823.730579577081</c:v>
                </c:pt>
                <c:pt idx="87">
                  <c:v>72732.659467233534</c:v>
                </c:pt>
                <c:pt idx="88">
                  <c:v>73646.727570967618</c:v>
                </c:pt>
                <c:pt idx="89">
                  <c:v>74565.9639486542</c:v>
                </c:pt>
                <c:pt idx="90">
                  <c:v>75490.397822465617</c:v>
                </c:pt>
                <c:pt idx="91">
                  <c:v>76420.058579800607</c:v>
                </c:pt>
                <c:pt idx="92">
                  <c:v>77354.975774218532</c:v>
                </c:pt>
                <c:pt idx="93">
                  <c:v>78295.179126378876</c:v>
                </c:pt>
                <c:pt idx="94">
                  <c:v>79240.698524986059</c:v>
                </c:pt>
                <c:pt idx="95">
                  <c:v>80191.564027739587</c:v>
                </c:pt>
                <c:pt idx="96">
                  <c:v>81147.805862289548</c:v>
                </c:pt>
                <c:pt idx="97">
                  <c:v>82109.454427197576</c:v>
                </c:pt>
                <c:pt idx="98">
                  <c:v>83076.540292903184</c:v>
                </c:pt>
                <c:pt idx="99">
                  <c:v>84049.094202695589</c:v>
                </c:pt>
                <c:pt idx="100">
                  <c:v>85027.147073691056</c:v>
                </c:pt>
                <c:pt idx="101">
                  <c:v>86010.729997815695</c:v>
                </c:pt>
                <c:pt idx="102">
                  <c:v>86999.874242793914</c:v>
                </c:pt>
                <c:pt idx="103">
                  <c:v>87994.611253142342</c:v>
                </c:pt>
                <c:pt idx="104">
                  <c:v>88994.972651169519</c:v>
                </c:pt>
                <c:pt idx="105">
                  <c:v>90000.990237981096</c:v>
                </c:pt>
                <c:pt idx="106">
                  <c:v>91012.695994490787</c:v>
                </c:pt>
                <c:pt idx="107">
                  <c:v>92030.122082437054</c:v>
                </c:pt>
                <c:pt idx="108">
                  <c:v>93053.300845405509</c:v>
                </c:pt>
                <c:pt idx="109">
                  <c:v>94082.264809857093</c:v>
                </c:pt>
                <c:pt idx="110">
                  <c:v>95117.046686162095</c:v>
                </c:pt>
                <c:pt idx="111">
                  <c:v>96157.679369639969</c:v>
                </c:pt>
                <c:pt idx="112">
                  <c:v>97204.19594160511</c:v>
                </c:pt>
                <c:pt idx="113">
                  <c:v>98256.629670418479</c:v>
                </c:pt>
                <c:pt idx="114">
                  <c:v>99315.014012545173</c:v>
                </c:pt>
                <c:pt idx="115">
                  <c:v>100379.382613618</c:v>
                </c:pt>
                <c:pt idx="116">
                  <c:v>101449.76930950709</c:v>
                </c:pt>
                <c:pt idx="117">
                  <c:v>102526.20812739547</c:v>
                </c:pt>
                <c:pt idx="118">
                  <c:v>103608.73328686084</c:v>
                </c:pt>
                <c:pt idx="119">
                  <c:v>104697.37920096335</c:v>
                </c:pt>
                <c:pt idx="120">
                  <c:v>105792.1804773396</c:v>
                </c:pt>
                <c:pt idx="121">
                  <c:v>106893.1719193028</c:v>
                </c:pt>
                <c:pt idx="122">
                  <c:v>108000.38852694914</c:v>
                </c:pt>
                <c:pt idx="123">
                  <c:v>109113.86549827048</c:v>
                </c:pt>
                <c:pt idx="124">
                  <c:v>110233.63823027318</c:v>
                </c:pt>
                <c:pt idx="125">
                  <c:v>111359.74232010348</c:v>
                </c:pt>
                <c:pt idx="126">
                  <c:v>112492.21356617904</c:v>
                </c:pt>
                <c:pt idx="127">
                  <c:v>113631.08796932697</c:v>
                </c:pt>
                <c:pt idx="128">
                  <c:v>114776.40173392829</c:v>
                </c:pt>
                <c:pt idx="129">
                  <c:v>115928.19126906886</c:v>
                </c:pt>
                <c:pt idx="130">
                  <c:v>117086.4931896968</c:v>
                </c:pt>
                <c:pt idx="131">
                  <c:v>118251.3443177865</c:v>
                </c:pt>
                <c:pt idx="132">
                  <c:v>119422.78168350909</c:v>
                </c:pt>
                <c:pt idx="133">
                  <c:v>120600.84252640972</c:v>
                </c:pt>
                <c:pt idx="134">
                  <c:v>121785.56429659131</c:v>
                </c:pt>
                <c:pt idx="135">
                  <c:v>122976.98465590514</c:v>
                </c:pt>
                <c:pt idx="136">
                  <c:v>124175.14147914803</c:v>
                </c:pt>
                <c:pt idx="137">
                  <c:v>125380.07285526647</c:v>
                </c:pt>
                <c:pt idx="138">
                  <c:v>126591.81708856732</c:v>
                </c:pt>
                <c:pt idx="139">
                  <c:v>127810.41269993559</c:v>
                </c:pt>
                <c:pt idx="140">
                  <c:v>129035.89842805901</c:v>
                </c:pt>
                <c:pt idx="141">
                  <c:v>130268.31323065942</c:v>
                </c:pt>
                <c:pt idx="142">
                  <c:v>131507.69628573133</c:v>
                </c:pt>
                <c:pt idx="143">
                  <c:v>132754.08699278728</c:v>
                </c:pt>
                <c:pt idx="144">
                  <c:v>134007.52497411045</c:v>
                </c:pt>
                <c:pt idx="145">
                  <c:v>135268.05007601413</c:v>
                </c:pt>
                <c:pt idx="146">
                  <c:v>136535.70237010843</c:v>
                </c:pt>
                <c:pt idx="147">
                  <c:v>137810.52215457422</c:v>
                </c:pt>
                <c:pt idx="148">
                  <c:v>139092.54995544412</c:v>
                </c:pt>
                <c:pt idx="149">
                  <c:v>140381.82652789084</c:v>
                </c:pt>
                <c:pt idx="150">
                  <c:v>141678.39285752273</c:v>
                </c:pt>
                <c:pt idx="151">
                  <c:v>142982.2901616868</c:v>
                </c:pt>
                <c:pt idx="152">
                  <c:v>144293.55989077885</c:v>
                </c:pt>
                <c:pt idx="153">
                  <c:v>145612.24372956128</c:v>
                </c:pt>
                <c:pt idx="154">
                  <c:v>146938.3835984882</c:v>
                </c:pt>
                <c:pt idx="155">
                  <c:v>148272.02165503809</c:v>
                </c:pt>
                <c:pt idx="156">
                  <c:v>149613.20029505389</c:v>
                </c:pt>
                <c:pt idx="157">
                  <c:v>150961.96215409081</c:v>
                </c:pt>
                <c:pt idx="158">
                  <c:v>152318.35010877173</c:v>
                </c:pt>
                <c:pt idx="159">
                  <c:v>153682.40727815012</c:v>
                </c:pt>
                <c:pt idx="160">
                  <c:v>155054.17702508092</c:v>
                </c:pt>
                <c:pt idx="161">
                  <c:v>156433.7029575989</c:v>
                </c:pt>
                <c:pt idx="162">
                  <c:v>157821.02893030504</c:v>
                </c:pt>
                <c:pt idx="163">
                  <c:v>159216.19904576059</c:v>
                </c:pt>
                <c:pt idx="164">
                  <c:v>160619.25765588909</c:v>
                </c:pt>
                <c:pt idx="165">
                  <c:v>162030.24936338631</c:v>
                </c:pt>
                <c:pt idx="166">
                  <c:v>163449.21902313814</c:v>
                </c:pt>
                <c:pt idx="167">
                  <c:v>164876.21174364651</c:v>
                </c:pt>
                <c:pt idx="168">
                  <c:v>166311.2728884634</c:v>
                </c:pt>
                <c:pt idx="169">
                  <c:v>167754.4480776329</c:v>
                </c:pt>
                <c:pt idx="170">
                  <c:v>169205.78318914148</c:v>
                </c:pt>
                <c:pt idx="171">
                  <c:v>170665.32436037637</c:v>
                </c:pt>
                <c:pt idx="172">
                  <c:v>172133.11798959231</c:v>
                </c:pt>
                <c:pt idx="173">
                  <c:v>173609.21073738654</c:v>
                </c:pt>
                <c:pt idx="174">
                  <c:v>175093.64952818211</c:v>
                </c:pt>
                <c:pt idx="175">
                  <c:v>176586.48155171954</c:v>
                </c:pt>
                <c:pt idx="176">
                  <c:v>178087.75426455704</c:v>
                </c:pt>
                <c:pt idx="177">
                  <c:v>179597.51539157904</c:v>
                </c:pt>
                <c:pt idx="178">
                  <c:v>181115.8129275135</c:v>
                </c:pt>
                <c:pt idx="179">
                  <c:v>182642.69513845746</c:v>
                </c:pt>
                <c:pt idx="180">
                  <c:v>184178.21056341156</c:v>
                </c:pt>
                <c:pt idx="181">
                  <c:v>185722.40801582293</c:v>
                </c:pt>
                <c:pt idx="182">
                  <c:v>187275.33658513709</c:v>
                </c:pt>
                <c:pt idx="183">
                  <c:v>188837.04563835842</c:v>
                </c:pt>
                <c:pt idx="184">
                  <c:v>190407.5848216195</c:v>
                </c:pt>
                <c:pt idx="185">
                  <c:v>191987.00406175933</c:v>
                </c:pt>
                <c:pt idx="186">
                  <c:v>193575.35356791058</c:v>
                </c:pt>
                <c:pt idx="187">
                  <c:v>195172.68383309562</c:v>
                </c:pt>
                <c:pt idx="188">
                  <c:v>196779.04563583175</c:v>
                </c:pt>
                <c:pt idx="189">
                  <c:v>198394.4900417453</c:v>
                </c:pt>
                <c:pt idx="190">
                  <c:v>200019.06840519517</c:v>
                </c:pt>
                <c:pt idx="191">
                  <c:v>201652.83237090521</c:v>
                </c:pt>
                <c:pt idx="192">
                  <c:v>203295.83387560607</c:v>
                </c:pt>
                <c:pt idx="193">
                  <c:v>204948.12514968624</c:v>
                </c:pt>
                <c:pt idx="194">
                  <c:v>206609.75871885239</c:v>
                </c:pt>
                <c:pt idx="195">
                  <c:v>208280.7874057992</c:v>
                </c:pt>
                <c:pt idx="196">
                  <c:v>209961.26433188855</c:v>
                </c:pt>
                <c:pt idx="197">
                  <c:v>211651.24291883819</c:v>
                </c:pt>
                <c:pt idx="198">
                  <c:v>213350.77689042003</c:v>
                </c:pt>
                <c:pt idx="199">
                  <c:v>215059.92027416805</c:v>
                </c:pt>
                <c:pt idx="200">
                  <c:v>216778.72740309569</c:v>
                </c:pt>
                <c:pt idx="201">
                  <c:v>218507.2529174232</c:v>
                </c:pt>
                <c:pt idx="202">
                  <c:v>220245.55176631454</c:v>
                </c:pt>
                <c:pt idx="203">
                  <c:v>221993.67920962427</c:v>
                </c:pt>
                <c:pt idx="204">
                  <c:v>223751.69081965421</c:v>
                </c:pt>
                <c:pt idx="205">
                  <c:v>225519.64248292</c:v>
                </c:pt>
                <c:pt idx="206">
                  <c:v>227297.5904019278</c:v>
                </c:pt>
                <c:pt idx="207">
                  <c:v>229085.59109696088</c:v>
                </c:pt>
                <c:pt idx="208">
                  <c:v>230883.70140787648</c:v>
                </c:pt>
                <c:pt idx="209">
                  <c:v>232691.97849591257</c:v>
                </c:pt>
                <c:pt idx="210">
                  <c:v>234510.47984550515</c:v>
                </c:pt>
                <c:pt idx="211">
                  <c:v>236339.26326611551</c:v>
                </c:pt>
                <c:pt idx="212">
                  <c:v>238178.38689406807</c:v>
                </c:pt>
                <c:pt idx="213">
                  <c:v>240027.9091943985</c:v>
                </c:pt>
                <c:pt idx="214">
                  <c:v>241887.88896271223</c:v>
                </c:pt>
                <c:pt idx="215">
                  <c:v>243758.38532705363</c:v>
                </c:pt>
                <c:pt idx="216">
                  <c:v>245639.45774978565</c:v>
                </c:pt>
                <c:pt idx="217">
                  <c:v>247531.16602948002</c:v>
                </c:pt>
                <c:pt idx="218">
                  <c:v>249433.57030281835</c:v>
                </c:pt>
                <c:pt idx="219">
                  <c:v>251346.73104650376</c:v>
                </c:pt>
                <c:pt idx="220">
                  <c:v>253270.70907918343</c:v>
                </c:pt>
                <c:pt idx="221">
                  <c:v>255205.56556338206</c:v>
                </c:pt>
                <c:pt idx="222">
                  <c:v>257151.36200744612</c:v>
                </c:pt>
                <c:pt idx="223">
                  <c:v>259108.16026749922</c:v>
                </c:pt>
                <c:pt idx="224">
                  <c:v>261076.02254940846</c:v>
                </c:pt>
                <c:pt idx="225">
                  <c:v>263055.01141076203</c:v>
                </c:pt>
                <c:pt idx="226">
                  <c:v>265045.18976285774</c:v>
                </c:pt>
                <c:pt idx="227">
                  <c:v>267046.62087270309</c:v>
                </c:pt>
                <c:pt idx="228">
                  <c:v>269059.36836502637</c:v>
                </c:pt>
                <c:pt idx="229">
                  <c:v>271083.49622429936</c:v>
                </c:pt>
                <c:pt idx="230">
                  <c:v>273119.0687967714</c:v>
                </c:pt>
                <c:pt idx="231">
                  <c:v>275166.15079251479</c:v>
                </c:pt>
                <c:pt idx="232">
                  <c:v>277224.80728748208</c:v>
                </c:pt>
                <c:pt idx="233">
                  <c:v>279295.10372557462</c:v>
                </c:pt>
                <c:pt idx="234">
                  <c:v>281377.10592072317</c:v>
                </c:pt>
                <c:pt idx="235">
                  <c:v>283470.88005897996</c:v>
                </c:pt>
                <c:pt idx="236">
                  <c:v>285576.49270062288</c:v>
                </c:pt>
                <c:pt idx="237">
                  <c:v>287694.01078227122</c:v>
                </c:pt>
                <c:pt idx="238">
                  <c:v>289823.50161901361</c:v>
                </c:pt>
                <c:pt idx="239">
                  <c:v>291965.03290654812</c:v>
                </c:pt>
                <c:pt idx="240">
                  <c:v>294118.67272333399</c:v>
                </c:pt>
                <c:pt idx="241">
                  <c:v>296284.4895327561</c:v>
                </c:pt>
                <c:pt idx="242">
                  <c:v>298462.55218530115</c:v>
                </c:pt>
                <c:pt idx="243">
                  <c:v>300652.9299207466</c:v>
                </c:pt>
                <c:pt idx="244">
                  <c:v>302855.69237036159</c:v>
                </c:pt>
                <c:pt idx="245">
                  <c:v>305070.9095591206</c:v>
                </c:pt>
                <c:pt idx="246">
                  <c:v>307298.65190792951</c:v>
                </c:pt>
                <c:pt idx="247">
                  <c:v>309538.9902358643</c:v>
                </c:pt>
                <c:pt idx="248">
                  <c:v>311791.99576242222</c:v>
                </c:pt>
                <c:pt idx="249">
                  <c:v>314057.74010978593</c:v>
                </c:pt>
                <c:pt idx="250">
                  <c:v>316336.29530510027</c:v>
                </c:pt>
                <c:pt idx="251">
                  <c:v>318627.7337827622</c:v>
                </c:pt>
                <c:pt idx="252">
                  <c:v>320932.12838672311</c:v>
                </c:pt>
                <c:pt idx="253">
                  <c:v>323249.55237280478</c:v>
                </c:pt>
                <c:pt idx="254">
                  <c:v>325580.07941102801</c:v>
                </c:pt>
                <c:pt idx="255">
                  <c:v>327923.78358795465</c:v>
                </c:pt>
                <c:pt idx="256">
                  <c:v>330280.7394090427</c:v>
                </c:pt>
                <c:pt idx="257">
                  <c:v>332651.02180101484</c:v>
                </c:pt>
                <c:pt idx="258">
                  <c:v>335034.7061142404</c:v>
                </c:pt>
                <c:pt idx="259">
                  <c:v>337431.8681251306</c:v>
                </c:pt>
                <c:pt idx="260">
                  <c:v>339842.58403854753</c:v>
                </c:pt>
                <c:pt idx="261">
                  <c:v>342266.93049022666</c:v>
                </c:pt>
                <c:pt idx="262">
                  <c:v>344704.98454921303</c:v>
                </c:pt>
                <c:pt idx="263">
                  <c:v>347156.82372031128</c:v>
                </c:pt>
                <c:pt idx="264">
                  <c:v>349622.52594654943</c:v>
                </c:pt>
                <c:pt idx="265">
                  <c:v>352102.16961165681</c:v>
                </c:pt>
                <c:pt idx="266">
                  <c:v>354595.83354255563</c:v>
                </c:pt>
                <c:pt idx="267">
                  <c:v>357103.5970118671</c:v>
                </c:pt>
                <c:pt idx="268">
                  <c:v>359625.5397404313</c:v>
                </c:pt>
                <c:pt idx="269">
                  <c:v>362161.74189984147</c:v>
                </c:pt>
                <c:pt idx="270">
                  <c:v>364712.28411499283</c:v>
                </c:pt>
                <c:pt idx="271">
                  <c:v>367277.24746664538</c:v>
                </c:pt>
                <c:pt idx="272">
                  <c:v>369856.71349400154</c:v>
                </c:pt>
                <c:pt idx="273">
                  <c:v>372450.76419729821</c:v>
                </c:pt>
                <c:pt idx="274">
                  <c:v>375059.48204041366</c:v>
                </c:pt>
                <c:pt idx="275">
                  <c:v>377682.94995348877</c:v>
                </c:pt>
                <c:pt idx="276">
                  <c:v>380321.2513355636</c:v>
                </c:pt>
                <c:pt idx="277">
                  <c:v>382974.47005722846</c:v>
                </c:pt>
                <c:pt idx="278">
                  <c:v>385642.6904632902</c:v>
                </c:pt>
                <c:pt idx="279">
                  <c:v>388325.99737545347</c:v>
                </c:pt>
                <c:pt idx="280">
                  <c:v>391024.47609501716</c:v>
                </c:pt>
                <c:pt idx="281">
                  <c:v>393738.21240558609</c:v>
                </c:pt>
                <c:pt idx="282">
                  <c:v>396467.29257579806</c:v>
                </c:pt>
                <c:pt idx="283">
                  <c:v>399211.80336206628</c:v>
                </c:pt>
                <c:pt idx="284">
                  <c:v>401971.83201133733</c:v>
                </c:pt>
                <c:pt idx="285">
                  <c:v>404747.46626386477</c:v>
                </c:pt>
                <c:pt idx="286">
                  <c:v>407538.79435599828</c:v>
                </c:pt>
                <c:pt idx="287">
                  <c:v>410345.90502298868</c:v>
                </c:pt>
                <c:pt idx="288">
                  <c:v>413168.88750180876</c:v>
                </c:pt>
                <c:pt idx="289">
                  <c:v>416007.83153399016</c:v>
                </c:pt>
                <c:pt idx="290">
                  <c:v>418862.82736847625</c:v>
                </c:pt>
                <c:pt idx="291">
                  <c:v>421733.96576449095</c:v>
                </c:pt>
                <c:pt idx="292">
                  <c:v>424621.3379944241</c:v>
                </c:pt>
                <c:pt idx="293">
                  <c:v>427525.03584673285</c:v>
                </c:pt>
                <c:pt idx="294">
                  <c:v>430445.15162885963</c:v>
                </c:pt>
                <c:pt idx="295">
                  <c:v>433381.7781701666</c:v>
                </c:pt>
                <c:pt idx="296">
                  <c:v>436335.00882488664</c:v>
                </c:pt>
                <c:pt idx="297">
                  <c:v>439304.93747509102</c:v>
                </c:pt>
                <c:pt idx="298">
                  <c:v>442291.65853367385</c:v>
                </c:pt>
                <c:pt idx="299">
                  <c:v>445295.26694735355</c:v>
                </c:pt>
                <c:pt idx="300">
                  <c:v>448315.85819969105</c:v>
                </c:pt>
                <c:pt idx="301">
                  <c:v>451353.5283141252</c:v>
                </c:pt>
                <c:pt idx="302">
                  <c:v>454408.37385702529</c:v>
                </c:pt>
                <c:pt idx="303">
                  <c:v>457480.49194076104</c:v>
                </c:pt>
                <c:pt idx="304">
                  <c:v>460569.98022678948</c:v>
                </c:pt>
                <c:pt idx="305">
                  <c:v>463676.93692875985</c:v>
                </c:pt>
                <c:pt idx="306">
                  <c:v>466801.46081563551</c:v>
                </c:pt>
                <c:pt idx="307">
                  <c:v>469943.65121483395</c:v>
                </c:pt>
                <c:pt idx="308">
                  <c:v>473103.60801538441</c:v>
                </c:pt>
                <c:pt idx="309">
                  <c:v>476281.43167110311</c:v>
                </c:pt>
                <c:pt idx="310">
                  <c:v>479477.22320378677</c:v>
                </c:pt>
                <c:pt idx="311">
                  <c:v>482691.08420642407</c:v>
                </c:pt>
                <c:pt idx="312">
                  <c:v>485923.11684642517</c:v>
                </c:pt>
                <c:pt idx="313">
                  <c:v>489173.42386886966</c:v>
                </c:pt>
                <c:pt idx="314">
                  <c:v>492442.10859977279</c:v>
                </c:pt>
                <c:pt idx="315">
                  <c:v>495729.27494937001</c:v>
                </c:pt>
                <c:pt idx="316">
                  <c:v>499035.02741542045</c:v>
                </c:pt>
                <c:pt idx="317">
                  <c:v>502359.47108652873</c:v>
                </c:pt>
                <c:pt idx="318">
                  <c:v>505702.71164548566</c:v>
                </c:pt>
                <c:pt idx="319">
                  <c:v>509064.85537262802</c:v>
                </c:pt>
                <c:pt idx="320">
                  <c:v>512446.00914921699</c:v>
                </c:pt>
                <c:pt idx="321">
                  <c:v>515846.28046083596</c:v>
                </c:pt>
                <c:pt idx="322">
                  <c:v>519265.77740080748</c:v>
                </c:pt>
                <c:pt idx="323">
                  <c:v>522704.60867362935</c:v>
                </c:pt>
                <c:pt idx="324">
                  <c:v>526162.88359843055</c:v>
                </c:pt>
                <c:pt idx="325">
                  <c:v>529640.7121124462</c:v>
                </c:pt>
                <c:pt idx="326">
                  <c:v>533138.20477451256</c:v>
                </c:pt>
                <c:pt idx="327">
                  <c:v>536655.47276858159</c:v>
                </c:pt>
                <c:pt idx="328">
                  <c:v>540192.62790725555</c:v>
                </c:pt>
                <c:pt idx="329">
                  <c:v>543749.7826353414</c:v>
                </c:pt>
                <c:pt idx="330">
                  <c:v>547327.05003342533</c:v>
                </c:pt>
                <c:pt idx="331">
                  <c:v>550924.54382146767</c:v>
                </c:pt>
                <c:pt idx="332">
                  <c:v>554542.37836241792</c:v>
                </c:pt>
                <c:pt idx="333">
                  <c:v>558180.66866585019</c:v>
                </c:pt>
                <c:pt idx="334">
                  <c:v>561839.53039161966</c:v>
                </c:pt>
                <c:pt idx="335">
                  <c:v>565519.07985353912</c:v>
                </c:pt>
                <c:pt idx="336">
                  <c:v>569219.43402307644</c:v>
                </c:pt>
                <c:pt idx="337">
                  <c:v>572940.71053307317</c:v>
                </c:pt>
                <c:pt idx="338">
                  <c:v>576683.02768148412</c:v>
                </c:pt>
                <c:pt idx="339">
                  <c:v>580446.50443513796</c:v>
                </c:pt>
                <c:pt idx="340">
                  <c:v>584231.26043351914</c:v>
                </c:pt>
                <c:pt idx="341">
                  <c:v>588037.41599257104</c:v>
                </c:pt>
                <c:pt idx="342">
                  <c:v>591865.09210852091</c:v>
                </c:pt>
                <c:pt idx="343">
                  <c:v>595714.41046172625</c:v>
                </c:pt>
                <c:pt idx="344">
                  <c:v>599585.49342054292</c:v>
                </c:pt>
                <c:pt idx="345">
                  <c:v>603478.46404521551</c:v>
                </c:pt>
                <c:pt idx="346">
                  <c:v>607393.44609178894</c:v>
                </c:pt>
                <c:pt idx="347">
                  <c:v>611330.56401604274</c:v>
                </c:pt>
                <c:pt idx="348">
                  <c:v>615289.94297744764</c:v>
                </c:pt>
                <c:pt idx="349">
                  <c:v>619271.70884314412</c:v>
                </c:pt>
                <c:pt idx="350">
                  <c:v>623275.98819194385</c:v>
                </c:pt>
                <c:pt idx="351">
                  <c:v>627302.90831835347</c:v>
                </c:pt>
                <c:pt idx="352">
                  <c:v>631352.59723662131</c:v>
                </c:pt>
                <c:pt idx="353">
                  <c:v>635425.18368480681</c:v>
                </c:pt>
                <c:pt idx="354">
                  <c:v>639520.79712887306</c:v>
                </c:pt>
                <c:pt idx="355">
                  <c:v>643639.56776680273</c:v>
                </c:pt>
                <c:pt idx="356">
                  <c:v>647781.62653273658</c:v>
                </c:pt>
                <c:pt idx="357">
                  <c:v>651947.10510113626</c:v>
                </c:pt>
                <c:pt idx="358">
                  <c:v>656136.13589096977</c:v>
                </c:pt>
                <c:pt idx="359">
                  <c:v>660348.85206992133</c:v>
                </c:pt>
              </c:numCache>
            </c:numRef>
          </c:val>
        </c:ser>
        <c:ser>
          <c:idx val="2"/>
          <c:order val="2"/>
          <c:tx>
            <c:strRef>
              <c:f>'Simulação Bolsa'!$H$7</c:f>
              <c:strCache>
                <c:ptCount val="1"/>
                <c:pt idx="0">
                  <c:v>SELIC 9%</c:v>
                </c:pt>
              </c:strCache>
            </c:strRef>
          </c:tx>
          <c:cat>
            <c:numRef>
              <c:f>'Simulação Bolsa'!$A$8:$A$367</c:f>
              <c:numCache>
                <c:formatCode>mmm/yy</c:formatCode>
                <c:ptCount val="360"/>
                <c:pt idx="0">
                  <c:v>43132</c:v>
                </c:pt>
                <c:pt idx="1">
                  <c:v>43160</c:v>
                </c:pt>
                <c:pt idx="2">
                  <c:v>43191</c:v>
                </c:pt>
                <c:pt idx="3">
                  <c:v>43221</c:v>
                </c:pt>
                <c:pt idx="4">
                  <c:v>43252</c:v>
                </c:pt>
                <c:pt idx="5">
                  <c:v>43282</c:v>
                </c:pt>
                <c:pt idx="6">
                  <c:v>43313</c:v>
                </c:pt>
                <c:pt idx="7">
                  <c:v>43344</c:v>
                </c:pt>
                <c:pt idx="8">
                  <c:v>43374</c:v>
                </c:pt>
                <c:pt idx="9">
                  <c:v>43405</c:v>
                </c:pt>
                <c:pt idx="10">
                  <c:v>43435</c:v>
                </c:pt>
                <c:pt idx="11">
                  <c:v>43466</c:v>
                </c:pt>
                <c:pt idx="12">
                  <c:v>43497</c:v>
                </c:pt>
                <c:pt idx="13">
                  <c:v>43525</c:v>
                </c:pt>
                <c:pt idx="14">
                  <c:v>43556</c:v>
                </c:pt>
                <c:pt idx="15">
                  <c:v>43586</c:v>
                </c:pt>
                <c:pt idx="16">
                  <c:v>43617</c:v>
                </c:pt>
                <c:pt idx="17">
                  <c:v>43647</c:v>
                </c:pt>
                <c:pt idx="18">
                  <c:v>43678</c:v>
                </c:pt>
                <c:pt idx="19">
                  <c:v>43709</c:v>
                </c:pt>
                <c:pt idx="20">
                  <c:v>43739</c:v>
                </c:pt>
                <c:pt idx="21">
                  <c:v>43770</c:v>
                </c:pt>
                <c:pt idx="22">
                  <c:v>43800</c:v>
                </c:pt>
                <c:pt idx="23">
                  <c:v>43831</c:v>
                </c:pt>
                <c:pt idx="24">
                  <c:v>43862</c:v>
                </c:pt>
                <c:pt idx="25">
                  <c:v>43891</c:v>
                </c:pt>
                <c:pt idx="26">
                  <c:v>43922</c:v>
                </c:pt>
                <c:pt idx="27">
                  <c:v>43952</c:v>
                </c:pt>
                <c:pt idx="28">
                  <c:v>43983</c:v>
                </c:pt>
                <c:pt idx="29">
                  <c:v>44013</c:v>
                </c:pt>
                <c:pt idx="30">
                  <c:v>44044</c:v>
                </c:pt>
                <c:pt idx="31">
                  <c:v>44075</c:v>
                </c:pt>
                <c:pt idx="32">
                  <c:v>44105</c:v>
                </c:pt>
                <c:pt idx="33">
                  <c:v>44136</c:v>
                </c:pt>
                <c:pt idx="34">
                  <c:v>44166</c:v>
                </c:pt>
                <c:pt idx="35">
                  <c:v>44197</c:v>
                </c:pt>
                <c:pt idx="36">
                  <c:v>44228</c:v>
                </c:pt>
                <c:pt idx="37">
                  <c:v>44256</c:v>
                </c:pt>
                <c:pt idx="38">
                  <c:v>44287</c:v>
                </c:pt>
                <c:pt idx="39">
                  <c:v>44317</c:v>
                </c:pt>
                <c:pt idx="40">
                  <c:v>44348</c:v>
                </c:pt>
                <c:pt idx="41">
                  <c:v>44378</c:v>
                </c:pt>
                <c:pt idx="42">
                  <c:v>44409</c:v>
                </c:pt>
                <c:pt idx="43">
                  <c:v>44440</c:v>
                </c:pt>
                <c:pt idx="44">
                  <c:v>44470</c:v>
                </c:pt>
                <c:pt idx="45">
                  <c:v>44501</c:v>
                </c:pt>
                <c:pt idx="46">
                  <c:v>44531</c:v>
                </c:pt>
                <c:pt idx="47">
                  <c:v>44562</c:v>
                </c:pt>
                <c:pt idx="48">
                  <c:v>44593</c:v>
                </c:pt>
                <c:pt idx="49">
                  <c:v>44621</c:v>
                </c:pt>
                <c:pt idx="50">
                  <c:v>44652</c:v>
                </c:pt>
                <c:pt idx="51">
                  <c:v>44682</c:v>
                </c:pt>
                <c:pt idx="52">
                  <c:v>44713</c:v>
                </c:pt>
                <c:pt idx="53">
                  <c:v>44743</c:v>
                </c:pt>
                <c:pt idx="54">
                  <c:v>44774</c:v>
                </c:pt>
                <c:pt idx="55">
                  <c:v>44805</c:v>
                </c:pt>
                <c:pt idx="56">
                  <c:v>44835</c:v>
                </c:pt>
                <c:pt idx="57">
                  <c:v>44866</c:v>
                </c:pt>
                <c:pt idx="58">
                  <c:v>44896</c:v>
                </c:pt>
                <c:pt idx="59">
                  <c:v>44927</c:v>
                </c:pt>
                <c:pt idx="60">
                  <c:v>44958</c:v>
                </c:pt>
                <c:pt idx="61">
                  <c:v>44986</c:v>
                </c:pt>
                <c:pt idx="62">
                  <c:v>45017</c:v>
                </c:pt>
                <c:pt idx="63">
                  <c:v>45047</c:v>
                </c:pt>
                <c:pt idx="64">
                  <c:v>45078</c:v>
                </c:pt>
                <c:pt idx="65">
                  <c:v>45108</c:v>
                </c:pt>
                <c:pt idx="66">
                  <c:v>45139</c:v>
                </c:pt>
                <c:pt idx="67">
                  <c:v>45170</c:v>
                </c:pt>
                <c:pt idx="68">
                  <c:v>45200</c:v>
                </c:pt>
                <c:pt idx="69">
                  <c:v>45231</c:v>
                </c:pt>
                <c:pt idx="70">
                  <c:v>45261</c:v>
                </c:pt>
                <c:pt idx="71">
                  <c:v>45292</c:v>
                </c:pt>
                <c:pt idx="72">
                  <c:v>45323</c:v>
                </c:pt>
                <c:pt idx="73">
                  <c:v>45352</c:v>
                </c:pt>
                <c:pt idx="74">
                  <c:v>45383</c:v>
                </c:pt>
                <c:pt idx="75">
                  <c:v>45413</c:v>
                </c:pt>
                <c:pt idx="76">
                  <c:v>45444</c:v>
                </c:pt>
                <c:pt idx="77">
                  <c:v>45474</c:v>
                </c:pt>
                <c:pt idx="78">
                  <c:v>45505</c:v>
                </c:pt>
                <c:pt idx="79">
                  <c:v>45536</c:v>
                </c:pt>
                <c:pt idx="80">
                  <c:v>45566</c:v>
                </c:pt>
                <c:pt idx="81">
                  <c:v>45597</c:v>
                </c:pt>
                <c:pt idx="82">
                  <c:v>45627</c:v>
                </c:pt>
                <c:pt idx="83">
                  <c:v>45658</c:v>
                </c:pt>
                <c:pt idx="84">
                  <c:v>45689</c:v>
                </c:pt>
                <c:pt idx="85">
                  <c:v>45717</c:v>
                </c:pt>
                <c:pt idx="86">
                  <c:v>45748</c:v>
                </c:pt>
                <c:pt idx="87">
                  <c:v>45778</c:v>
                </c:pt>
                <c:pt idx="88">
                  <c:v>45809</c:v>
                </c:pt>
                <c:pt idx="89">
                  <c:v>45839</c:v>
                </c:pt>
                <c:pt idx="90">
                  <c:v>45870</c:v>
                </c:pt>
                <c:pt idx="91">
                  <c:v>45901</c:v>
                </c:pt>
                <c:pt idx="92">
                  <c:v>45931</c:v>
                </c:pt>
                <c:pt idx="93">
                  <c:v>45962</c:v>
                </c:pt>
                <c:pt idx="94">
                  <c:v>45992</c:v>
                </c:pt>
                <c:pt idx="95">
                  <c:v>46023</c:v>
                </c:pt>
                <c:pt idx="96">
                  <c:v>46054</c:v>
                </c:pt>
                <c:pt idx="97">
                  <c:v>46082</c:v>
                </c:pt>
                <c:pt idx="98">
                  <c:v>46113</c:v>
                </c:pt>
                <c:pt idx="99">
                  <c:v>46143</c:v>
                </c:pt>
                <c:pt idx="100">
                  <c:v>46174</c:v>
                </c:pt>
                <c:pt idx="101">
                  <c:v>46204</c:v>
                </c:pt>
                <c:pt idx="102">
                  <c:v>46235</c:v>
                </c:pt>
                <c:pt idx="103">
                  <c:v>46266</c:v>
                </c:pt>
                <c:pt idx="104">
                  <c:v>46296</c:v>
                </c:pt>
                <c:pt idx="105">
                  <c:v>46327</c:v>
                </c:pt>
                <c:pt idx="106">
                  <c:v>46357</c:v>
                </c:pt>
                <c:pt idx="107">
                  <c:v>46388</c:v>
                </c:pt>
                <c:pt idx="108">
                  <c:v>46419</c:v>
                </c:pt>
                <c:pt idx="109">
                  <c:v>46447</c:v>
                </c:pt>
                <c:pt idx="110">
                  <c:v>46478</c:v>
                </c:pt>
                <c:pt idx="111">
                  <c:v>46508</c:v>
                </c:pt>
                <c:pt idx="112">
                  <c:v>46539</c:v>
                </c:pt>
                <c:pt idx="113">
                  <c:v>46569</c:v>
                </c:pt>
                <c:pt idx="114">
                  <c:v>46600</c:v>
                </c:pt>
                <c:pt idx="115">
                  <c:v>46631</c:v>
                </c:pt>
                <c:pt idx="116">
                  <c:v>46661</c:v>
                </c:pt>
                <c:pt idx="117">
                  <c:v>46692</c:v>
                </c:pt>
                <c:pt idx="118">
                  <c:v>46722</c:v>
                </c:pt>
                <c:pt idx="119">
                  <c:v>46753</c:v>
                </c:pt>
                <c:pt idx="120">
                  <c:v>46784</c:v>
                </c:pt>
                <c:pt idx="121">
                  <c:v>46813</c:v>
                </c:pt>
                <c:pt idx="122">
                  <c:v>46844</c:v>
                </c:pt>
                <c:pt idx="123">
                  <c:v>46874</c:v>
                </c:pt>
                <c:pt idx="124">
                  <c:v>46905</c:v>
                </c:pt>
                <c:pt idx="125">
                  <c:v>46935</c:v>
                </c:pt>
                <c:pt idx="126">
                  <c:v>46966</c:v>
                </c:pt>
                <c:pt idx="127">
                  <c:v>46997</c:v>
                </c:pt>
                <c:pt idx="128">
                  <c:v>47027</c:v>
                </c:pt>
                <c:pt idx="129">
                  <c:v>47058</c:v>
                </c:pt>
                <c:pt idx="130">
                  <c:v>47088</c:v>
                </c:pt>
                <c:pt idx="131">
                  <c:v>47119</c:v>
                </c:pt>
                <c:pt idx="132">
                  <c:v>47150</c:v>
                </c:pt>
                <c:pt idx="133">
                  <c:v>47178</c:v>
                </c:pt>
                <c:pt idx="134">
                  <c:v>47209</c:v>
                </c:pt>
                <c:pt idx="135">
                  <c:v>47239</c:v>
                </c:pt>
                <c:pt idx="136">
                  <c:v>47270</c:v>
                </c:pt>
                <c:pt idx="137">
                  <c:v>47300</c:v>
                </c:pt>
                <c:pt idx="138">
                  <c:v>47331</c:v>
                </c:pt>
                <c:pt idx="139">
                  <c:v>47362</c:v>
                </c:pt>
                <c:pt idx="140">
                  <c:v>47392</c:v>
                </c:pt>
                <c:pt idx="141">
                  <c:v>47423</c:v>
                </c:pt>
                <c:pt idx="142">
                  <c:v>47453</c:v>
                </c:pt>
                <c:pt idx="143">
                  <c:v>47484</c:v>
                </c:pt>
                <c:pt idx="144">
                  <c:v>47515</c:v>
                </c:pt>
                <c:pt idx="145">
                  <c:v>47543</c:v>
                </c:pt>
                <c:pt idx="146">
                  <c:v>47574</c:v>
                </c:pt>
                <c:pt idx="147">
                  <c:v>47604</c:v>
                </c:pt>
                <c:pt idx="148">
                  <c:v>47635</c:v>
                </c:pt>
                <c:pt idx="149">
                  <c:v>47665</c:v>
                </c:pt>
                <c:pt idx="150">
                  <c:v>47696</c:v>
                </c:pt>
                <c:pt idx="151">
                  <c:v>47727</c:v>
                </c:pt>
                <c:pt idx="152">
                  <c:v>47757</c:v>
                </c:pt>
                <c:pt idx="153">
                  <c:v>47788</c:v>
                </c:pt>
                <c:pt idx="154">
                  <c:v>47818</c:v>
                </c:pt>
                <c:pt idx="155">
                  <c:v>47849</c:v>
                </c:pt>
                <c:pt idx="156">
                  <c:v>47880</c:v>
                </c:pt>
                <c:pt idx="157">
                  <c:v>47908</c:v>
                </c:pt>
                <c:pt idx="158">
                  <c:v>47939</c:v>
                </c:pt>
                <c:pt idx="159">
                  <c:v>47969</c:v>
                </c:pt>
                <c:pt idx="160">
                  <c:v>48000</c:v>
                </c:pt>
                <c:pt idx="161">
                  <c:v>48030</c:v>
                </c:pt>
                <c:pt idx="162">
                  <c:v>48061</c:v>
                </c:pt>
                <c:pt idx="163">
                  <c:v>48092</c:v>
                </c:pt>
                <c:pt idx="164">
                  <c:v>48122</c:v>
                </c:pt>
                <c:pt idx="165">
                  <c:v>48153</c:v>
                </c:pt>
                <c:pt idx="166">
                  <c:v>48183</c:v>
                </c:pt>
                <c:pt idx="167">
                  <c:v>48214</c:v>
                </c:pt>
                <c:pt idx="168">
                  <c:v>48245</c:v>
                </c:pt>
                <c:pt idx="169">
                  <c:v>48274</c:v>
                </c:pt>
                <c:pt idx="170">
                  <c:v>48305</c:v>
                </c:pt>
                <c:pt idx="171">
                  <c:v>48335</c:v>
                </c:pt>
                <c:pt idx="172">
                  <c:v>48366</c:v>
                </c:pt>
                <c:pt idx="173">
                  <c:v>48396</c:v>
                </c:pt>
                <c:pt idx="174">
                  <c:v>48427</c:v>
                </c:pt>
                <c:pt idx="175">
                  <c:v>48458</c:v>
                </c:pt>
                <c:pt idx="176">
                  <c:v>48488</c:v>
                </c:pt>
                <c:pt idx="177">
                  <c:v>48519</c:v>
                </c:pt>
                <c:pt idx="178">
                  <c:v>48549</c:v>
                </c:pt>
                <c:pt idx="179">
                  <c:v>48580</c:v>
                </c:pt>
                <c:pt idx="180">
                  <c:v>48611</c:v>
                </c:pt>
                <c:pt idx="181">
                  <c:v>48639</c:v>
                </c:pt>
                <c:pt idx="182">
                  <c:v>48670</c:v>
                </c:pt>
                <c:pt idx="183">
                  <c:v>48700</c:v>
                </c:pt>
                <c:pt idx="184">
                  <c:v>48731</c:v>
                </c:pt>
                <c:pt idx="185">
                  <c:v>48761</c:v>
                </c:pt>
                <c:pt idx="186">
                  <c:v>48792</c:v>
                </c:pt>
                <c:pt idx="187">
                  <c:v>48823</c:v>
                </c:pt>
                <c:pt idx="188">
                  <c:v>48853</c:v>
                </c:pt>
                <c:pt idx="189">
                  <c:v>48884</c:v>
                </c:pt>
                <c:pt idx="190">
                  <c:v>48914</c:v>
                </c:pt>
                <c:pt idx="191">
                  <c:v>48945</c:v>
                </c:pt>
                <c:pt idx="192">
                  <c:v>48976</c:v>
                </c:pt>
                <c:pt idx="193">
                  <c:v>49004</c:v>
                </c:pt>
                <c:pt idx="194">
                  <c:v>49035</c:v>
                </c:pt>
                <c:pt idx="195">
                  <c:v>49065</c:v>
                </c:pt>
                <c:pt idx="196">
                  <c:v>49096</c:v>
                </c:pt>
                <c:pt idx="197">
                  <c:v>49126</c:v>
                </c:pt>
                <c:pt idx="198">
                  <c:v>49157</c:v>
                </c:pt>
                <c:pt idx="199">
                  <c:v>49188</c:v>
                </c:pt>
                <c:pt idx="200">
                  <c:v>49218</c:v>
                </c:pt>
                <c:pt idx="201">
                  <c:v>49249</c:v>
                </c:pt>
                <c:pt idx="202">
                  <c:v>49279</c:v>
                </c:pt>
                <c:pt idx="203">
                  <c:v>49310</c:v>
                </c:pt>
                <c:pt idx="204">
                  <c:v>49341</c:v>
                </c:pt>
                <c:pt idx="205">
                  <c:v>49369</c:v>
                </c:pt>
                <c:pt idx="206">
                  <c:v>49400</c:v>
                </c:pt>
                <c:pt idx="207">
                  <c:v>49430</c:v>
                </c:pt>
                <c:pt idx="208">
                  <c:v>49461</c:v>
                </c:pt>
                <c:pt idx="209">
                  <c:v>49491</c:v>
                </c:pt>
                <c:pt idx="210">
                  <c:v>49522</c:v>
                </c:pt>
                <c:pt idx="211">
                  <c:v>49553</c:v>
                </c:pt>
                <c:pt idx="212">
                  <c:v>49583</c:v>
                </c:pt>
                <c:pt idx="213">
                  <c:v>49614</c:v>
                </c:pt>
                <c:pt idx="214">
                  <c:v>49644</c:v>
                </c:pt>
                <c:pt idx="215">
                  <c:v>49675</c:v>
                </c:pt>
                <c:pt idx="216">
                  <c:v>49706</c:v>
                </c:pt>
                <c:pt idx="217">
                  <c:v>49735</c:v>
                </c:pt>
                <c:pt idx="218">
                  <c:v>49766</c:v>
                </c:pt>
                <c:pt idx="219">
                  <c:v>49796</c:v>
                </c:pt>
                <c:pt idx="220">
                  <c:v>49827</c:v>
                </c:pt>
                <c:pt idx="221">
                  <c:v>49857</c:v>
                </c:pt>
                <c:pt idx="222">
                  <c:v>49888</c:v>
                </c:pt>
                <c:pt idx="223">
                  <c:v>49919</c:v>
                </c:pt>
                <c:pt idx="224">
                  <c:v>49949</c:v>
                </c:pt>
                <c:pt idx="225">
                  <c:v>49980</c:v>
                </c:pt>
                <c:pt idx="226">
                  <c:v>50010</c:v>
                </c:pt>
                <c:pt idx="227">
                  <c:v>50041</c:v>
                </c:pt>
                <c:pt idx="228">
                  <c:v>50072</c:v>
                </c:pt>
                <c:pt idx="229">
                  <c:v>50100</c:v>
                </c:pt>
                <c:pt idx="230">
                  <c:v>50131</c:v>
                </c:pt>
                <c:pt idx="231">
                  <c:v>50161</c:v>
                </c:pt>
                <c:pt idx="232">
                  <c:v>50192</c:v>
                </c:pt>
                <c:pt idx="233">
                  <c:v>50222</c:v>
                </c:pt>
                <c:pt idx="234">
                  <c:v>50253</c:v>
                </c:pt>
                <c:pt idx="235">
                  <c:v>50284</c:v>
                </c:pt>
                <c:pt idx="236">
                  <c:v>50314</c:v>
                </c:pt>
                <c:pt idx="237">
                  <c:v>50345</c:v>
                </c:pt>
                <c:pt idx="238">
                  <c:v>50375</c:v>
                </c:pt>
                <c:pt idx="239">
                  <c:v>50406</c:v>
                </c:pt>
                <c:pt idx="240">
                  <c:v>50437</c:v>
                </c:pt>
                <c:pt idx="241">
                  <c:v>50465</c:v>
                </c:pt>
                <c:pt idx="242">
                  <c:v>50496</c:v>
                </c:pt>
                <c:pt idx="243">
                  <c:v>50526</c:v>
                </c:pt>
                <c:pt idx="244">
                  <c:v>50557</c:v>
                </c:pt>
                <c:pt idx="245">
                  <c:v>50587</c:v>
                </c:pt>
                <c:pt idx="246">
                  <c:v>50618</c:v>
                </c:pt>
                <c:pt idx="247">
                  <c:v>50649</c:v>
                </c:pt>
                <c:pt idx="248">
                  <c:v>50679</c:v>
                </c:pt>
                <c:pt idx="249">
                  <c:v>50710</c:v>
                </c:pt>
                <c:pt idx="250">
                  <c:v>50740</c:v>
                </c:pt>
                <c:pt idx="251">
                  <c:v>50771</c:v>
                </c:pt>
                <c:pt idx="252">
                  <c:v>50802</c:v>
                </c:pt>
                <c:pt idx="253">
                  <c:v>50830</c:v>
                </c:pt>
                <c:pt idx="254">
                  <c:v>50861</c:v>
                </c:pt>
                <c:pt idx="255">
                  <c:v>50891</c:v>
                </c:pt>
                <c:pt idx="256">
                  <c:v>50922</c:v>
                </c:pt>
                <c:pt idx="257">
                  <c:v>50952</c:v>
                </c:pt>
                <c:pt idx="258">
                  <c:v>50983</c:v>
                </c:pt>
                <c:pt idx="259">
                  <c:v>51014</c:v>
                </c:pt>
                <c:pt idx="260">
                  <c:v>51044</c:v>
                </c:pt>
                <c:pt idx="261">
                  <c:v>51075</c:v>
                </c:pt>
                <c:pt idx="262">
                  <c:v>51105</c:v>
                </c:pt>
                <c:pt idx="263">
                  <c:v>51136</c:v>
                </c:pt>
                <c:pt idx="264">
                  <c:v>51167</c:v>
                </c:pt>
                <c:pt idx="265">
                  <c:v>51196</c:v>
                </c:pt>
                <c:pt idx="266">
                  <c:v>51227</c:v>
                </c:pt>
                <c:pt idx="267">
                  <c:v>51257</c:v>
                </c:pt>
                <c:pt idx="268">
                  <c:v>51288</c:v>
                </c:pt>
                <c:pt idx="269">
                  <c:v>51318</c:v>
                </c:pt>
                <c:pt idx="270">
                  <c:v>51349</c:v>
                </c:pt>
                <c:pt idx="271">
                  <c:v>51380</c:v>
                </c:pt>
                <c:pt idx="272">
                  <c:v>51410</c:v>
                </c:pt>
                <c:pt idx="273">
                  <c:v>51441</c:v>
                </c:pt>
                <c:pt idx="274">
                  <c:v>51471</c:v>
                </c:pt>
                <c:pt idx="275">
                  <c:v>51502</c:v>
                </c:pt>
                <c:pt idx="276">
                  <c:v>51533</c:v>
                </c:pt>
                <c:pt idx="277">
                  <c:v>51561</c:v>
                </c:pt>
                <c:pt idx="278">
                  <c:v>51592</c:v>
                </c:pt>
                <c:pt idx="279">
                  <c:v>51622</c:v>
                </c:pt>
                <c:pt idx="280">
                  <c:v>51653</c:v>
                </c:pt>
                <c:pt idx="281">
                  <c:v>51683</c:v>
                </c:pt>
                <c:pt idx="282">
                  <c:v>51714</c:v>
                </c:pt>
                <c:pt idx="283">
                  <c:v>51745</c:v>
                </c:pt>
                <c:pt idx="284">
                  <c:v>51775</c:v>
                </c:pt>
                <c:pt idx="285">
                  <c:v>51806</c:v>
                </c:pt>
                <c:pt idx="286">
                  <c:v>51836</c:v>
                </c:pt>
                <c:pt idx="287">
                  <c:v>51867</c:v>
                </c:pt>
                <c:pt idx="288">
                  <c:v>51898</c:v>
                </c:pt>
                <c:pt idx="289">
                  <c:v>51926</c:v>
                </c:pt>
                <c:pt idx="290">
                  <c:v>51957</c:v>
                </c:pt>
                <c:pt idx="291">
                  <c:v>51987</c:v>
                </c:pt>
                <c:pt idx="292">
                  <c:v>52018</c:v>
                </c:pt>
                <c:pt idx="293">
                  <c:v>52048</c:v>
                </c:pt>
                <c:pt idx="294">
                  <c:v>52079</c:v>
                </c:pt>
                <c:pt idx="295">
                  <c:v>52110</c:v>
                </c:pt>
                <c:pt idx="296">
                  <c:v>52140</c:v>
                </c:pt>
                <c:pt idx="297">
                  <c:v>52171</c:v>
                </c:pt>
                <c:pt idx="298">
                  <c:v>52201</c:v>
                </c:pt>
                <c:pt idx="299">
                  <c:v>52232</c:v>
                </c:pt>
                <c:pt idx="300">
                  <c:v>52263</c:v>
                </c:pt>
                <c:pt idx="301">
                  <c:v>52291</c:v>
                </c:pt>
                <c:pt idx="302">
                  <c:v>52322</c:v>
                </c:pt>
                <c:pt idx="303">
                  <c:v>52352</c:v>
                </c:pt>
                <c:pt idx="304">
                  <c:v>52383</c:v>
                </c:pt>
                <c:pt idx="305">
                  <c:v>52413</c:v>
                </c:pt>
                <c:pt idx="306">
                  <c:v>52444</c:v>
                </c:pt>
                <c:pt idx="307">
                  <c:v>52475</c:v>
                </c:pt>
                <c:pt idx="308">
                  <c:v>52505</c:v>
                </c:pt>
                <c:pt idx="309">
                  <c:v>52536</c:v>
                </c:pt>
                <c:pt idx="310">
                  <c:v>52566</c:v>
                </c:pt>
                <c:pt idx="311">
                  <c:v>52597</c:v>
                </c:pt>
                <c:pt idx="312">
                  <c:v>52628</c:v>
                </c:pt>
                <c:pt idx="313">
                  <c:v>52657</c:v>
                </c:pt>
                <c:pt idx="314">
                  <c:v>52688</c:v>
                </c:pt>
                <c:pt idx="315">
                  <c:v>52718</c:v>
                </c:pt>
                <c:pt idx="316">
                  <c:v>52749</c:v>
                </c:pt>
                <c:pt idx="317">
                  <c:v>52779</c:v>
                </c:pt>
                <c:pt idx="318">
                  <c:v>52810</c:v>
                </c:pt>
                <c:pt idx="319">
                  <c:v>52841</c:v>
                </c:pt>
                <c:pt idx="320">
                  <c:v>52871</c:v>
                </c:pt>
                <c:pt idx="321">
                  <c:v>52902</c:v>
                </c:pt>
                <c:pt idx="322">
                  <c:v>52932</c:v>
                </c:pt>
                <c:pt idx="323">
                  <c:v>52963</c:v>
                </c:pt>
                <c:pt idx="324">
                  <c:v>52994</c:v>
                </c:pt>
                <c:pt idx="325">
                  <c:v>53022</c:v>
                </c:pt>
                <c:pt idx="326">
                  <c:v>53053</c:v>
                </c:pt>
                <c:pt idx="327">
                  <c:v>53083</c:v>
                </c:pt>
                <c:pt idx="328">
                  <c:v>53114</c:v>
                </c:pt>
                <c:pt idx="329">
                  <c:v>53144</c:v>
                </c:pt>
                <c:pt idx="330">
                  <c:v>53175</c:v>
                </c:pt>
                <c:pt idx="331">
                  <c:v>53206</c:v>
                </c:pt>
                <c:pt idx="332">
                  <c:v>53236</c:v>
                </c:pt>
                <c:pt idx="333">
                  <c:v>53267</c:v>
                </c:pt>
                <c:pt idx="334">
                  <c:v>53297</c:v>
                </c:pt>
                <c:pt idx="335">
                  <c:v>53328</c:v>
                </c:pt>
                <c:pt idx="336">
                  <c:v>53359</c:v>
                </c:pt>
                <c:pt idx="337">
                  <c:v>53387</c:v>
                </c:pt>
                <c:pt idx="338">
                  <c:v>53418</c:v>
                </c:pt>
                <c:pt idx="339">
                  <c:v>53448</c:v>
                </c:pt>
                <c:pt idx="340">
                  <c:v>53479</c:v>
                </c:pt>
                <c:pt idx="341">
                  <c:v>53509</c:v>
                </c:pt>
                <c:pt idx="342">
                  <c:v>53540</c:v>
                </c:pt>
                <c:pt idx="343">
                  <c:v>53571</c:v>
                </c:pt>
                <c:pt idx="344">
                  <c:v>53601</c:v>
                </c:pt>
                <c:pt idx="345">
                  <c:v>53632</c:v>
                </c:pt>
                <c:pt idx="346">
                  <c:v>53662</c:v>
                </c:pt>
                <c:pt idx="347">
                  <c:v>53693</c:v>
                </c:pt>
                <c:pt idx="348">
                  <c:v>53724</c:v>
                </c:pt>
                <c:pt idx="349">
                  <c:v>53752</c:v>
                </c:pt>
                <c:pt idx="350">
                  <c:v>53783</c:v>
                </c:pt>
                <c:pt idx="351">
                  <c:v>53813</c:v>
                </c:pt>
                <c:pt idx="352">
                  <c:v>53844</c:v>
                </c:pt>
                <c:pt idx="353">
                  <c:v>53874</c:v>
                </c:pt>
                <c:pt idx="354">
                  <c:v>53905</c:v>
                </c:pt>
                <c:pt idx="355">
                  <c:v>53936</c:v>
                </c:pt>
                <c:pt idx="356">
                  <c:v>53966</c:v>
                </c:pt>
                <c:pt idx="357">
                  <c:v>53997</c:v>
                </c:pt>
                <c:pt idx="358">
                  <c:v>54027</c:v>
                </c:pt>
                <c:pt idx="359">
                  <c:v>54058</c:v>
                </c:pt>
              </c:numCache>
            </c:numRef>
          </c:cat>
          <c:val>
            <c:numRef>
              <c:f>'Simulação Bolsa'!$H$8:$H$367</c:f>
              <c:numCache>
                <c:formatCode>_-"R$"\ * #,##0.00_-;\-"R$"\ * #,##0.00_-;_-"R$"\ * "-"??_-;_-@_-</c:formatCode>
                <c:ptCount val="360"/>
                <c:pt idx="0">
                  <c:v>10072.073233161367</c:v>
                </c:pt>
                <c:pt idx="1">
                  <c:v>10648.269583074636</c:v>
                </c:pt>
                <c:pt idx="2">
                  <c:v>11228.618766375308</c:v>
                </c:pt>
                <c:pt idx="3">
                  <c:v>11813.150713876283</c:v>
                </c:pt>
                <c:pt idx="4">
                  <c:v>12401.895572111509</c:v>
                </c:pt>
                <c:pt idx="5">
                  <c:v>12994.88370489075</c:v>
                </c:pt>
                <c:pt idx="6">
                  <c:v>13592.145694865563</c:v>
                </c:pt>
                <c:pt idx="7">
                  <c:v>14193.712345106564</c:v>
                </c:pt>
                <c:pt idx="8">
                  <c:v>14799.614680692055</c:v>
                </c:pt>
                <c:pt idx="9">
                  <c:v>15409.883950308114</c:v>
                </c:pt>
                <c:pt idx="10">
                  <c:v>16024.551627860199</c:v>
                </c:pt>
                <c:pt idx="11">
                  <c:v>16643.649414096384</c:v>
                </c:pt>
                <c:pt idx="12">
                  <c:v>17267.209238242274</c:v>
                </c:pt>
                <c:pt idx="13">
                  <c:v>17895.263259647738</c:v>
                </c:pt>
                <c:pt idx="14">
                  <c:v>18527.843869445471</c:v>
                </c:pt>
                <c:pt idx="15">
                  <c:v>19164.983692221533</c:v>
                </c:pt>
                <c:pt idx="16">
                  <c:v>19806.71558769793</c:v>
                </c:pt>
                <c:pt idx="17">
                  <c:v>20453.072652427301</c:v>
                </c:pt>
                <c:pt idx="18">
                  <c:v>21104.088221499846</c:v>
                </c:pt>
                <c:pt idx="19">
                  <c:v>21759.795870262536</c:v>
                </c:pt>
                <c:pt idx="20">
                  <c:v>22420.229416050723</c:v>
                </c:pt>
                <c:pt idx="21">
                  <c:v>23085.422919932229</c:v>
                </c:pt>
                <c:pt idx="22">
                  <c:v>23755.410688464002</c:v>
                </c:pt>
                <c:pt idx="23">
                  <c:v>24430.227275461442</c:v>
                </c:pt>
                <c:pt idx="24">
                  <c:v>25109.907483780462</c:v>
                </c:pt>
                <c:pt idx="25">
                  <c:v>25794.486367112419</c:v>
                </c:pt>
                <c:pt idx="26">
                  <c:v>26483.999231791946</c:v>
                </c:pt>
                <c:pt idx="27">
                  <c:v>27178.481638617854</c:v>
                </c:pt>
                <c:pt idx="28">
                  <c:v>27877.969404687126</c:v>
                </c:pt>
                <c:pt idx="29">
                  <c:v>28582.498605242141</c:v>
                </c:pt>
                <c:pt idx="30">
                  <c:v>29292.105575531215</c:v>
                </c:pt>
                <c:pt idx="31">
                  <c:v>30006.826912682547</c:v>
                </c:pt>
                <c:pt idx="32">
                  <c:v>30726.699477591672</c:v>
                </c:pt>
                <c:pt idx="33">
                  <c:v>31451.760396822512</c:v>
                </c:pt>
                <c:pt idx="34">
                  <c:v>32182.047064522143</c:v>
                </c:pt>
                <c:pt idx="35">
                  <c:v>32917.597144349354</c:v>
                </c:pt>
                <c:pt idx="36">
                  <c:v>33658.448571417088</c:v>
                </c:pt>
                <c:pt idx="37">
                  <c:v>34404.639554248919</c:v>
                </c:pt>
                <c:pt idx="38">
                  <c:v>35156.208576749603</c:v>
                </c:pt>
                <c:pt idx="39">
                  <c:v>35913.194400189845</c:v>
                </c:pt>
                <c:pt idx="40">
                  <c:v>36675.636065205348</c:v>
                </c:pt>
                <c:pt idx="41">
                  <c:v>37443.572893810313</c:v>
                </c:pt>
                <c:pt idx="42">
                  <c:v>38217.044491425404</c:v>
                </c:pt>
                <c:pt idx="43">
                  <c:v>38996.09074892036</c:v>
                </c:pt>
                <c:pt idx="44">
                  <c:v>39780.751844671307</c:v>
                </c:pt>
                <c:pt idx="45">
                  <c:v>40571.068246632924</c:v>
                </c:pt>
                <c:pt idx="46">
                  <c:v>41367.080714425523</c:v>
                </c:pt>
                <c:pt idx="47">
                  <c:v>42168.830301437178</c:v>
                </c:pt>
                <c:pt idx="48">
                  <c:v>42976.358356941004</c:v>
                </c:pt>
                <c:pt idx="49">
                  <c:v>43789.706528227704</c:v>
                </c:pt>
                <c:pt idx="50">
                  <c:v>44608.916762753448</c:v>
                </c:pt>
                <c:pt idx="51">
                  <c:v>45434.031310303311</c:v>
                </c:pt>
                <c:pt idx="52">
                  <c:v>46265.092725170216</c:v>
                </c:pt>
                <c:pt idx="53">
                  <c:v>47102.143868349631</c:v>
                </c:pt>
                <c:pt idx="54">
                  <c:v>47945.22790975008</c:v>
                </c:pt>
                <c:pt idx="55">
                  <c:v>48794.388330419577</c:v>
                </c:pt>
                <c:pt idx="56">
                  <c:v>49649.668924788108</c:v>
                </c:pt>
                <c:pt idx="57">
                  <c:v>50511.113802926273</c:v>
                </c:pt>
                <c:pt idx="58">
                  <c:v>51378.767392820206</c:v>
                </c:pt>
                <c:pt idx="59">
                  <c:v>52252.674442662908</c:v>
                </c:pt>
                <c:pt idx="60">
                  <c:v>53132.880023162084</c:v>
                </c:pt>
                <c:pt idx="61">
                  <c:v>54019.429529864581</c:v>
                </c:pt>
                <c:pt idx="62">
                  <c:v>54912.368685497648</c:v>
                </c:pt>
                <c:pt idx="63">
                  <c:v>55811.743542327</c:v>
                </c:pt>
                <c:pt idx="64">
                  <c:v>56717.600484531926</c:v>
                </c:pt>
                <c:pt idx="65">
                  <c:v>57629.986230597489</c:v>
                </c:pt>
                <c:pt idx="66">
                  <c:v>58548.947835723979</c:v>
                </c:pt>
                <c:pt idx="67">
                  <c:v>59474.532694253736</c:v>
                </c:pt>
                <c:pt idx="68">
                  <c:v>60406.788542115435</c:v>
                </c:pt>
                <c:pt idx="69">
                  <c:v>61345.763459286034</c:v>
                </c:pt>
                <c:pt idx="70">
                  <c:v>62291.50587227042</c:v>
                </c:pt>
                <c:pt idx="71">
                  <c:v>63244.064556598969</c:v>
                </c:pt>
                <c:pt idx="72">
                  <c:v>64203.488639343072</c:v>
                </c:pt>
                <c:pt idx="73">
                  <c:v>65169.827601648794</c:v>
                </c:pt>
                <c:pt idx="74">
                  <c:v>66143.131281288835</c:v>
                </c:pt>
                <c:pt idx="75">
                  <c:v>67123.449875232822</c:v>
                </c:pt>
                <c:pt idx="76">
                  <c:v>68110.83394223619</c:v>
                </c:pt>
                <c:pt idx="77">
                  <c:v>69105.334405447647</c:v>
                </c:pt>
                <c:pt idx="78">
                  <c:v>70107.00255503552</c:v>
                </c:pt>
                <c:pt idx="79">
                  <c:v>71115.890050832953</c:v>
                </c:pt>
                <c:pt idx="80">
                  <c:v>72132.048925002207</c:v>
                </c:pt>
                <c:pt idx="81">
                  <c:v>73155.531584718163</c:v>
                </c:pt>
                <c:pt idx="82">
                  <c:v>74186.390814871149</c:v>
                </c:pt>
                <c:pt idx="83">
                  <c:v>75224.679780789273</c:v>
                </c:pt>
                <c:pt idx="84">
                  <c:v>76270.452030980348</c:v>
                </c:pt>
                <c:pt idx="85">
                  <c:v>77323.76149989359</c:v>
                </c:pt>
                <c:pt idx="86">
                  <c:v>78384.662510701237</c:v>
                </c:pt>
                <c:pt idx="87">
                  <c:v>79453.209778100194</c:v>
                </c:pt>
                <c:pt idx="88">
                  <c:v>80529.458411133863</c:v>
                </c:pt>
                <c:pt idx="89">
                  <c:v>81613.463916034365</c:v>
                </c:pt>
                <c:pt idx="90">
                  <c:v>82705.282199085152</c:v>
                </c:pt>
                <c:pt idx="91">
                  <c:v>83804.969569504348</c:v>
                </c:pt>
                <c:pt idx="92">
                  <c:v>84912.582742348837</c:v>
                </c:pt>
                <c:pt idx="93">
                  <c:v>86028.178841439221</c:v>
                </c:pt>
                <c:pt idx="94">
                  <c:v>87151.815402305976</c:v>
                </c:pt>
                <c:pt idx="95">
                  <c:v>88283.55037515673</c:v>
                </c:pt>
                <c:pt idx="96">
                  <c:v>89423.442127864997</c:v>
                </c:pt>
                <c:pt idx="97">
                  <c:v>90571.549448980426</c:v>
                </c:pt>
                <c:pt idx="98">
                  <c:v>91727.931550760753</c:v>
                </c:pt>
                <c:pt idx="99">
                  <c:v>92892.648072225609</c:v>
                </c:pt>
                <c:pt idx="100">
                  <c:v>94065.759082232311</c:v>
                </c:pt>
                <c:pt idx="101">
                  <c:v>95247.325082573851</c:v>
                </c:pt>
                <c:pt idx="102">
                  <c:v>96437.407011099203</c:v>
                </c:pt>
                <c:pt idx="103">
                  <c:v>97636.066244856134</c:v>
                </c:pt>
                <c:pt idx="104">
                  <c:v>98843.364603256618</c:v>
                </c:pt>
                <c:pt idx="105">
                  <c:v>100059.36435126515</c:v>
                </c:pt>
                <c:pt idx="106">
                  <c:v>101284.12820260991</c:v>
                </c:pt>
                <c:pt idx="107">
                  <c:v>102517.71932301723</c:v>
                </c:pt>
                <c:pt idx="108">
                  <c:v>103760.20133346923</c:v>
                </c:pt>
                <c:pt idx="109">
                  <c:v>105011.63831348505</c:v>
                </c:pt>
                <c:pt idx="110">
                  <c:v>106272.09480442561</c:v>
                </c:pt>
                <c:pt idx="111">
                  <c:v>107541.63581282231</c:v>
                </c:pt>
                <c:pt idx="112">
                  <c:v>108820.32681372961</c:v>
                </c:pt>
                <c:pt idx="113">
                  <c:v>110108.23375410189</c:v>
                </c:pt>
                <c:pt idx="114">
                  <c:v>111405.42305619453</c:v>
                </c:pt>
                <c:pt idx="115">
                  <c:v>112711.96162098959</c:v>
                </c:pt>
                <c:pt idx="116">
                  <c:v>114027.91683164613</c:v>
                </c:pt>
                <c:pt idx="117">
                  <c:v>115353.35655697541</c:v>
                </c:pt>
                <c:pt idx="118">
                  <c:v>116688.3491549412</c:v>
                </c:pt>
                <c:pt idx="119">
                  <c:v>118032.96347618518</c:v>
                </c:pt>
                <c:pt idx="120">
                  <c:v>119387.26886757786</c:v>
                </c:pt>
                <c:pt idx="121">
                  <c:v>120751.3351757951</c:v>
                </c:pt>
                <c:pt idx="122">
                  <c:v>122125.23275092032</c:v>
                </c:pt>
                <c:pt idx="123">
                  <c:v>123509.03245007271</c:v>
                </c:pt>
                <c:pt idx="124">
                  <c:v>124902.80564106168</c:v>
                </c:pt>
                <c:pt idx="125">
                  <c:v>126306.62420606747</c:v>
                </c:pt>
                <c:pt idx="126">
                  <c:v>127720.56054534845</c:v>
                </c:pt>
                <c:pt idx="127">
                  <c:v>129144.68758097505</c:v>
                </c:pt>
                <c:pt idx="128">
                  <c:v>130579.07876059067</c:v>
                </c:pt>
                <c:pt idx="129">
                  <c:v>132023.80806119958</c:v>
                </c:pt>
                <c:pt idx="130">
                  <c:v>133478.94999298229</c:v>
                </c:pt>
                <c:pt idx="131">
                  <c:v>134944.57960313823</c:v>
                </c:pt>
                <c:pt idx="132">
                  <c:v>136420.77247975627</c:v>
                </c:pt>
                <c:pt idx="133">
                  <c:v>137907.60475571308</c:v>
                </c:pt>
                <c:pt idx="134">
                  <c:v>139405.15311259957</c:v>
                </c:pt>
                <c:pt idx="135">
                  <c:v>140913.49478467568</c:v>
                </c:pt>
                <c:pt idx="136">
                  <c:v>142432.70756285364</c:v>
                </c:pt>
                <c:pt idx="137">
                  <c:v>143962.86979870996</c:v>
                </c:pt>
                <c:pt idx="138">
                  <c:v>145504.06040852622</c:v>
                </c:pt>
                <c:pt idx="139">
                  <c:v>147056.35887735922</c:v>
                </c:pt>
                <c:pt idx="140">
                  <c:v>148619.84526314025</c:v>
                </c:pt>
                <c:pt idx="141">
                  <c:v>150194.60020080398</c:v>
                </c:pt>
                <c:pt idx="142">
                  <c:v>151780.70490644712</c:v>
                </c:pt>
                <c:pt idx="143">
                  <c:v>153378.24118151708</c:v>
                </c:pt>
                <c:pt idx="144">
                  <c:v>154987.29141703073</c:v>
                </c:pt>
                <c:pt idx="145">
                  <c:v>156607.93859782364</c:v>
                </c:pt>
                <c:pt idx="146">
                  <c:v>158240.2663068299</c:v>
                </c:pt>
                <c:pt idx="147">
                  <c:v>159884.35872939287</c:v>
                </c:pt>
                <c:pt idx="148">
                  <c:v>161540.30065760686</c:v>
                </c:pt>
                <c:pt idx="149">
                  <c:v>163208.17749469023</c:v>
                </c:pt>
                <c:pt idx="150">
                  <c:v>164888.07525938997</c:v>
                </c:pt>
                <c:pt idx="151">
                  <c:v>166580.08059041793</c:v>
                </c:pt>
                <c:pt idx="152">
                  <c:v>168284.28075091925</c:v>
                </c:pt>
                <c:pt idx="153">
                  <c:v>170000.76363297272</c:v>
                </c:pt>
                <c:pt idx="154">
                  <c:v>171729.61776212376</c:v>
                </c:pt>
                <c:pt idx="155">
                  <c:v>173470.93230195003</c:v>
                </c:pt>
                <c:pt idx="156">
                  <c:v>175224.79705865993</c:v>
                </c:pt>
                <c:pt idx="157">
                  <c:v>176991.30248572421</c:v>
                </c:pt>
                <c:pt idx="158">
                  <c:v>178770.53968854106</c:v>
                </c:pt>
                <c:pt idx="159">
                  <c:v>180562.60042913471</c:v>
                </c:pt>
                <c:pt idx="160">
                  <c:v>182367.57713088795</c:v>
                </c:pt>
                <c:pt idx="161">
                  <c:v>184185.56288330883</c:v>
                </c:pt>
                <c:pt idx="162">
                  <c:v>186016.65144683153</c:v>
                </c:pt>
                <c:pt idx="163">
                  <c:v>187860.93725765203</c:v>
                </c:pt>
                <c:pt idx="164">
                  <c:v>189718.51543259848</c:v>
                </c:pt>
                <c:pt idx="165">
                  <c:v>191589.48177403674</c:v>
                </c:pt>
                <c:pt idx="166">
                  <c:v>193473.93277481137</c:v>
                </c:pt>
                <c:pt idx="167">
                  <c:v>195371.965623222</c:v>
                </c:pt>
                <c:pt idx="168">
                  <c:v>197283.67820803577</c:v>
                </c:pt>
                <c:pt idx="169">
                  <c:v>199209.16912353583</c:v>
                </c:pt>
                <c:pt idx="170">
                  <c:v>201148.53767460617</c:v>
                </c:pt>
                <c:pt idx="171">
                  <c:v>203101.88388185322</c:v>
                </c:pt>
                <c:pt idx="172">
                  <c:v>205069.30848676426</c:v>
                </c:pt>
                <c:pt idx="173">
                  <c:v>207050.91295690302</c:v>
                </c:pt>
                <c:pt idx="174">
                  <c:v>209046.79949114277</c:v>
                </c:pt>
                <c:pt idx="175">
                  <c:v>211057.07102493712</c:v>
                </c:pt>
                <c:pt idx="176">
                  <c:v>213081.83123562875</c:v>
                </c:pt>
                <c:pt idx="177">
                  <c:v>215121.18454779647</c:v>
                </c:pt>
                <c:pt idx="178">
                  <c:v>217175.23613864082</c:v>
                </c:pt>
                <c:pt idx="179">
                  <c:v>219244.09194340842</c:v>
                </c:pt>
                <c:pt idx="180">
                  <c:v>221327.85866085545</c:v>
                </c:pt>
                <c:pt idx="181">
                  <c:v>223426.64375875052</c:v>
                </c:pt>
                <c:pt idx="182">
                  <c:v>225540.55547941721</c:v>
                </c:pt>
                <c:pt idx="183">
                  <c:v>227669.7028453165</c:v>
                </c:pt>
                <c:pt idx="184">
                  <c:v>229814.19566466953</c:v>
                </c:pt>
                <c:pt idx="185">
                  <c:v>231974.14453712077</c:v>
                </c:pt>
                <c:pt idx="186">
                  <c:v>234149.66085944208</c:v>
                </c:pt>
                <c:pt idx="187">
                  <c:v>236340.85683127792</c:v>
                </c:pt>
                <c:pt idx="188">
                  <c:v>238547.8454609318</c:v>
                </c:pt>
                <c:pt idx="189">
                  <c:v>240770.74057119462</c:v>
                </c:pt>
                <c:pt idx="190">
                  <c:v>243009.65680521497</c:v>
                </c:pt>
                <c:pt idx="191">
                  <c:v>245264.70963241163</c:v>
                </c:pt>
                <c:pt idx="192">
                  <c:v>247536.01535442888</c:v>
                </c:pt>
                <c:pt idx="193">
                  <c:v>249823.69111113451</c:v>
                </c:pt>
                <c:pt idx="194">
                  <c:v>252127.8548866612</c:v>
                </c:pt>
                <c:pt idx="195">
                  <c:v>254448.62551549144</c:v>
                </c:pt>
                <c:pt idx="196">
                  <c:v>256786.12268858624</c:v>
                </c:pt>
                <c:pt idx="197">
                  <c:v>259140.46695955811</c:v>
                </c:pt>
                <c:pt idx="198">
                  <c:v>261511.77975088835</c:v>
                </c:pt>
                <c:pt idx="199">
                  <c:v>263900.18336018943</c:v>
                </c:pt>
                <c:pt idx="200">
                  <c:v>266305.80096651212</c:v>
                </c:pt>
                <c:pt idx="201">
                  <c:v>268728.75663669861</c:v>
                </c:pt>
                <c:pt idx="202">
                  <c:v>271169.1753317808</c:v>
                </c:pt>
                <c:pt idx="203">
                  <c:v>273627.1829134252</c:v>
                </c:pt>
                <c:pt idx="204">
                  <c:v>276102.90615042398</c:v>
                </c:pt>
                <c:pt idx="205">
                  <c:v>278596.47272523312</c:v>
                </c:pt>
                <c:pt idx="206">
                  <c:v>281108.01124055719</c:v>
                </c:pt>
                <c:pt idx="207">
                  <c:v>283637.65122598212</c:v>
                </c:pt>
                <c:pt idx="208">
                  <c:v>286185.52314465545</c:v>
                </c:pt>
                <c:pt idx="209">
                  <c:v>288751.75840001478</c:v>
                </c:pt>
                <c:pt idx="210">
                  <c:v>291336.48934256478</c:v>
                </c:pt>
                <c:pt idx="211">
                  <c:v>293939.84927670291</c:v>
                </c:pt>
                <c:pt idx="212">
                  <c:v>296561.97246759466</c:v>
                </c:pt>
                <c:pt idx="213">
                  <c:v>299202.99414809793</c:v>
                </c:pt>
                <c:pt idx="214">
                  <c:v>301863.05052573752</c:v>
                </c:pt>
                <c:pt idx="215">
                  <c:v>304542.27878972987</c:v>
                </c:pt>
                <c:pt idx="216">
                  <c:v>307240.81711805856</c:v>
                </c:pt>
                <c:pt idx="217">
                  <c:v>309958.8046846005</c:v>
                </c:pt>
                <c:pt idx="218">
                  <c:v>312696.38166630373</c:v>
                </c:pt>
                <c:pt idx="219">
                  <c:v>315453.68925041694</c:v>
                </c:pt>
                <c:pt idx="220">
                  <c:v>318230.8696417709</c:v>
                </c:pt>
                <c:pt idx="221">
                  <c:v>321028.06607011257</c:v>
                </c:pt>
                <c:pt idx="222">
                  <c:v>323845.42279749207</c:v>
                </c:pt>
                <c:pt idx="223">
                  <c:v>326683.08512570267</c:v>
                </c:pt>
                <c:pt idx="224">
                  <c:v>329541.19940377469</c:v>
                </c:pt>
                <c:pt idx="225">
                  <c:v>332419.91303552326</c:v>
                </c:pt>
                <c:pt idx="226">
                  <c:v>335319.3744871504</c:v>
                </c:pt>
                <c:pt idx="227">
                  <c:v>338239.73329490208</c:v>
                </c:pt>
                <c:pt idx="228">
                  <c:v>341181.14007278037</c:v>
                </c:pt>
                <c:pt idx="229">
                  <c:v>344143.74652031111</c:v>
                </c:pt>
                <c:pt idx="230">
                  <c:v>347127.70543036767</c:v>
                </c:pt>
                <c:pt idx="231">
                  <c:v>350133.17069705104</c:v>
                </c:pt>
                <c:pt idx="232">
                  <c:v>353160.29732362682</c:v>
                </c:pt>
                <c:pt idx="233">
                  <c:v>356209.24143051921</c:v>
                </c:pt>
                <c:pt idx="234">
                  <c:v>359280.16026336281</c:v>
                </c:pt>
                <c:pt idx="235">
                  <c:v>362373.21220111236</c:v>
                </c:pt>
                <c:pt idx="236">
                  <c:v>365488.55676421087</c:v>
                </c:pt>
                <c:pt idx="237">
                  <c:v>368626.35462281678</c:v>
                </c:pt>
                <c:pt idx="238">
                  <c:v>371786.76760509034</c:v>
                </c:pt>
                <c:pt idx="239">
                  <c:v>374969.9587055397</c:v>
                </c:pt>
                <c:pt idx="240">
                  <c:v>378176.09209342703</c:v>
                </c:pt>
                <c:pt idx="241">
                  <c:v>381405.33312123554</c:v>
                </c:pt>
                <c:pt idx="242">
                  <c:v>384657.84833319718</c:v>
                </c:pt>
                <c:pt idx="243">
                  <c:v>387933.80547388206</c:v>
                </c:pt>
                <c:pt idx="244">
                  <c:v>391233.37349684967</c:v>
                </c:pt>
                <c:pt idx="245">
                  <c:v>394556.72257336241</c:v>
                </c:pt>
                <c:pt idx="246">
                  <c:v>397904.02410116198</c:v>
                </c:pt>
                <c:pt idx="247">
                  <c:v>401275.45071330899</c:v>
                </c:pt>
                <c:pt idx="248">
                  <c:v>404671.17628708639</c:v>
                </c:pt>
                <c:pt idx="249">
                  <c:v>408091.37595296686</c:v>
                </c:pt>
                <c:pt idx="250">
                  <c:v>411536.22610364505</c:v>
                </c:pt>
                <c:pt idx="251">
                  <c:v>415005.90440313483</c:v>
                </c:pt>
                <c:pt idx="252">
                  <c:v>418500.589795932</c:v>
                </c:pt>
                <c:pt idx="253">
                  <c:v>422020.46251624328</c:v>
                </c:pt>
                <c:pt idx="254">
                  <c:v>425565.70409728144</c:v>
                </c:pt>
                <c:pt idx="255">
                  <c:v>429136.49738062796</c:v>
                </c:pt>
                <c:pt idx="256">
                  <c:v>432733.02652566269</c:v>
                </c:pt>
                <c:pt idx="257">
                  <c:v>436355.47701906157</c:v>
                </c:pt>
                <c:pt idx="258">
                  <c:v>440004.0356843631</c:v>
                </c:pt>
                <c:pt idx="259">
                  <c:v>443678.89069160336</c:v>
                </c:pt>
                <c:pt idx="260">
                  <c:v>447380.2315670207</c:v>
                </c:pt>
                <c:pt idx="261">
                  <c:v>451108.24920283043</c:v>
                </c:pt>
                <c:pt idx="262">
                  <c:v>454863.13586706965</c:v>
                </c:pt>
                <c:pt idx="263">
                  <c:v>458645.08521351352</c:v>
                </c:pt>
                <c:pt idx="264">
                  <c:v>462454.29229166248</c:v>
                </c:pt>
                <c:pt idx="265">
                  <c:v>466290.95355680177</c:v>
                </c:pt>
                <c:pt idx="266">
                  <c:v>470155.26688013342</c:v>
                </c:pt>
                <c:pt idx="267">
                  <c:v>474047.43155898113</c:v>
                </c:pt>
                <c:pt idx="268">
                  <c:v>477967.64832706895</c:v>
                </c:pt>
                <c:pt idx="269">
                  <c:v>481916.11936487374</c:v>
                </c:pt>
                <c:pt idx="270">
                  <c:v>485893.04831005237</c:v>
                </c:pt>
                <c:pt idx="271">
                  <c:v>489898.6402679442</c:v>
                </c:pt>
                <c:pt idx="272">
                  <c:v>493933.10182214907</c:v>
                </c:pt>
                <c:pt idx="273">
                  <c:v>497996.64104518166</c:v>
                </c:pt>
                <c:pt idx="274">
                  <c:v>502089.46750920243</c:v>
                </c:pt>
                <c:pt idx="275">
                  <c:v>506211.79229682626</c:v>
                </c:pt>
                <c:pt idx="276">
                  <c:v>510363.82801200857</c:v>
                </c:pt>
                <c:pt idx="277">
                  <c:v>514545.78879101039</c:v>
                </c:pt>
                <c:pt idx="278">
                  <c:v>518757.89031344187</c:v>
                </c:pt>
                <c:pt idx="279">
                  <c:v>523000.34981338592</c:v>
                </c:pt>
                <c:pt idx="280">
                  <c:v>527273.38609060168</c:v>
                </c:pt>
                <c:pt idx="281">
                  <c:v>531577.2195218089</c:v>
                </c:pt>
                <c:pt idx="282">
                  <c:v>535912.07207205368</c:v>
                </c:pt>
                <c:pt idx="283">
                  <c:v>540278.16730615578</c:v>
                </c:pt>
                <c:pt idx="284">
                  <c:v>544675.73040023912</c:v>
                </c:pt>
                <c:pt idx="285">
                  <c:v>549104.9881533446</c:v>
                </c:pt>
                <c:pt idx="286">
                  <c:v>553566.16899912723</c:v>
                </c:pt>
                <c:pt idx="287">
                  <c:v>558059.50301763718</c:v>
                </c:pt>
                <c:pt idx="288">
                  <c:v>562585.22194718593</c:v>
                </c:pt>
                <c:pt idx="289">
                  <c:v>567143.55919629789</c:v>
                </c:pt>
                <c:pt idx="290">
                  <c:v>571734.74985574826</c:v>
                </c:pt>
                <c:pt idx="291">
                  <c:v>576359.03071068728</c:v>
                </c:pt>
                <c:pt idx="292">
                  <c:v>581016.64025285246</c:v>
                </c:pt>
                <c:pt idx="293">
                  <c:v>585707.81869286834</c:v>
                </c:pt>
                <c:pt idx="294">
                  <c:v>590432.80797263514</c:v>
                </c:pt>
                <c:pt idx="295">
                  <c:v>595191.85177780641</c:v>
                </c:pt>
                <c:pt idx="296">
                  <c:v>599985.19555035722</c:v>
                </c:pt>
                <c:pt idx="297">
                  <c:v>604813.08650124224</c:v>
                </c:pt>
                <c:pt idx="298">
                  <c:v>609675.7736231453</c:v>
                </c:pt>
                <c:pt idx="299">
                  <c:v>614573.50770332117</c:v>
                </c:pt>
                <c:pt idx="300">
                  <c:v>619506.54133652931</c:v>
                </c:pt>
                <c:pt idx="301">
                  <c:v>624475.1289380613</c:v>
                </c:pt>
                <c:pt idx="302">
                  <c:v>629479.52675686218</c:v>
                </c:pt>
                <c:pt idx="303">
                  <c:v>634519.99288874574</c:v>
                </c:pt>
                <c:pt idx="304">
                  <c:v>639596.78728970571</c:v>
                </c:pt>
                <c:pt idx="305">
                  <c:v>644710.17178932298</c:v>
                </c:pt>
                <c:pt idx="306">
                  <c:v>649860.4101042687</c:v>
                </c:pt>
                <c:pt idx="307">
                  <c:v>655047.76785190543</c:v>
                </c:pt>
                <c:pt idx="308">
                  <c:v>660272.51256398589</c:v>
                </c:pt>
                <c:pt idx="309">
                  <c:v>665534.91370045056</c:v>
                </c:pt>
                <c:pt idx="310">
                  <c:v>670835.24266332493</c:v>
                </c:pt>
                <c:pt idx="311">
                  <c:v>676173.77281071665</c:v>
                </c:pt>
                <c:pt idx="312">
                  <c:v>681550.77947091358</c:v>
                </c:pt>
                <c:pt idx="313">
                  <c:v>686966.53995658353</c:v>
                </c:pt>
                <c:pt idx="314">
                  <c:v>692421.33357907645</c:v>
                </c:pt>
                <c:pt idx="315">
                  <c:v>697915.44166282949</c:v>
                </c:pt>
                <c:pt idx="316">
                  <c:v>703449.14755987597</c:v>
                </c:pt>
                <c:pt idx="317">
                  <c:v>709022.73666445888</c:v>
                </c:pt>
                <c:pt idx="318">
                  <c:v>714636.49642774975</c:v>
                </c:pt>
                <c:pt idx="319">
                  <c:v>720290.71637267375</c:v>
                </c:pt>
                <c:pt idx="320">
                  <c:v>725985.68810884142</c:v>
                </c:pt>
                <c:pt idx="321">
                  <c:v>731721.70534758794</c:v>
                </c:pt>
                <c:pt idx="322">
                  <c:v>737499.06391712104</c:v>
                </c:pt>
                <c:pt idx="323">
                  <c:v>743318.06177777797</c:v>
                </c:pt>
                <c:pt idx="324">
                  <c:v>749178.99903739255</c:v>
                </c:pt>
                <c:pt idx="325">
                  <c:v>755082.17796677281</c:v>
                </c:pt>
                <c:pt idx="326">
                  <c:v>761027.90301529004</c:v>
                </c:pt>
                <c:pt idx="327">
                  <c:v>767016.48082658078</c:v>
                </c:pt>
                <c:pt idx="328">
                  <c:v>773048.2202543614</c:v>
                </c:pt>
                <c:pt idx="329">
                  <c:v>779123.43237835669</c:v>
                </c:pt>
                <c:pt idx="330">
                  <c:v>785242.43052034371</c:v>
                </c:pt>
                <c:pt idx="331">
                  <c:v>791405.53026031097</c:v>
                </c:pt>
                <c:pt idx="332">
                  <c:v>797613.04945273371</c:v>
                </c:pt>
                <c:pt idx="333">
                  <c:v>803865.30824296735</c:v>
                </c:pt>
                <c:pt idx="334">
                  <c:v>810162.62908375834</c:v>
                </c:pt>
                <c:pt idx="335">
                  <c:v>816505.33675187442</c:v>
                </c:pt>
                <c:pt idx="336">
                  <c:v>822893.75836485438</c:v>
                </c:pt>
                <c:pt idx="337">
                  <c:v>829328.22339787881</c:v>
                </c:pt>
                <c:pt idx="338">
                  <c:v>835809.06370076269</c:v>
                </c:pt>
                <c:pt idx="339">
                  <c:v>842336.61351506971</c:v>
                </c:pt>
                <c:pt idx="340">
                  <c:v>848911.20949135057</c:v>
                </c:pt>
                <c:pt idx="341">
                  <c:v>855533.19070650544</c:v>
                </c:pt>
                <c:pt idx="342">
                  <c:v>862202.89868127136</c:v>
                </c:pt>
                <c:pt idx="343">
                  <c:v>868920.67739783565</c:v>
                </c:pt>
                <c:pt idx="344">
                  <c:v>875686.87331757648</c:v>
                </c:pt>
                <c:pt idx="345">
                  <c:v>882501.83539893117</c:v>
                </c:pt>
                <c:pt idx="346">
                  <c:v>889365.91511539335</c:v>
                </c:pt>
                <c:pt idx="347">
                  <c:v>896279.46647363983</c:v>
                </c:pt>
                <c:pt idx="348">
                  <c:v>903242.84603178792</c:v>
                </c:pt>
                <c:pt idx="349">
                  <c:v>910256.41291778453</c:v>
                </c:pt>
                <c:pt idx="350">
                  <c:v>917320.52884792793</c:v>
                </c:pt>
                <c:pt idx="351">
                  <c:v>924435.55814552249</c:v>
                </c:pt>
                <c:pt idx="352">
                  <c:v>931601.86775966862</c:v>
                </c:pt>
                <c:pt idx="353">
                  <c:v>938819.82728418743</c:v>
                </c:pt>
                <c:pt idx="354">
                  <c:v>946089.80897668225</c:v>
                </c:pt>
                <c:pt idx="355">
                  <c:v>953412.18777773727</c:v>
                </c:pt>
                <c:pt idx="356">
                  <c:v>960787.3413302548</c:v>
                </c:pt>
                <c:pt idx="357">
                  <c:v>968215.64999893145</c:v>
                </c:pt>
                <c:pt idx="358">
                  <c:v>975697.49688987527</c:v>
                </c:pt>
                <c:pt idx="359">
                  <c:v>983233.26787036401</c:v>
                </c:pt>
              </c:numCache>
            </c:numRef>
          </c:val>
        </c:ser>
        <c:ser>
          <c:idx val="3"/>
          <c:order val="3"/>
          <c:tx>
            <c:strRef>
              <c:f>'Simulação Bolsa'!$I$7</c:f>
              <c:strCache>
                <c:ptCount val="1"/>
                <c:pt idx="0">
                  <c:v>SELIC 12%</c:v>
                </c:pt>
              </c:strCache>
            </c:strRef>
          </c:tx>
          <c:cat>
            <c:numRef>
              <c:f>'Simulação Bolsa'!$A$8:$A$367</c:f>
              <c:numCache>
                <c:formatCode>mmm/yy</c:formatCode>
                <c:ptCount val="360"/>
                <c:pt idx="0">
                  <c:v>43132</c:v>
                </c:pt>
                <c:pt idx="1">
                  <c:v>43160</c:v>
                </c:pt>
                <c:pt idx="2">
                  <c:v>43191</c:v>
                </c:pt>
                <c:pt idx="3">
                  <c:v>43221</c:v>
                </c:pt>
                <c:pt idx="4">
                  <c:v>43252</c:v>
                </c:pt>
                <c:pt idx="5">
                  <c:v>43282</c:v>
                </c:pt>
                <c:pt idx="6">
                  <c:v>43313</c:v>
                </c:pt>
                <c:pt idx="7">
                  <c:v>43344</c:v>
                </c:pt>
                <c:pt idx="8">
                  <c:v>43374</c:v>
                </c:pt>
                <c:pt idx="9">
                  <c:v>43405</c:v>
                </c:pt>
                <c:pt idx="10">
                  <c:v>43435</c:v>
                </c:pt>
                <c:pt idx="11">
                  <c:v>43466</c:v>
                </c:pt>
                <c:pt idx="12">
                  <c:v>43497</c:v>
                </c:pt>
                <c:pt idx="13">
                  <c:v>43525</c:v>
                </c:pt>
                <c:pt idx="14">
                  <c:v>43556</c:v>
                </c:pt>
                <c:pt idx="15">
                  <c:v>43586</c:v>
                </c:pt>
                <c:pt idx="16">
                  <c:v>43617</c:v>
                </c:pt>
                <c:pt idx="17">
                  <c:v>43647</c:v>
                </c:pt>
                <c:pt idx="18">
                  <c:v>43678</c:v>
                </c:pt>
                <c:pt idx="19">
                  <c:v>43709</c:v>
                </c:pt>
                <c:pt idx="20">
                  <c:v>43739</c:v>
                </c:pt>
                <c:pt idx="21">
                  <c:v>43770</c:v>
                </c:pt>
                <c:pt idx="22">
                  <c:v>43800</c:v>
                </c:pt>
                <c:pt idx="23">
                  <c:v>43831</c:v>
                </c:pt>
                <c:pt idx="24">
                  <c:v>43862</c:v>
                </c:pt>
                <c:pt idx="25">
                  <c:v>43891</c:v>
                </c:pt>
                <c:pt idx="26">
                  <c:v>43922</c:v>
                </c:pt>
                <c:pt idx="27">
                  <c:v>43952</c:v>
                </c:pt>
                <c:pt idx="28">
                  <c:v>43983</c:v>
                </c:pt>
                <c:pt idx="29">
                  <c:v>44013</c:v>
                </c:pt>
                <c:pt idx="30">
                  <c:v>44044</c:v>
                </c:pt>
                <c:pt idx="31">
                  <c:v>44075</c:v>
                </c:pt>
                <c:pt idx="32">
                  <c:v>44105</c:v>
                </c:pt>
                <c:pt idx="33">
                  <c:v>44136</c:v>
                </c:pt>
                <c:pt idx="34">
                  <c:v>44166</c:v>
                </c:pt>
                <c:pt idx="35">
                  <c:v>44197</c:v>
                </c:pt>
                <c:pt idx="36">
                  <c:v>44228</c:v>
                </c:pt>
                <c:pt idx="37">
                  <c:v>44256</c:v>
                </c:pt>
                <c:pt idx="38">
                  <c:v>44287</c:v>
                </c:pt>
                <c:pt idx="39">
                  <c:v>44317</c:v>
                </c:pt>
                <c:pt idx="40">
                  <c:v>44348</c:v>
                </c:pt>
                <c:pt idx="41">
                  <c:v>44378</c:v>
                </c:pt>
                <c:pt idx="42">
                  <c:v>44409</c:v>
                </c:pt>
                <c:pt idx="43">
                  <c:v>44440</c:v>
                </c:pt>
                <c:pt idx="44">
                  <c:v>44470</c:v>
                </c:pt>
                <c:pt idx="45">
                  <c:v>44501</c:v>
                </c:pt>
                <c:pt idx="46">
                  <c:v>44531</c:v>
                </c:pt>
                <c:pt idx="47">
                  <c:v>44562</c:v>
                </c:pt>
                <c:pt idx="48">
                  <c:v>44593</c:v>
                </c:pt>
                <c:pt idx="49">
                  <c:v>44621</c:v>
                </c:pt>
                <c:pt idx="50">
                  <c:v>44652</c:v>
                </c:pt>
                <c:pt idx="51">
                  <c:v>44682</c:v>
                </c:pt>
                <c:pt idx="52">
                  <c:v>44713</c:v>
                </c:pt>
                <c:pt idx="53">
                  <c:v>44743</c:v>
                </c:pt>
                <c:pt idx="54">
                  <c:v>44774</c:v>
                </c:pt>
                <c:pt idx="55">
                  <c:v>44805</c:v>
                </c:pt>
                <c:pt idx="56">
                  <c:v>44835</c:v>
                </c:pt>
                <c:pt idx="57">
                  <c:v>44866</c:v>
                </c:pt>
                <c:pt idx="58">
                  <c:v>44896</c:v>
                </c:pt>
                <c:pt idx="59">
                  <c:v>44927</c:v>
                </c:pt>
                <c:pt idx="60">
                  <c:v>44958</c:v>
                </c:pt>
                <c:pt idx="61">
                  <c:v>44986</c:v>
                </c:pt>
                <c:pt idx="62">
                  <c:v>45017</c:v>
                </c:pt>
                <c:pt idx="63">
                  <c:v>45047</c:v>
                </c:pt>
                <c:pt idx="64">
                  <c:v>45078</c:v>
                </c:pt>
                <c:pt idx="65">
                  <c:v>45108</c:v>
                </c:pt>
                <c:pt idx="66">
                  <c:v>45139</c:v>
                </c:pt>
                <c:pt idx="67">
                  <c:v>45170</c:v>
                </c:pt>
                <c:pt idx="68">
                  <c:v>45200</c:v>
                </c:pt>
                <c:pt idx="69">
                  <c:v>45231</c:v>
                </c:pt>
                <c:pt idx="70">
                  <c:v>45261</c:v>
                </c:pt>
                <c:pt idx="71">
                  <c:v>45292</c:v>
                </c:pt>
                <c:pt idx="72">
                  <c:v>45323</c:v>
                </c:pt>
                <c:pt idx="73">
                  <c:v>45352</c:v>
                </c:pt>
                <c:pt idx="74">
                  <c:v>45383</c:v>
                </c:pt>
                <c:pt idx="75">
                  <c:v>45413</c:v>
                </c:pt>
                <c:pt idx="76">
                  <c:v>45444</c:v>
                </c:pt>
                <c:pt idx="77">
                  <c:v>45474</c:v>
                </c:pt>
                <c:pt idx="78">
                  <c:v>45505</c:v>
                </c:pt>
                <c:pt idx="79">
                  <c:v>45536</c:v>
                </c:pt>
                <c:pt idx="80">
                  <c:v>45566</c:v>
                </c:pt>
                <c:pt idx="81">
                  <c:v>45597</c:v>
                </c:pt>
                <c:pt idx="82">
                  <c:v>45627</c:v>
                </c:pt>
                <c:pt idx="83">
                  <c:v>45658</c:v>
                </c:pt>
                <c:pt idx="84">
                  <c:v>45689</c:v>
                </c:pt>
                <c:pt idx="85">
                  <c:v>45717</c:v>
                </c:pt>
                <c:pt idx="86">
                  <c:v>45748</c:v>
                </c:pt>
                <c:pt idx="87">
                  <c:v>45778</c:v>
                </c:pt>
                <c:pt idx="88">
                  <c:v>45809</c:v>
                </c:pt>
                <c:pt idx="89">
                  <c:v>45839</c:v>
                </c:pt>
                <c:pt idx="90">
                  <c:v>45870</c:v>
                </c:pt>
                <c:pt idx="91">
                  <c:v>45901</c:v>
                </c:pt>
                <c:pt idx="92">
                  <c:v>45931</c:v>
                </c:pt>
                <c:pt idx="93">
                  <c:v>45962</c:v>
                </c:pt>
                <c:pt idx="94">
                  <c:v>45992</c:v>
                </c:pt>
                <c:pt idx="95">
                  <c:v>46023</c:v>
                </c:pt>
                <c:pt idx="96">
                  <c:v>46054</c:v>
                </c:pt>
                <c:pt idx="97">
                  <c:v>46082</c:v>
                </c:pt>
                <c:pt idx="98">
                  <c:v>46113</c:v>
                </c:pt>
                <c:pt idx="99">
                  <c:v>46143</c:v>
                </c:pt>
                <c:pt idx="100">
                  <c:v>46174</c:v>
                </c:pt>
                <c:pt idx="101">
                  <c:v>46204</c:v>
                </c:pt>
                <c:pt idx="102">
                  <c:v>46235</c:v>
                </c:pt>
                <c:pt idx="103">
                  <c:v>46266</c:v>
                </c:pt>
                <c:pt idx="104">
                  <c:v>46296</c:v>
                </c:pt>
                <c:pt idx="105">
                  <c:v>46327</c:v>
                </c:pt>
                <c:pt idx="106">
                  <c:v>46357</c:v>
                </c:pt>
                <c:pt idx="107">
                  <c:v>46388</c:v>
                </c:pt>
                <c:pt idx="108">
                  <c:v>46419</c:v>
                </c:pt>
                <c:pt idx="109">
                  <c:v>46447</c:v>
                </c:pt>
                <c:pt idx="110">
                  <c:v>46478</c:v>
                </c:pt>
                <c:pt idx="111">
                  <c:v>46508</c:v>
                </c:pt>
                <c:pt idx="112">
                  <c:v>46539</c:v>
                </c:pt>
                <c:pt idx="113">
                  <c:v>46569</c:v>
                </c:pt>
                <c:pt idx="114">
                  <c:v>46600</c:v>
                </c:pt>
                <c:pt idx="115">
                  <c:v>46631</c:v>
                </c:pt>
                <c:pt idx="116">
                  <c:v>46661</c:v>
                </c:pt>
                <c:pt idx="117">
                  <c:v>46692</c:v>
                </c:pt>
                <c:pt idx="118">
                  <c:v>46722</c:v>
                </c:pt>
                <c:pt idx="119">
                  <c:v>46753</c:v>
                </c:pt>
                <c:pt idx="120">
                  <c:v>46784</c:v>
                </c:pt>
                <c:pt idx="121">
                  <c:v>46813</c:v>
                </c:pt>
                <c:pt idx="122">
                  <c:v>46844</c:v>
                </c:pt>
                <c:pt idx="123">
                  <c:v>46874</c:v>
                </c:pt>
                <c:pt idx="124">
                  <c:v>46905</c:v>
                </c:pt>
                <c:pt idx="125">
                  <c:v>46935</c:v>
                </c:pt>
                <c:pt idx="126">
                  <c:v>46966</c:v>
                </c:pt>
                <c:pt idx="127">
                  <c:v>46997</c:v>
                </c:pt>
                <c:pt idx="128">
                  <c:v>47027</c:v>
                </c:pt>
                <c:pt idx="129">
                  <c:v>47058</c:v>
                </c:pt>
                <c:pt idx="130">
                  <c:v>47088</c:v>
                </c:pt>
                <c:pt idx="131">
                  <c:v>47119</c:v>
                </c:pt>
                <c:pt idx="132">
                  <c:v>47150</c:v>
                </c:pt>
                <c:pt idx="133">
                  <c:v>47178</c:v>
                </c:pt>
                <c:pt idx="134">
                  <c:v>47209</c:v>
                </c:pt>
                <c:pt idx="135">
                  <c:v>47239</c:v>
                </c:pt>
                <c:pt idx="136">
                  <c:v>47270</c:v>
                </c:pt>
                <c:pt idx="137">
                  <c:v>47300</c:v>
                </c:pt>
                <c:pt idx="138">
                  <c:v>47331</c:v>
                </c:pt>
                <c:pt idx="139">
                  <c:v>47362</c:v>
                </c:pt>
                <c:pt idx="140">
                  <c:v>47392</c:v>
                </c:pt>
                <c:pt idx="141">
                  <c:v>47423</c:v>
                </c:pt>
                <c:pt idx="142">
                  <c:v>47453</c:v>
                </c:pt>
                <c:pt idx="143">
                  <c:v>47484</c:v>
                </c:pt>
                <c:pt idx="144">
                  <c:v>47515</c:v>
                </c:pt>
                <c:pt idx="145">
                  <c:v>47543</c:v>
                </c:pt>
                <c:pt idx="146">
                  <c:v>47574</c:v>
                </c:pt>
                <c:pt idx="147">
                  <c:v>47604</c:v>
                </c:pt>
                <c:pt idx="148">
                  <c:v>47635</c:v>
                </c:pt>
                <c:pt idx="149">
                  <c:v>47665</c:v>
                </c:pt>
                <c:pt idx="150">
                  <c:v>47696</c:v>
                </c:pt>
                <c:pt idx="151">
                  <c:v>47727</c:v>
                </c:pt>
                <c:pt idx="152">
                  <c:v>47757</c:v>
                </c:pt>
                <c:pt idx="153">
                  <c:v>47788</c:v>
                </c:pt>
                <c:pt idx="154">
                  <c:v>47818</c:v>
                </c:pt>
                <c:pt idx="155">
                  <c:v>47849</c:v>
                </c:pt>
                <c:pt idx="156">
                  <c:v>47880</c:v>
                </c:pt>
                <c:pt idx="157">
                  <c:v>47908</c:v>
                </c:pt>
                <c:pt idx="158">
                  <c:v>47939</c:v>
                </c:pt>
                <c:pt idx="159">
                  <c:v>47969</c:v>
                </c:pt>
                <c:pt idx="160">
                  <c:v>48000</c:v>
                </c:pt>
                <c:pt idx="161">
                  <c:v>48030</c:v>
                </c:pt>
                <c:pt idx="162">
                  <c:v>48061</c:v>
                </c:pt>
                <c:pt idx="163">
                  <c:v>48092</c:v>
                </c:pt>
                <c:pt idx="164">
                  <c:v>48122</c:v>
                </c:pt>
                <c:pt idx="165">
                  <c:v>48153</c:v>
                </c:pt>
                <c:pt idx="166">
                  <c:v>48183</c:v>
                </c:pt>
                <c:pt idx="167">
                  <c:v>48214</c:v>
                </c:pt>
                <c:pt idx="168">
                  <c:v>48245</c:v>
                </c:pt>
                <c:pt idx="169">
                  <c:v>48274</c:v>
                </c:pt>
                <c:pt idx="170">
                  <c:v>48305</c:v>
                </c:pt>
                <c:pt idx="171">
                  <c:v>48335</c:v>
                </c:pt>
                <c:pt idx="172">
                  <c:v>48366</c:v>
                </c:pt>
                <c:pt idx="173">
                  <c:v>48396</c:v>
                </c:pt>
                <c:pt idx="174">
                  <c:v>48427</c:v>
                </c:pt>
                <c:pt idx="175">
                  <c:v>48458</c:v>
                </c:pt>
                <c:pt idx="176">
                  <c:v>48488</c:v>
                </c:pt>
                <c:pt idx="177">
                  <c:v>48519</c:v>
                </c:pt>
                <c:pt idx="178">
                  <c:v>48549</c:v>
                </c:pt>
                <c:pt idx="179">
                  <c:v>48580</c:v>
                </c:pt>
                <c:pt idx="180">
                  <c:v>48611</c:v>
                </c:pt>
                <c:pt idx="181">
                  <c:v>48639</c:v>
                </c:pt>
                <c:pt idx="182">
                  <c:v>48670</c:v>
                </c:pt>
                <c:pt idx="183">
                  <c:v>48700</c:v>
                </c:pt>
                <c:pt idx="184">
                  <c:v>48731</c:v>
                </c:pt>
                <c:pt idx="185">
                  <c:v>48761</c:v>
                </c:pt>
                <c:pt idx="186">
                  <c:v>48792</c:v>
                </c:pt>
                <c:pt idx="187">
                  <c:v>48823</c:v>
                </c:pt>
                <c:pt idx="188">
                  <c:v>48853</c:v>
                </c:pt>
                <c:pt idx="189">
                  <c:v>48884</c:v>
                </c:pt>
                <c:pt idx="190">
                  <c:v>48914</c:v>
                </c:pt>
                <c:pt idx="191">
                  <c:v>48945</c:v>
                </c:pt>
                <c:pt idx="192">
                  <c:v>48976</c:v>
                </c:pt>
                <c:pt idx="193">
                  <c:v>49004</c:v>
                </c:pt>
                <c:pt idx="194">
                  <c:v>49035</c:v>
                </c:pt>
                <c:pt idx="195">
                  <c:v>49065</c:v>
                </c:pt>
                <c:pt idx="196">
                  <c:v>49096</c:v>
                </c:pt>
                <c:pt idx="197">
                  <c:v>49126</c:v>
                </c:pt>
                <c:pt idx="198">
                  <c:v>49157</c:v>
                </c:pt>
                <c:pt idx="199">
                  <c:v>49188</c:v>
                </c:pt>
                <c:pt idx="200">
                  <c:v>49218</c:v>
                </c:pt>
                <c:pt idx="201">
                  <c:v>49249</c:v>
                </c:pt>
                <c:pt idx="202">
                  <c:v>49279</c:v>
                </c:pt>
                <c:pt idx="203">
                  <c:v>49310</c:v>
                </c:pt>
                <c:pt idx="204">
                  <c:v>49341</c:v>
                </c:pt>
                <c:pt idx="205">
                  <c:v>49369</c:v>
                </c:pt>
                <c:pt idx="206">
                  <c:v>49400</c:v>
                </c:pt>
                <c:pt idx="207">
                  <c:v>49430</c:v>
                </c:pt>
                <c:pt idx="208">
                  <c:v>49461</c:v>
                </c:pt>
                <c:pt idx="209">
                  <c:v>49491</c:v>
                </c:pt>
                <c:pt idx="210">
                  <c:v>49522</c:v>
                </c:pt>
                <c:pt idx="211">
                  <c:v>49553</c:v>
                </c:pt>
                <c:pt idx="212">
                  <c:v>49583</c:v>
                </c:pt>
                <c:pt idx="213">
                  <c:v>49614</c:v>
                </c:pt>
                <c:pt idx="214">
                  <c:v>49644</c:v>
                </c:pt>
                <c:pt idx="215">
                  <c:v>49675</c:v>
                </c:pt>
                <c:pt idx="216">
                  <c:v>49706</c:v>
                </c:pt>
                <c:pt idx="217">
                  <c:v>49735</c:v>
                </c:pt>
                <c:pt idx="218">
                  <c:v>49766</c:v>
                </c:pt>
                <c:pt idx="219">
                  <c:v>49796</c:v>
                </c:pt>
                <c:pt idx="220">
                  <c:v>49827</c:v>
                </c:pt>
                <c:pt idx="221">
                  <c:v>49857</c:v>
                </c:pt>
                <c:pt idx="222">
                  <c:v>49888</c:v>
                </c:pt>
                <c:pt idx="223">
                  <c:v>49919</c:v>
                </c:pt>
                <c:pt idx="224">
                  <c:v>49949</c:v>
                </c:pt>
                <c:pt idx="225">
                  <c:v>49980</c:v>
                </c:pt>
                <c:pt idx="226">
                  <c:v>50010</c:v>
                </c:pt>
                <c:pt idx="227">
                  <c:v>50041</c:v>
                </c:pt>
                <c:pt idx="228">
                  <c:v>50072</c:v>
                </c:pt>
                <c:pt idx="229">
                  <c:v>50100</c:v>
                </c:pt>
                <c:pt idx="230">
                  <c:v>50131</c:v>
                </c:pt>
                <c:pt idx="231">
                  <c:v>50161</c:v>
                </c:pt>
                <c:pt idx="232">
                  <c:v>50192</c:v>
                </c:pt>
                <c:pt idx="233">
                  <c:v>50222</c:v>
                </c:pt>
                <c:pt idx="234">
                  <c:v>50253</c:v>
                </c:pt>
                <c:pt idx="235">
                  <c:v>50284</c:v>
                </c:pt>
                <c:pt idx="236">
                  <c:v>50314</c:v>
                </c:pt>
                <c:pt idx="237">
                  <c:v>50345</c:v>
                </c:pt>
                <c:pt idx="238">
                  <c:v>50375</c:v>
                </c:pt>
                <c:pt idx="239">
                  <c:v>50406</c:v>
                </c:pt>
                <c:pt idx="240">
                  <c:v>50437</c:v>
                </c:pt>
                <c:pt idx="241">
                  <c:v>50465</c:v>
                </c:pt>
                <c:pt idx="242">
                  <c:v>50496</c:v>
                </c:pt>
                <c:pt idx="243">
                  <c:v>50526</c:v>
                </c:pt>
                <c:pt idx="244">
                  <c:v>50557</c:v>
                </c:pt>
                <c:pt idx="245">
                  <c:v>50587</c:v>
                </c:pt>
                <c:pt idx="246">
                  <c:v>50618</c:v>
                </c:pt>
                <c:pt idx="247">
                  <c:v>50649</c:v>
                </c:pt>
                <c:pt idx="248">
                  <c:v>50679</c:v>
                </c:pt>
                <c:pt idx="249">
                  <c:v>50710</c:v>
                </c:pt>
                <c:pt idx="250">
                  <c:v>50740</c:v>
                </c:pt>
                <c:pt idx="251">
                  <c:v>50771</c:v>
                </c:pt>
                <c:pt idx="252">
                  <c:v>50802</c:v>
                </c:pt>
                <c:pt idx="253">
                  <c:v>50830</c:v>
                </c:pt>
                <c:pt idx="254">
                  <c:v>50861</c:v>
                </c:pt>
                <c:pt idx="255">
                  <c:v>50891</c:v>
                </c:pt>
                <c:pt idx="256">
                  <c:v>50922</c:v>
                </c:pt>
                <c:pt idx="257">
                  <c:v>50952</c:v>
                </c:pt>
                <c:pt idx="258">
                  <c:v>50983</c:v>
                </c:pt>
                <c:pt idx="259">
                  <c:v>51014</c:v>
                </c:pt>
                <c:pt idx="260">
                  <c:v>51044</c:v>
                </c:pt>
                <c:pt idx="261">
                  <c:v>51075</c:v>
                </c:pt>
                <c:pt idx="262">
                  <c:v>51105</c:v>
                </c:pt>
                <c:pt idx="263">
                  <c:v>51136</c:v>
                </c:pt>
                <c:pt idx="264">
                  <c:v>51167</c:v>
                </c:pt>
                <c:pt idx="265">
                  <c:v>51196</c:v>
                </c:pt>
                <c:pt idx="266">
                  <c:v>51227</c:v>
                </c:pt>
                <c:pt idx="267">
                  <c:v>51257</c:v>
                </c:pt>
                <c:pt idx="268">
                  <c:v>51288</c:v>
                </c:pt>
                <c:pt idx="269">
                  <c:v>51318</c:v>
                </c:pt>
                <c:pt idx="270">
                  <c:v>51349</c:v>
                </c:pt>
                <c:pt idx="271">
                  <c:v>51380</c:v>
                </c:pt>
                <c:pt idx="272">
                  <c:v>51410</c:v>
                </c:pt>
                <c:pt idx="273">
                  <c:v>51441</c:v>
                </c:pt>
                <c:pt idx="274">
                  <c:v>51471</c:v>
                </c:pt>
                <c:pt idx="275">
                  <c:v>51502</c:v>
                </c:pt>
                <c:pt idx="276">
                  <c:v>51533</c:v>
                </c:pt>
                <c:pt idx="277">
                  <c:v>51561</c:v>
                </c:pt>
                <c:pt idx="278">
                  <c:v>51592</c:v>
                </c:pt>
                <c:pt idx="279">
                  <c:v>51622</c:v>
                </c:pt>
                <c:pt idx="280">
                  <c:v>51653</c:v>
                </c:pt>
                <c:pt idx="281">
                  <c:v>51683</c:v>
                </c:pt>
                <c:pt idx="282">
                  <c:v>51714</c:v>
                </c:pt>
                <c:pt idx="283">
                  <c:v>51745</c:v>
                </c:pt>
                <c:pt idx="284">
                  <c:v>51775</c:v>
                </c:pt>
                <c:pt idx="285">
                  <c:v>51806</c:v>
                </c:pt>
                <c:pt idx="286">
                  <c:v>51836</c:v>
                </c:pt>
                <c:pt idx="287">
                  <c:v>51867</c:v>
                </c:pt>
                <c:pt idx="288">
                  <c:v>51898</c:v>
                </c:pt>
                <c:pt idx="289">
                  <c:v>51926</c:v>
                </c:pt>
                <c:pt idx="290">
                  <c:v>51957</c:v>
                </c:pt>
                <c:pt idx="291">
                  <c:v>51987</c:v>
                </c:pt>
                <c:pt idx="292">
                  <c:v>52018</c:v>
                </c:pt>
                <c:pt idx="293">
                  <c:v>52048</c:v>
                </c:pt>
                <c:pt idx="294">
                  <c:v>52079</c:v>
                </c:pt>
                <c:pt idx="295">
                  <c:v>52110</c:v>
                </c:pt>
                <c:pt idx="296">
                  <c:v>52140</c:v>
                </c:pt>
                <c:pt idx="297">
                  <c:v>52171</c:v>
                </c:pt>
                <c:pt idx="298">
                  <c:v>52201</c:v>
                </c:pt>
                <c:pt idx="299">
                  <c:v>52232</c:v>
                </c:pt>
                <c:pt idx="300">
                  <c:v>52263</c:v>
                </c:pt>
                <c:pt idx="301">
                  <c:v>52291</c:v>
                </c:pt>
                <c:pt idx="302">
                  <c:v>52322</c:v>
                </c:pt>
                <c:pt idx="303">
                  <c:v>52352</c:v>
                </c:pt>
                <c:pt idx="304">
                  <c:v>52383</c:v>
                </c:pt>
                <c:pt idx="305">
                  <c:v>52413</c:v>
                </c:pt>
                <c:pt idx="306">
                  <c:v>52444</c:v>
                </c:pt>
                <c:pt idx="307">
                  <c:v>52475</c:v>
                </c:pt>
                <c:pt idx="308">
                  <c:v>52505</c:v>
                </c:pt>
                <c:pt idx="309">
                  <c:v>52536</c:v>
                </c:pt>
                <c:pt idx="310">
                  <c:v>52566</c:v>
                </c:pt>
                <c:pt idx="311">
                  <c:v>52597</c:v>
                </c:pt>
                <c:pt idx="312">
                  <c:v>52628</c:v>
                </c:pt>
                <c:pt idx="313">
                  <c:v>52657</c:v>
                </c:pt>
                <c:pt idx="314">
                  <c:v>52688</c:v>
                </c:pt>
                <c:pt idx="315">
                  <c:v>52718</c:v>
                </c:pt>
                <c:pt idx="316">
                  <c:v>52749</c:v>
                </c:pt>
                <c:pt idx="317">
                  <c:v>52779</c:v>
                </c:pt>
                <c:pt idx="318">
                  <c:v>52810</c:v>
                </c:pt>
                <c:pt idx="319">
                  <c:v>52841</c:v>
                </c:pt>
                <c:pt idx="320">
                  <c:v>52871</c:v>
                </c:pt>
                <c:pt idx="321">
                  <c:v>52902</c:v>
                </c:pt>
                <c:pt idx="322">
                  <c:v>52932</c:v>
                </c:pt>
                <c:pt idx="323">
                  <c:v>52963</c:v>
                </c:pt>
                <c:pt idx="324">
                  <c:v>52994</c:v>
                </c:pt>
                <c:pt idx="325">
                  <c:v>53022</c:v>
                </c:pt>
                <c:pt idx="326">
                  <c:v>53053</c:v>
                </c:pt>
                <c:pt idx="327">
                  <c:v>53083</c:v>
                </c:pt>
                <c:pt idx="328">
                  <c:v>53114</c:v>
                </c:pt>
                <c:pt idx="329">
                  <c:v>53144</c:v>
                </c:pt>
                <c:pt idx="330">
                  <c:v>53175</c:v>
                </c:pt>
                <c:pt idx="331">
                  <c:v>53206</c:v>
                </c:pt>
                <c:pt idx="332">
                  <c:v>53236</c:v>
                </c:pt>
                <c:pt idx="333">
                  <c:v>53267</c:v>
                </c:pt>
                <c:pt idx="334">
                  <c:v>53297</c:v>
                </c:pt>
                <c:pt idx="335">
                  <c:v>53328</c:v>
                </c:pt>
                <c:pt idx="336">
                  <c:v>53359</c:v>
                </c:pt>
                <c:pt idx="337">
                  <c:v>53387</c:v>
                </c:pt>
                <c:pt idx="338">
                  <c:v>53418</c:v>
                </c:pt>
                <c:pt idx="339">
                  <c:v>53448</c:v>
                </c:pt>
                <c:pt idx="340">
                  <c:v>53479</c:v>
                </c:pt>
                <c:pt idx="341">
                  <c:v>53509</c:v>
                </c:pt>
                <c:pt idx="342">
                  <c:v>53540</c:v>
                </c:pt>
                <c:pt idx="343">
                  <c:v>53571</c:v>
                </c:pt>
                <c:pt idx="344">
                  <c:v>53601</c:v>
                </c:pt>
                <c:pt idx="345">
                  <c:v>53632</c:v>
                </c:pt>
                <c:pt idx="346">
                  <c:v>53662</c:v>
                </c:pt>
                <c:pt idx="347">
                  <c:v>53693</c:v>
                </c:pt>
                <c:pt idx="348">
                  <c:v>53724</c:v>
                </c:pt>
                <c:pt idx="349">
                  <c:v>53752</c:v>
                </c:pt>
                <c:pt idx="350">
                  <c:v>53783</c:v>
                </c:pt>
                <c:pt idx="351">
                  <c:v>53813</c:v>
                </c:pt>
                <c:pt idx="352">
                  <c:v>53844</c:v>
                </c:pt>
                <c:pt idx="353">
                  <c:v>53874</c:v>
                </c:pt>
                <c:pt idx="354">
                  <c:v>53905</c:v>
                </c:pt>
                <c:pt idx="355">
                  <c:v>53936</c:v>
                </c:pt>
                <c:pt idx="356">
                  <c:v>53966</c:v>
                </c:pt>
                <c:pt idx="357">
                  <c:v>53997</c:v>
                </c:pt>
                <c:pt idx="358">
                  <c:v>54027</c:v>
                </c:pt>
                <c:pt idx="359">
                  <c:v>54058</c:v>
                </c:pt>
              </c:numCache>
            </c:numRef>
          </c:cat>
          <c:val>
            <c:numRef>
              <c:f>'Simulação Bolsa'!$I$8:$I$367</c:f>
              <c:numCache>
                <c:formatCode>_-"R$"\ * #,##0.00_-;\-"R$"\ * #,##0.00_-;_-"R$"\ * "-"??_-;_-@_-</c:formatCode>
                <c:ptCount val="360"/>
                <c:pt idx="0">
                  <c:v>10094.88792934583</c:v>
                </c:pt>
                <c:pt idx="1">
                  <c:v>10695.420627072506</c:v>
                </c:pt>
                <c:pt idx="2">
                  <c:v>11301.651655218357</c:v>
                </c:pt>
                <c:pt idx="3">
                  <c:v>11913.635084060803</c:v>
                </c:pt>
                <c:pt idx="4">
                  <c:v>12531.425496938931</c:v>
                </c:pt>
                <c:pt idx="5">
                  <c:v>13155.07799512183</c:v>
                </c:pt>
                <c:pt idx="6">
                  <c:v>13784.648202723123</c:v>
                </c:pt>
                <c:pt idx="7">
                  <c:v>14420.192271662127</c:v>
                </c:pt>
                <c:pt idx="8">
                  <c:v>15061.766886672094</c:v>
                </c:pt>
                <c:pt idx="9">
                  <c:v>15709.429270355977</c:v>
                </c:pt>
                <c:pt idx="10">
                  <c:v>16363.237188290153</c:v>
                </c:pt>
                <c:pt idx="11">
                  <c:v>17023.248954176601</c:v>
                </c:pt>
                <c:pt idx="12">
                  <c:v>17689.523435043931</c:v>
                </c:pt>
                <c:pt idx="13">
                  <c:v>18362.12005649781</c:v>
                </c:pt>
                <c:pt idx="14">
                  <c:v>19041.098808021165</c:v>
                </c:pt>
                <c:pt idx="15">
                  <c:v>19726.520248324705</c:v>
                </c:pt>
                <c:pt idx="16">
                  <c:v>20418.44551074821</c:v>
                </c:pt>
                <c:pt idx="17">
                  <c:v>21116.936308713059</c:v>
                </c:pt>
                <c:pt idx="18">
                  <c:v>21822.054941226506</c:v>
                </c:pt>
                <c:pt idx="19">
                  <c:v>22533.864298438191</c:v>
                </c:pt>
                <c:pt idx="20">
                  <c:v>23252.427867249356</c:v>
                </c:pt>
                <c:pt idx="21">
                  <c:v>23977.809736975305</c:v>
                </c:pt>
                <c:pt idx="22">
                  <c:v>24710.074605061585</c:v>
                </c:pt>
                <c:pt idx="23">
                  <c:v>25449.287782854404</c:v>
                </c:pt>
                <c:pt idx="24">
                  <c:v>26195.515201425816</c:v>
                </c:pt>
                <c:pt idx="25">
                  <c:v>26948.823417454161</c:v>
                </c:pt>
                <c:pt idx="26">
                  <c:v>27709.279619160319</c:v>
                </c:pt>
                <c:pt idx="27">
                  <c:v>28476.951632300286</c:v>
                </c:pt>
                <c:pt idx="28">
                  <c:v>29251.907926214612</c:v>
                </c:pt>
                <c:pt idx="29">
                  <c:v>30034.217619935243</c:v>
                </c:pt>
                <c:pt idx="30">
                  <c:v>30823.950488350307</c:v>
                </c:pt>
                <c:pt idx="31">
                  <c:v>31621.176968427393</c:v>
                </c:pt>
                <c:pt idx="32">
                  <c:v>32425.968165495899</c:v>
                </c:pt>
                <c:pt idx="33">
                  <c:v>33238.395859588964</c:v>
                </c:pt>
                <c:pt idx="34">
                  <c:v>34058.532511845595</c:v>
                </c:pt>
                <c:pt idx="35">
                  <c:v>34886.451270973557</c:v>
                </c:pt>
                <c:pt idx="36">
                  <c:v>35722.225979773539</c:v>
                </c:pt>
                <c:pt idx="37">
                  <c:v>36565.931181725282</c:v>
                </c:pt>
                <c:pt idx="38">
                  <c:v>37417.64212763618</c:v>
                </c:pt>
                <c:pt idx="39">
                  <c:v>38277.434782352939</c:v>
                </c:pt>
                <c:pt idx="40">
                  <c:v>39145.385831536987</c:v>
                </c:pt>
                <c:pt idx="41">
                  <c:v>40021.572688504093</c:v>
                </c:pt>
                <c:pt idx="42">
                  <c:v>40906.073501128965</c:v>
                </c:pt>
                <c:pt idx="43">
                  <c:v>41798.967158815307</c:v>
                </c:pt>
                <c:pt idx="44">
                  <c:v>42700.333299532031</c:v>
                </c:pt>
                <c:pt idx="45">
                  <c:v>43610.25231691626</c:v>
                </c:pt>
                <c:pt idx="46">
                  <c:v>44528.805367443689</c:v>
                </c:pt>
                <c:pt idx="47">
                  <c:v>45456.074377667006</c:v>
                </c:pt>
                <c:pt idx="48">
                  <c:v>46392.142051522984</c:v>
                </c:pt>
                <c:pt idx="49">
                  <c:v>47337.091877708939</c:v>
                </c:pt>
                <c:pt idx="50">
                  <c:v>48291.008137129145</c:v>
                </c:pt>
                <c:pt idx="51">
                  <c:v>49253.975910411922</c:v>
                </c:pt>
                <c:pt idx="52">
                  <c:v>50226.081085498052</c:v>
                </c:pt>
                <c:pt idx="53">
                  <c:v>51207.410365301213</c:v>
                </c:pt>
                <c:pt idx="54">
                  <c:v>52198.051275441067</c:v>
                </c:pt>
                <c:pt idx="55">
                  <c:v>53198.092172049764</c:v>
                </c:pt>
                <c:pt idx="56">
                  <c:v>54207.622249652501</c:v>
                </c:pt>
                <c:pt idx="57">
                  <c:v>55226.731549122844</c:v>
                </c:pt>
                <c:pt idx="58">
                  <c:v>56255.510965713569</c:v>
                </c:pt>
                <c:pt idx="59">
                  <c:v>57294.052257163683</c:v>
                </c:pt>
                <c:pt idx="60">
                  <c:v>58342.448051882384</c:v>
                </c:pt>
                <c:pt idx="61">
                  <c:v>59400.791857210657</c:v>
                </c:pt>
                <c:pt idx="62">
                  <c:v>60469.178067761284</c:v>
                </c:pt>
                <c:pt idx="63">
                  <c:v>61547.701973837989</c:v>
                </c:pt>
                <c:pt idx="64">
                  <c:v>62636.459769934459</c:v>
                </c:pt>
                <c:pt idx="65">
                  <c:v>63735.548563313998</c:v>
                </c:pt>
                <c:pt idx="66">
                  <c:v>64845.066382670637</c:v>
                </c:pt>
                <c:pt idx="67">
                  <c:v>65965.112186872386</c:v>
                </c:pt>
                <c:pt idx="68">
                  <c:v>67095.785873787449</c:v>
                </c:pt>
                <c:pt idx="69">
                  <c:v>68237.188289194237</c:v>
                </c:pt>
                <c:pt idx="70">
                  <c:v>69389.421235775852</c:v>
                </c:pt>
                <c:pt idx="71">
                  <c:v>70552.587482199975</c:v>
                </c:pt>
                <c:pt idx="72">
                  <c:v>71726.79077228492</c:v>
                </c:pt>
                <c:pt idx="73">
                  <c:v>72912.135834252578</c:v>
                </c:pt>
                <c:pt idx="74">
                  <c:v>74108.728390069286</c:v>
                </c:pt>
                <c:pt idx="75">
                  <c:v>75316.675164875196</c:v>
                </c:pt>
                <c:pt idx="76">
                  <c:v>76536.083896503245</c:v>
                </c:pt>
                <c:pt idx="77">
                  <c:v>77767.063345088332</c:v>
                </c:pt>
                <c:pt idx="78">
                  <c:v>79009.723302767772</c:v>
                </c:pt>
                <c:pt idx="79">
                  <c:v>80264.17460347373</c:v>
                </c:pt>
                <c:pt idx="80">
                  <c:v>81530.529132818599</c:v>
                </c:pt>
                <c:pt idx="81">
                  <c:v>82808.899838074198</c:v>
                </c:pt>
                <c:pt idx="82">
                  <c:v>84099.400738245604</c:v>
                </c:pt>
                <c:pt idx="83">
                  <c:v>85402.146934240634</c:v>
                </c:pt>
                <c:pt idx="84">
                  <c:v>86717.254619135769</c:v>
                </c:pt>
                <c:pt idx="85">
                  <c:v>88044.841088539557</c:v>
                </c:pt>
                <c:pt idx="86">
                  <c:v>89385.024751054269</c:v>
                </c:pt>
                <c:pt idx="87">
                  <c:v>90737.925138836901</c:v>
                </c:pt>
                <c:pt idx="88">
                  <c:v>92103.662918260306</c:v>
                </c:pt>
                <c:pt idx="89">
                  <c:v>93482.359900675598</c:v>
                </c:pt>
                <c:pt idx="90">
                  <c:v>94874.139053276565</c:v>
                </c:pt>
                <c:pt idx="91">
                  <c:v>96279.124510067239</c:v>
                </c:pt>
                <c:pt idx="92">
                  <c:v>97697.44158293349</c:v>
                </c:pt>
                <c:pt idx="93">
                  <c:v>99129.216772819767</c:v>
                </c:pt>
                <c:pt idx="94">
                  <c:v>100574.57778101174</c:v>
                </c:pt>
                <c:pt idx="95">
                  <c:v>102033.65352052618</c:v>
                </c:pt>
                <c:pt idx="96">
                  <c:v>103506.57412760874</c:v>
                </c:pt>
                <c:pt idx="97">
                  <c:v>104993.47097334098</c:v>
                </c:pt>
                <c:pt idx="98">
                  <c:v>106494.47667535747</c:v>
                </c:pt>
                <c:pt idx="99">
                  <c:v>108009.72510967401</c:v>
                </c:pt>
                <c:pt idx="100">
                  <c:v>109539.35142262823</c:v>
                </c:pt>
                <c:pt idx="101">
                  <c:v>111083.49204293336</c:v>
                </c:pt>
                <c:pt idx="102">
                  <c:v>112642.28469384645</c:v>
                </c:pt>
                <c:pt idx="103">
                  <c:v>114215.868405452</c:v>
                </c:pt>
                <c:pt idx="104">
                  <c:v>115804.38352706221</c:v>
                </c:pt>
                <c:pt idx="105">
                  <c:v>117407.97173973483</c:v>
                </c:pt>
                <c:pt idx="106">
                  <c:v>119026.77606890984</c:v>
                </c:pt>
                <c:pt idx="107">
                  <c:v>120660.940897166</c:v>
                </c:pt>
                <c:pt idx="108">
                  <c:v>122310.61197709847</c:v>
                </c:pt>
                <c:pt idx="109">
                  <c:v>123975.93644431858</c:v>
                </c:pt>
                <c:pt idx="110">
                  <c:v>125657.06283057704</c:v>
                </c:pt>
                <c:pt idx="111">
                  <c:v>127354.14107701156</c:v>
                </c:pt>
                <c:pt idx="112">
                  <c:v>129067.32254752029</c:v>
                </c:pt>
                <c:pt idx="113">
                  <c:v>130796.76004226205</c:v>
                </c:pt>
                <c:pt idx="114">
                  <c:v>132542.60781128469</c:v>
                </c:pt>
                <c:pt idx="115">
                  <c:v>134305.02156828291</c:v>
                </c:pt>
                <c:pt idx="116">
                  <c:v>136084.15850448635</c:v>
                </c:pt>
                <c:pt idx="117">
                  <c:v>137880.17730267969</c:v>
                </c:pt>
                <c:pt idx="118">
                  <c:v>139693.2381513557</c:v>
                </c:pt>
                <c:pt idx="119">
                  <c:v>141523.50275900261</c:v>
                </c:pt>
                <c:pt idx="120">
                  <c:v>143371.13436852698</c:v>
                </c:pt>
                <c:pt idx="121">
                  <c:v>145236.29777181352</c:v>
                </c:pt>
                <c:pt idx="122">
                  <c:v>147119.159324423</c:v>
                </c:pt>
                <c:pt idx="123">
                  <c:v>149019.88696042966</c:v>
                </c:pt>
                <c:pt idx="124">
                  <c:v>150938.65020739945</c:v>
                </c:pt>
                <c:pt idx="125">
                  <c:v>152875.6202015102</c:v>
                </c:pt>
                <c:pt idx="126">
                  <c:v>154830.96970281558</c:v>
                </c:pt>
                <c:pt idx="127">
                  <c:v>156804.8731106536</c:v>
                </c:pt>
                <c:pt idx="128">
                  <c:v>158797.50647920146</c:v>
                </c:pt>
                <c:pt idx="129">
                  <c:v>160809.047533178</c:v>
                </c:pt>
                <c:pt idx="130">
                  <c:v>162839.67568369515</c:v>
                </c:pt>
                <c:pt idx="131">
                  <c:v>164889.57204425969</c:v>
                </c:pt>
                <c:pt idx="132">
                  <c:v>166958.91944692697</c:v>
                </c:pt>
                <c:pt idx="133">
                  <c:v>169047.90245860789</c:v>
                </c:pt>
                <c:pt idx="134">
                  <c:v>171156.7073975305</c:v>
                </c:pt>
                <c:pt idx="135">
                  <c:v>173285.52234985796</c:v>
                </c:pt>
                <c:pt idx="136">
                  <c:v>175434.53718646412</c:v>
                </c:pt>
                <c:pt idx="137">
                  <c:v>177603.94357986818</c:v>
                </c:pt>
                <c:pt idx="138">
                  <c:v>179793.93502133022</c:v>
                </c:pt>
                <c:pt idx="139">
                  <c:v>182004.7068381088</c:v>
                </c:pt>
                <c:pt idx="140">
                  <c:v>184236.4562108824</c:v>
                </c:pt>
                <c:pt idx="141">
                  <c:v>186489.38219133613</c:v>
                </c:pt>
                <c:pt idx="142">
                  <c:v>188763.68571991532</c:v>
                </c:pt>
                <c:pt idx="143">
                  <c:v>191059.56964374759</c:v>
                </c:pt>
                <c:pt idx="144">
                  <c:v>193377.23873473494</c:v>
                </c:pt>
                <c:pt idx="145">
                  <c:v>195716.89970781756</c:v>
                </c:pt>
                <c:pt idx="146">
                  <c:v>198078.7612394109</c:v>
                </c:pt>
                <c:pt idx="147">
                  <c:v>200463.03398601769</c:v>
                </c:pt>
                <c:pt idx="148">
                  <c:v>202869.93060301658</c:v>
                </c:pt>
                <c:pt idx="149">
                  <c:v>205299.66576362913</c:v>
                </c:pt>
                <c:pt idx="150">
                  <c:v>207752.45617806661</c:v>
                </c:pt>
                <c:pt idx="151">
                  <c:v>210228.52061285861</c:v>
                </c:pt>
                <c:pt idx="152">
                  <c:v>212728.07991036505</c:v>
                </c:pt>
                <c:pt idx="153">
                  <c:v>215251.35700847322</c:v>
                </c:pt>
                <c:pt idx="154">
                  <c:v>217798.57696048194</c:v>
                </c:pt>
                <c:pt idx="155">
                  <c:v>220369.96695517408</c:v>
                </c:pt>
                <c:pt idx="156">
                  <c:v>222965.75633707992</c:v>
                </c:pt>
                <c:pt idx="157">
                  <c:v>225586.17662693246</c:v>
                </c:pt>
                <c:pt idx="158">
                  <c:v>228231.461542317</c:v>
                </c:pt>
                <c:pt idx="159">
                  <c:v>230901.84701851659</c:v>
                </c:pt>
                <c:pt idx="160">
                  <c:v>233597.57122955535</c:v>
                </c:pt>
                <c:pt idx="161">
                  <c:v>236318.87460944141</c:v>
                </c:pt>
                <c:pt idx="162">
                  <c:v>239065.99987361138</c:v>
                </c:pt>
                <c:pt idx="163">
                  <c:v>241839.19204057843</c:v>
                </c:pt>
                <c:pt idx="164">
                  <c:v>244638.69845378565</c:v>
                </c:pt>
                <c:pt idx="165">
                  <c:v>247464.76880366681</c:v>
                </c:pt>
                <c:pt idx="166">
                  <c:v>250317.65514991657</c:v>
                </c:pt>
                <c:pt idx="167">
                  <c:v>253197.61194397177</c:v>
                </c:pt>
                <c:pt idx="168">
                  <c:v>256104.89605170631</c:v>
                </c:pt>
                <c:pt idx="169">
                  <c:v>259039.76677634116</c:v>
                </c:pt>
                <c:pt idx="170">
                  <c:v>262002.48588157183</c:v>
                </c:pt>
                <c:pt idx="171">
                  <c:v>264993.31761491537</c:v>
                </c:pt>
                <c:pt idx="172">
                  <c:v>268012.52873127878</c:v>
                </c:pt>
                <c:pt idx="173">
                  <c:v>271060.38851675118</c:v>
                </c:pt>
                <c:pt idx="174">
                  <c:v>274137.16881262156</c:v>
                </c:pt>
                <c:pt idx="175">
                  <c:v>277243.14403962466</c:v>
                </c:pt>
                <c:pt idx="176">
                  <c:v>280378.59122241673</c:v>
                </c:pt>
                <c:pt idx="177">
                  <c:v>283543.79001428362</c:v>
                </c:pt>
                <c:pt idx="178">
                  <c:v>286739.02272208332</c:v>
                </c:pt>
                <c:pt idx="179">
                  <c:v>289964.57433142519</c:v>
                </c:pt>
                <c:pt idx="180">
                  <c:v>293220.73253208789</c:v>
                </c:pt>
                <c:pt idx="181">
                  <c:v>296507.7877436789</c:v>
                </c:pt>
                <c:pt idx="182">
                  <c:v>299826.03314153728</c:v>
                </c:pt>
                <c:pt idx="183">
                  <c:v>303175.76468288206</c:v>
                </c:pt>
                <c:pt idx="184">
                  <c:v>306557.28113320906</c:v>
                </c:pt>
                <c:pt idx="185">
                  <c:v>309970.88409293815</c:v>
                </c:pt>
                <c:pt idx="186">
                  <c:v>313416.87802431296</c:v>
                </c:pt>
                <c:pt idx="187">
                  <c:v>316895.57027855644</c:v>
                </c:pt>
                <c:pt idx="188">
                  <c:v>320407.27112328354</c:v>
                </c:pt>
                <c:pt idx="189">
                  <c:v>323952.2937701745</c:v>
                </c:pt>
                <c:pt idx="190">
                  <c:v>327530.9544029102</c:v>
                </c:pt>
                <c:pt idx="191">
                  <c:v>331143.57220537309</c:v>
                </c:pt>
                <c:pt idx="192">
                  <c:v>334790.46939011529</c:v>
                </c:pt>
                <c:pt idx="193">
                  <c:v>338471.97122709727</c:v>
                </c:pt>
                <c:pt idx="194">
                  <c:v>342188.40607269865</c:v>
                </c:pt>
                <c:pt idx="195">
                  <c:v>345940.10539900482</c:v>
                </c:pt>
                <c:pt idx="196">
                  <c:v>349727.4038233711</c:v>
                </c:pt>
                <c:pt idx="197">
                  <c:v>353550.63913826767</c:v>
                </c:pt>
                <c:pt idx="198">
                  <c:v>357410.15234140749</c:v>
                </c:pt>
                <c:pt idx="199">
                  <c:v>361306.28766616021</c:v>
                </c:pt>
                <c:pt idx="200">
                  <c:v>365239.3926122546</c:v>
                </c:pt>
                <c:pt idx="201">
                  <c:v>369209.81797677244</c:v>
                </c:pt>
                <c:pt idx="202">
                  <c:v>373217.91788543644</c:v>
                </c:pt>
                <c:pt idx="203">
                  <c:v>377264.04982419487</c:v>
                </c:pt>
                <c:pt idx="204">
                  <c:v>381348.57467110618</c:v>
                </c:pt>
                <c:pt idx="205">
                  <c:v>385471.85672852601</c:v>
                </c:pt>
                <c:pt idx="206">
                  <c:v>389634.26375559956</c:v>
                </c:pt>
                <c:pt idx="207">
                  <c:v>393836.16700106248</c:v>
                </c:pt>
                <c:pt idx="208">
                  <c:v>398077.94123635272</c:v>
                </c:pt>
                <c:pt idx="209">
                  <c:v>402359.96478903689</c:v>
                </c:pt>
                <c:pt idx="210">
                  <c:v>406682.61957655346</c:v>
                </c:pt>
                <c:pt idx="211">
                  <c:v>411046.29114027647</c:v>
                </c:pt>
                <c:pt idx="212">
                  <c:v>415451.36867990217</c:v>
                </c:pt>
                <c:pt idx="213">
                  <c:v>419898.24508816219</c:v>
                </c:pt>
                <c:pt idx="214">
                  <c:v>424387.31698586588</c:v>
                </c:pt>
                <c:pt idx="215">
                  <c:v>428918.98475727532</c:v>
                </c:pt>
                <c:pt idx="216">
                  <c:v>433493.65258581599</c:v>
                </c:pt>
                <c:pt idx="217">
                  <c:v>438111.72849012614</c:v>
                </c:pt>
                <c:pt idx="218">
                  <c:v>442773.62436044851</c:v>
                </c:pt>
                <c:pt idx="219">
                  <c:v>447479.75599536696</c:v>
                </c:pt>
                <c:pt idx="220">
                  <c:v>452230.54313889204</c:v>
                </c:pt>
                <c:pt idx="221">
                  <c:v>457026.40951789828</c:v>
                </c:pt>
                <c:pt idx="222">
                  <c:v>461867.78287991689</c:v>
                </c:pt>
                <c:pt idx="223">
                  <c:v>466755.09503128665</c:v>
                </c:pt>
                <c:pt idx="224">
                  <c:v>471688.78187566745</c:v>
                </c:pt>
                <c:pt idx="225">
                  <c:v>476669.28345291864</c:v>
                </c:pt>
                <c:pt idx="226">
                  <c:v>481697.04397834674</c:v>
                </c:pt>
                <c:pt idx="227">
                  <c:v>486772.51188232529</c:v>
                </c:pt>
                <c:pt idx="228">
                  <c:v>491896.13985029084</c:v>
                </c:pt>
                <c:pt idx="229">
                  <c:v>497068.38486311823</c:v>
                </c:pt>
                <c:pt idx="230">
                  <c:v>502289.70823787927</c:v>
                </c:pt>
                <c:pt idx="231">
                  <c:v>507560.57566898793</c:v>
                </c:pt>
                <c:pt idx="232">
                  <c:v>512881.45726973604</c:v>
                </c:pt>
                <c:pt idx="233">
                  <c:v>518252.82761422306</c:v>
                </c:pt>
                <c:pt idx="234">
                  <c:v>523675.16577968386</c:v>
                </c:pt>
                <c:pt idx="235">
                  <c:v>529148.95538921806</c:v>
                </c:pt>
                <c:pt idx="236">
                  <c:v>534674.68465492455</c:v>
                </c:pt>
                <c:pt idx="237">
                  <c:v>540252.84642144595</c:v>
                </c:pt>
                <c:pt idx="238">
                  <c:v>545883.93820992543</c:v>
                </c:pt>
                <c:pt idx="239">
                  <c:v>551568.46226238145</c:v>
                </c:pt>
                <c:pt idx="240">
                  <c:v>557306.92558650288</c:v>
                </c:pt>
                <c:pt idx="241">
                  <c:v>563099.84000086959</c:v>
                </c:pt>
                <c:pt idx="242">
                  <c:v>568947.72218060202</c:v>
                </c:pt>
                <c:pt idx="243">
                  <c:v>574851.09370344377</c:v>
                </c:pt>
                <c:pt idx="244">
                  <c:v>580810.48109628167</c:v>
                </c:pt>
                <c:pt idx="245">
                  <c:v>586826.4158821071</c:v>
                </c:pt>
                <c:pt idx="246">
                  <c:v>592899.43462742318</c:v>
                </c:pt>
                <c:pt idx="247">
                  <c:v>599030.07899010147</c:v>
                </c:pt>
                <c:pt idx="248">
                  <c:v>605218.89576769271</c:v>
                </c:pt>
                <c:pt idx="249">
                  <c:v>611466.4369461966</c:v>
                </c:pt>
                <c:pt idx="250">
                  <c:v>617773.25974929368</c:v>
                </c:pt>
                <c:pt idx="251">
                  <c:v>624139.92668804445</c:v>
                </c:pt>
                <c:pt idx="252">
                  <c:v>630567.00561106042</c:v>
                </c:pt>
                <c:pt idx="253">
                  <c:v>637055.06975515117</c:v>
                </c:pt>
                <c:pt idx="254">
                  <c:v>643604.69779645139</c:v>
                </c:pt>
                <c:pt idx="255">
                  <c:v>650216.47390203411</c:v>
                </c:pt>
                <c:pt idx="256">
                  <c:v>656890.98778201255</c:v>
                </c:pt>
                <c:pt idx="257">
                  <c:v>663628.83474213711</c:v>
                </c:pt>
                <c:pt idx="258">
                  <c:v>670430.61573689117</c:v>
                </c:pt>
                <c:pt idx="259">
                  <c:v>677296.9374230908</c:v>
                </c:pt>
                <c:pt idx="260">
                  <c:v>684228.41221399303</c:v>
                </c:pt>
                <c:pt idx="261">
                  <c:v>691225.65833391738</c:v>
                </c:pt>
                <c:pt idx="262">
                  <c:v>698289.29987338604</c:v>
                </c:pt>
                <c:pt idx="263">
                  <c:v>705419.96684478689</c:v>
                </c:pt>
                <c:pt idx="264">
                  <c:v>712618.29523856484</c:v>
                </c:pt>
                <c:pt idx="265">
                  <c:v>719884.92707994638</c:v>
                </c:pt>
                <c:pt idx="266">
                  <c:v>727220.51048620266</c:v>
                </c:pt>
                <c:pt idx="267">
                  <c:v>734625.69972445536</c:v>
                </c:pt>
                <c:pt idx="268">
                  <c:v>742101.15527003119</c:v>
                </c:pt>
                <c:pt idx="269">
                  <c:v>749647.54386537068</c:v>
                </c:pt>
                <c:pt idx="270">
                  <c:v>757265.53857949527</c:v>
                </c:pt>
                <c:pt idx="271">
                  <c:v>764955.81886803894</c:v>
                </c:pt>
                <c:pt idx="272">
                  <c:v>772719.07063384948</c:v>
                </c:pt>
                <c:pt idx="273">
                  <c:v>780555.98628816486</c:v>
                </c:pt>
                <c:pt idx="274">
                  <c:v>788467.26481236983</c:v>
                </c:pt>
                <c:pt idx="275">
                  <c:v>796453.61182033876</c:v>
                </c:pt>
                <c:pt idx="276">
                  <c:v>804515.73962136998</c:v>
                </c:pt>
                <c:pt idx="277">
                  <c:v>812654.36728371738</c:v>
                </c:pt>
                <c:pt idx="278">
                  <c:v>820870.2206987245</c:v>
                </c:pt>
                <c:pt idx="279">
                  <c:v>829164.03264556744</c:v>
                </c:pt>
                <c:pt idx="280">
                  <c:v>837536.54285661236</c:v>
                </c:pt>
                <c:pt idx="281">
                  <c:v>845988.49808339262</c:v>
                </c:pt>
                <c:pt idx="282">
                  <c:v>854520.65216321219</c:v>
                </c:pt>
                <c:pt idx="283">
                  <c:v>863133.76608638105</c:v>
                </c:pt>
                <c:pt idx="284">
                  <c:v>871828.60806408885</c:v>
                </c:pt>
                <c:pt idx="285">
                  <c:v>880605.95359692199</c:v>
                </c:pt>
                <c:pt idx="286">
                  <c:v>889466.58554403146</c:v>
                </c:pt>
                <c:pt idx="287">
                  <c:v>898411.29419295664</c:v>
                </c:pt>
                <c:pt idx="288">
                  <c:v>907440.87733011169</c:v>
                </c:pt>
                <c:pt idx="289">
                  <c:v>916556.14031194081</c:v>
                </c:pt>
                <c:pt idx="290">
                  <c:v>925757.89613674872</c:v>
                </c:pt>
                <c:pt idx="291">
                  <c:v>935046.96551721287</c:v>
                </c:pt>
                <c:pt idx="292">
                  <c:v>944424.17695358326</c:v>
                </c:pt>
                <c:pt idx="293">
                  <c:v>953890.36680757708</c:v>
                </c:pt>
                <c:pt idx="294">
                  <c:v>963446.37937697489</c:v>
                </c:pt>
                <c:pt idx="295">
                  <c:v>973093.06697092403</c:v>
                </c:pt>
                <c:pt idx="296">
                  <c:v>982831.28998595674</c:v>
                </c:pt>
                <c:pt idx="297">
                  <c:v>992661.91698272992</c:v>
                </c:pt>
                <c:pt idx="298">
                  <c:v>1002585.8247634926</c:v>
                </c:pt>
                <c:pt idx="299">
                  <c:v>1012603.8984502888</c:v>
                </c:pt>
                <c:pt idx="300">
                  <c:v>1022717.0315639024</c:v>
                </c:pt>
                <c:pt idx="301">
                  <c:v>1032926.126103551</c:v>
                </c:pt>
                <c:pt idx="302">
                  <c:v>1043232.0926273359</c:v>
                </c:pt>
                <c:pt idx="303">
                  <c:v>1053635.8503334557</c:v>
                </c:pt>
                <c:pt idx="304">
                  <c:v>1064138.3271421904</c:v>
                </c:pt>
                <c:pt idx="305">
                  <c:v>1074740.4597786635</c:v>
                </c:pt>
                <c:pt idx="306">
                  <c:v>1085443.193856389</c:v>
                </c:pt>
                <c:pt idx="307">
                  <c:v>1096247.483961612</c:v>
                </c:pt>
                <c:pt idx="308">
                  <c:v>1107154.2937384488</c:v>
                </c:pt>
                <c:pt idx="309">
                  <c:v>1118164.5959748346</c:v>
                </c:pt>
                <c:pt idx="310">
                  <c:v>1129279.3726892888</c:v>
                </c:pt>
                <c:pt idx="311">
                  <c:v>1140499.6152185006</c:v>
                </c:pt>
                <c:pt idx="312">
                  <c:v>1151826.3243057479</c:v>
                </c:pt>
                <c:pt idx="313">
                  <c:v>1163260.5101901542</c:v>
                </c:pt>
                <c:pt idx="314">
                  <c:v>1174803.1926967932</c:v>
                </c:pt>
                <c:pt idx="315">
                  <c:v>1186455.4013276475</c:v>
                </c:pt>
                <c:pt idx="316">
                  <c:v>1198218.1753534304</c:v>
                </c:pt>
                <c:pt idx="317">
                  <c:v>1210092.5639062803</c:v>
                </c:pt>
                <c:pt idx="318">
                  <c:v>1222079.626073333</c:v>
                </c:pt>
                <c:pt idx="319">
                  <c:v>1234180.4309911828</c:v>
                </c:pt>
                <c:pt idx="320">
                  <c:v>1246396.0579412398</c:v>
                </c:pt>
                <c:pt idx="321">
                  <c:v>1258727.5964459921</c:v>
                </c:pt>
                <c:pt idx="322">
                  <c:v>1271176.1463661809</c:v>
                </c:pt>
                <c:pt idx="323">
                  <c:v>1283742.817998898</c:v>
                </c:pt>
                <c:pt idx="324">
                  <c:v>1296428.7321766149</c:v>
                </c:pt>
                <c:pt idx="325">
                  <c:v>1309235.0203671502</c:v>
                </c:pt>
                <c:pt idx="326">
                  <c:v>1322162.8247745859</c:v>
                </c:pt>
                <c:pt idx="327">
                  <c:v>1335213.2984411425</c:v>
                </c:pt>
                <c:pt idx="328">
                  <c:v>1348387.6053500194</c:v>
                </c:pt>
                <c:pt idx="329">
                  <c:v>1361686.9205292114</c:v>
                </c:pt>
                <c:pt idx="330">
                  <c:v>1375112.4301563103</c:v>
                </c:pt>
                <c:pt idx="331">
                  <c:v>1388665.3316643022</c:v>
                </c:pt>
                <c:pt idx="332">
                  <c:v>1402346.833848366</c:v>
                </c:pt>
                <c:pt idx="333">
                  <c:v>1416158.1569736886</c:v>
                </c:pt>
                <c:pt idx="334">
                  <c:v>1430100.5328843</c:v>
                </c:pt>
                <c:pt idx="335">
                  <c:v>1444175.2051129432</c:v>
                </c:pt>
                <c:pt idx="336">
                  <c:v>1458383.4289919862</c:v>
                </c:pt>
                <c:pt idx="337">
                  <c:v>1472726.4717653857</c:v>
                </c:pt>
                <c:pt idx="338">
                  <c:v>1487205.6127017138</c:v>
                </c:pt>
                <c:pt idx="339">
                  <c:v>1501822.1432082574</c:v>
                </c:pt>
                <c:pt idx="340">
                  <c:v>1516577.3669461994</c:v>
                </c:pt>
                <c:pt idx="341">
                  <c:v>1531472.5999468945</c:v>
                </c:pt>
                <c:pt idx="342">
                  <c:v>1546509.1707292453</c:v>
                </c:pt>
                <c:pt idx="343">
                  <c:v>1561688.4204181961</c:v>
                </c:pt>
                <c:pt idx="344">
                  <c:v>1577011.7028643477</c:v>
                </c:pt>
                <c:pt idx="345">
                  <c:v>1592480.384764709</c:v>
                </c:pt>
                <c:pt idx="346">
                  <c:v>1608095.8457845938</c:v>
                </c:pt>
                <c:pt idx="347">
                  <c:v>1623859.4786806742</c:v>
                </c:pt>
                <c:pt idx="348">
                  <c:v>1639772.6894252023</c:v>
                </c:pt>
                <c:pt idx="349">
                  <c:v>1655836.8973314096</c:v>
                </c:pt>
                <c:pt idx="350">
                  <c:v>1672053.5351800972</c:v>
                </c:pt>
                <c:pt idx="351">
                  <c:v>1688424.049347426</c:v>
                </c:pt>
                <c:pt idx="352">
                  <c:v>1704949.8999339212</c:v>
                </c:pt>
                <c:pt idx="353">
                  <c:v>1721632.5608946995</c:v>
                </c:pt>
                <c:pt idx="354">
                  <c:v>1738473.5201709326</c:v>
                </c:pt>
                <c:pt idx="355">
                  <c:v>1755474.2798225577</c:v>
                </c:pt>
                <c:pt idx="356">
                  <c:v>1772636.3561622475</c:v>
                </c:pt>
                <c:pt idx="357">
                  <c:v>1789961.279890652</c:v>
                </c:pt>
                <c:pt idx="358">
                  <c:v>1807450.596232923</c:v>
                </c:pt>
                <c:pt idx="359">
                  <c:v>1825105.8650765331</c:v>
                </c:pt>
              </c:numCache>
            </c:numRef>
          </c:val>
        </c:ser>
        <c:marker val="1"/>
        <c:axId val="208095104"/>
        <c:axId val="208096640"/>
      </c:lineChart>
      <c:dateAx>
        <c:axId val="208095104"/>
        <c:scaling>
          <c:orientation val="minMax"/>
        </c:scaling>
        <c:axPos val="b"/>
        <c:numFmt formatCode="mmm/yy" sourceLinked="1"/>
        <c:tickLblPos val="nextTo"/>
        <c:crossAx val="208096640"/>
        <c:crosses val="autoZero"/>
        <c:auto val="1"/>
        <c:lblOffset val="100"/>
        <c:baseTimeUnit val="months"/>
      </c:dateAx>
      <c:valAx>
        <c:axId val="208096640"/>
        <c:scaling>
          <c:orientation val="minMax"/>
        </c:scaling>
        <c:axPos val="l"/>
        <c:majorGridlines/>
        <c:numFmt formatCode="_-&quot;R$&quot;\ * #,##0.00_-;\-&quot;R$&quot;\ * #,##0.00_-;_-&quot;R$&quot;\ * &quot;-&quot;??_-;_-@_-" sourceLinked="1"/>
        <c:tickLblPos val="nextTo"/>
        <c:crossAx val="208095104"/>
        <c:crosses val="autoZero"/>
        <c:crossBetween val="between"/>
      </c:valAx>
      <c:spPr>
        <a:solidFill>
          <a:schemeClr val="accent6">
            <a:lumMod val="20000"/>
            <a:lumOff val="80000"/>
          </a:schemeClr>
        </a:solidFill>
      </c:spPr>
    </c:plotArea>
    <c:legend>
      <c:legendPos val="r"/>
    </c:legend>
    <c:plotVisOnly val="1"/>
    <c:dispBlanksAs val="gap"/>
  </c:chart>
  <c:spPr>
    <a:solidFill>
      <a:schemeClr val="accent3">
        <a:lumMod val="20000"/>
        <a:lumOff val="80000"/>
      </a:schemeClr>
    </a:solidFill>
  </c:spPr>
  <c:printSettings>
    <c:headerFooter/>
    <c:pageMargins b="0.78740157499999996" l="0.511811024" r="0.511811024" t="0.78740157499999996" header="0.31496062000000014" footer="0.31496062000000014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581025</xdr:colOff>
      <xdr:row>0</xdr:row>
      <xdr:rowOff>95250</xdr:rowOff>
    </xdr:from>
    <xdr:to>
      <xdr:col>38</xdr:col>
      <xdr:colOff>161925</xdr:colOff>
      <xdr:row>30</xdr:row>
      <xdr:rowOff>95249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190500</xdr:colOff>
      <xdr:row>353</xdr:row>
      <xdr:rowOff>76199</xdr:rowOff>
    </xdr:from>
    <xdr:to>
      <xdr:col>29</xdr:col>
      <xdr:colOff>85726</xdr:colOff>
      <xdr:row>379</xdr:row>
      <xdr:rowOff>0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Q219"/>
  <sheetViews>
    <sheetView tabSelected="1" workbookViewId="0">
      <selection activeCell="L2" sqref="L2:L6"/>
    </sheetView>
  </sheetViews>
  <sheetFormatPr defaultRowHeight="18.75"/>
  <cols>
    <col min="1" max="1" width="18.85546875" style="18" customWidth="1"/>
    <col min="2" max="3" width="19.42578125" style="18" customWidth="1"/>
    <col min="4" max="4" width="9.140625" style="18"/>
    <col min="7" max="7" width="24.7109375" customWidth="1"/>
    <col min="8" max="8" width="11.42578125" bestFit="1" customWidth="1"/>
    <col min="12" max="12" width="12.5703125" customWidth="1"/>
    <col min="16" max="16" width="9.140625" style="1"/>
  </cols>
  <sheetData>
    <row r="1" spans="1:17">
      <c r="A1" s="18" t="s">
        <v>0</v>
      </c>
      <c r="B1" s="18" t="s">
        <v>1</v>
      </c>
      <c r="C1" s="18" t="s">
        <v>209</v>
      </c>
      <c r="D1" s="18" t="s">
        <v>2</v>
      </c>
      <c r="J1" s="3" t="s">
        <v>219</v>
      </c>
      <c r="K1" s="4" t="s">
        <v>220</v>
      </c>
      <c r="L1" s="5" t="s">
        <v>221</v>
      </c>
      <c r="O1" s="10" t="s">
        <v>222</v>
      </c>
      <c r="P1" s="11" t="s">
        <v>223</v>
      </c>
      <c r="Q1" s="10" t="s">
        <v>224</v>
      </c>
    </row>
    <row r="2" spans="1:17">
      <c r="A2" s="35">
        <v>43101</v>
      </c>
      <c r="B2" s="36">
        <v>79071.47</v>
      </c>
      <c r="C2" s="25">
        <f>B2/B3-1</f>
        <v>3.4938437556035762E-2</v>
      </c>
      <c r="D2" s="18">
        <v>0</v>
      </c>
      <c r="G2" s="13" t="s">
        <v>212</v>
      </c>
      <c r="H2" s="14">
        <f>MIN(C2:C216)</f>
        <v>-0.24796356653755547</v>
      </c>
      <c r="J2" s="6">
        <v>1</v>
      </c>
      <c r="K2" s="7">
        <f>$H$2+(J2*$H$8)</f>
        <v>-0.21948591168556111</v>
      </c>
      <c r="L2" s="8">
        <f t="array" ref="L2:L16">FREQUENCY(C2:C216,K2:K16)</f>
        <v>1</v>
      </c>
      <c r="O2" s="12">
        <v>1</v>
      </c>
      <c r="P2" s="9">
        <f>$H$2+(O2*$H$10)</f>
        <v>-0.24369191830975631</v>
      </c>
      <c r="Q2" s="8">
        <f>_xlfn.NORM.DIST(P2,$H$4,$H$9,FALSE)</f>
        <v>9.9432080239402806E-3</v>
      </c>
    </row>
    <row r="3" spans="1:17">
      <c r="A3" s="35">
        <v>43070</v>
      </c>
      <c r="B3" s="36">
        <v>76402.100000000006</v>
      </c>
      <c r="C3" s="25">
        <f t="shared" ref="C3:C66" si="0">B3/B4-1</f>
        <v>6.1567853718859089E-2</v>
      </c>
      <c r="D3" s="18" t="s">
        <v>3</v>
      </c>
      <c r="G3" s="13" t="s">
        <v>213</v>
      </c>
      <c r="H3" s="14">
        <f>MAX(C2:C216)</f>
        <v>0.17920125624235994</v>
      </c>
      <c r="J3" s="6">
        <v>2</v>
      </c>
      <c r="K3" s="7">
        <f t="shared" ref="K3:K16" si="1">$H$2+(J3*$H$8)</f>
        <v>-0.19100825683356676</v>
      </c>
      <c r="L3" s="8">
        <v>0</v>
      </c>
      <c r="O3" s="12">
        <v>2</v>
      </c>
      <c r="P3" s="9">
        <f t="shared" ref="P3:P66" si="2">$H$2+(O3*$H$10)</f>
        <v>-0.23942027008195715</v>
      </c>
      <c r="Q3" s="8">
        <f t="shared" ref="Q3:Q66" si="3">_xlfn.NORM.DIST(P3,$H$4,$H$9,FALSE)</f>
        <v>1.2290450801371937E-2</v>
      </c>
    </row>
    <row r="4" spans="1:17">
      <c r="A4" s="35">
        <v>43040</v>
      </c>
      <c r="B4" s="36">
        <v>71971</v>
      </c>
      <c r="C4" s="25">
        <f t="shared" si="0"/>
        <v>-3.1456697416849977E-2</v>
      </c>
      <c r="D4" s="18" t="s">
        <v>4</v>
      </c>
      <c r="G4" s="13" t="s">
        <v>210</v>
      </c>
      <c r="H4" s="14">
        <f>AVERAGE(C2:C216)</f>
        <v>9.5281790162210275E-3</v>
      </c>
      <c r="J4" s="6">
        <v>3</v>
      </c>
      <c r="K4" s="7">
        <f t="shared" si="1"/>
        <v>-0.16253060198157238</v>
      </c>
      <c r="L4" s="8">
        <v>2</v>
      </c>
      <c r="O4" s="12">
        <v>3</v>
      </c>
      <c r="P4" s="9">
        <f t="shared" si="2"/>
        <v>-0.235148621854158</v>
      </c>
      <c r="Q4" s="8">
        <f t="shared" si="3"/>
        <v>1.5137118793731344E-2</v>
      </c>
    </row>
    <row r="5" spans="1:17">
      <c r="A5" s="35">
        <v>43009</v>
      </c>
      <c r="B5" s="36">
        <v>74308.5</v>
      </c>
      <c r="C5" s="25">
        <f t="shared" si="0"/>
        <v>2.0190191604907426E-4</v>
      </c>
      <c r="D5" s="18" t="s">
        <v>5</v>
      </c>
      <c r="G5" s="13" t="s">
        <v>214</v>
      </c>
      <c r="H5" s="15">
        <f>COUNT(C2:C216)</f>
        <v>215</v>
      </c>
      <c r="J5" s="6">
        <v>4</v>
      </c>
      <c r="K5" s="7">
        <f t="shared" si="1"/>
        <v>-0.13405294712957802</v>
      </c>
      <c r="L5" s="8">
        <v>0</v>
      </c>
      <c r="O5" s="12">
        <v>4</v>
      </c>
      <c r="P5" s="9">
        <f t="shared" si="2"/>
        <v>-0.23087697362635884</v>
      </c>
      <c r="Q5" s="8">
        <f t="shared" si="3"/>
        <v>1.8576023214431824E-2</v>
      </c>
    </row>
    <row r="6" spans="1:17">
      <c r="A6" s="35">
        <v>42979</v>
      </c>
      <c r="B6" s="36">
        <v>74293.5</v>
      </c>
      <c r="C6" s="25">
        <f t="shared" si="0"/>
        <v>4.8823252878869239E-2</v>
      </c>
      <c r="D6" s="18" t="s">
        <v>6</v>
      </c>
      <c r="G6" s="13" t="s">
        <v>215</v>
      </c>
      <c r="H6" s="15">
        <f>SQRT(H5)</f>
        <v>14.66287829861518</v>
      </c>
      <c r="J6" s="6">
        <v>5</v>
      </c>
      <c r="K6" s="7">
        <f t="shared" si="1"/>
        <v>-0.10557529227758367</v>
      </c>
      <c r="L6" s="8">
        <v>9</v>
      </c>
      <c r="O6" s="12">
        <v>5</v>
      </c>
      <c r="P6" s="9">
        <f t="shared" si="2"/>
        <v>-0.22660532539855971</v>
      </c>
      <c r="Q6" s="8">
        <f t="shared" si="3"/>
        <v>2.2714144819875593E-2</v>
      </c>
    </row>
    <row r="7" spans="1:17">
      <c r="A7" s="35">
        <v>42948</v>
      </c>
      <c r="B7" s="36">
        <v>70835.100000000006</v>
      </c>
      <c r="C7" s="25">
        <f t="shared" si="0"/>
        <v>7.4555069447394207E-2</v>
      </c>
      <c r="D7" s="18" t="s">
        <v>7</v>
      </c>
      <c r="G7" s="13" t="s">
        <v>216</v>
      </c>
      <c r="H7" s="16">
        <v>15</v>
      </c>
      <c r="J7" s="6">
        <v>6</v>
      </c>
      <c r="K7" s="7">
        <f t="shared" si="1"/>
        <v>-7.7097637425589283E-2</v>
      </c>
      <c r="L7" s="8">
        <v>9</v>
      </c>
      <c r="O7" s="12">
        <v>6</v>
      </c>
      <c r="P7" s="9">
        <f t="shared" si="2"/>
        <v>-0.22233367717076055</v>
      </c>
      <c r="Q7" s="8">
        <f t="shared" si="3"/>
        <v>2.7674141364227196E-2</v>
      </c>
    </row>
    <row r="8" spans="1:17">
      <c r="A8" s="35">
        <v>42917</v>
      </c>
      <c r="B8" s="36">
        <v>65920.399999999994</v>
      </c>
      <c r="C8" s="25">
        <f t="shared" si="0"/>
        <v>4.8019077901430673E-2</v>
      </c>
      <c r="D8" s="18" t="s">
        <v>8</v>
      </c>
      <c r="G8" s="13" t="s">
        <v>217</v>
      </c>
      <c r="H8" s="14">
        <f>(H3-H2)/H7</f>
        <v>2.8477654851994362E-2</v>
      </c>
      <c r="J8" s="6">
        <v>7</v>
      </c>
      <c r="K8" s="7">
        <f t="shared" si="1"/>
        <v>-4.8619982573594928E-2</v>
      </c>
      <c r="L8" s="8">
        <v>18</v>
      </c>
      <c r="O8" s="12">
        <v>7</v>
      </c>
      <c r="P8" s="9">
        <f t="shared" si="2"/>
        <v>-0.21806202894296139</v>
      </c>
      <c r="Q8" s="8">
        <f t="shared" si="3"/>
        <v>3.3595881370781532E-2</v>
      </c>
    </row>
    <row r="9" spans="1:17">
      <c r="A9" s="35">
        <v>42887</v>
      </c>
      <c r="B9" s="36">
        <v>62900</v>
      </c>
      <c r="C9" s="25">
        <f t="shared" si="0"/>
        <v>3.0058282771101563E-3</v>
      </c>
      <c r="D9" s="18" t="s">
        <v>9</v>
      </c>
      <c r="G9" s="13" t="s">
        <v>211</v>
      </c>
      <c r="H9" s="17">
        <f>_xlfn.STDEV.S(C2:C216)</f>
        <v>7.1139090756639572E-2</v>
      </c>
      <c r="J9" s="6">
        <v>8</v>
      </c>
      <c r="K9" s="7">
        <f t="shared" si="1"/>
        <v>-2.0142327721600572E-2</v>
      </c>
      <c r="L9" s="8">
        <v>33</v>
      </c>
      <c r="O9" s="12">
        <v>8</v>
      </c>
      <c r="P9" s="9">
        <f t="shared" si="2"/>
        <v>-0.21379038071516224</v>
      </c>
      <c r="Q9" s="8">
        <f t="shared" si="3"/>
        <v>4.0637973467885301E-2</v>
      </c>
    </row>
    <row r="10" spans="1:17">
      <c r="A10" s="35">
        <v>42856</v>
      </c>
      <c r="B10" s="36">
        <v>62711.5</v>
      </c>
      <c r="C10" s="25">
        <f t="shared" si="0"/>
        <v>-4.1155478631014986E-2</v>
      </c>
      <c r="D10" s="18" t="s">
        <v>10</v>
      </c>
      <c r="G10" s="13" t="s">
        <v>218</v>
      </c>
      <c r="H10" s="13">
        <f>(H3-H2)/100</f>
        <v>4.271648227799154E-3</v>
      </c>
      <c r="J10" s="6">
        <v>9</v>
      </c>
      <c r="K10" s="7">
        <f t="shared" si="1"/>
        <v>8.3353271303938103E-3</v>
      </c>
      <c r="L10" s="8">
        <v>37</v>
      </c>
      <c r="O10" s="12">
        <v>9</v>
      </c>
      <c r="P10" s="9">
        <f t="shared" si="2"/>
        <v>-0.20951873248736308</v>
      </c>
      <c r="Q10" s="8">
        <f t="shared" si="3"/>
        <v>4.8979253893570739E-2</v>
      </c>
    </row>
    <row r="11" spans="1:17">
      <c r="A11" s="35">
        <v>42826</v>
      </c>
      <c r="B11" s="36">
        <v>65403.199999999997</v>
      </c>
      <c r="C11" s="25">
        <f t="shared" si="0"/>
        <v>6.4492698983289465E-3</v>
      </c>
      <c r="D11" s="18" t="s">
        <v>11</v>
      </c>
      <c r="J11" s="6">
        <v>10</v>
      </c>
      <c r="K11" s="7">
        <f t="shared" si="1"/>
        <v>3.6812981982388138E-2</v>
      </c>
      <c r="L11" s="8">
        <v>28</v>
      </c>
      <c r="O11" s="12">
        <v>10</v>
      </c>
      <c r="P11" s="9">
        <f t="shared" si="2"/>
        <v>-0.20524708425956392</v>
      </c>
      <c r="Q11" s="8">
        <f t="shared" si="3"/>
        <v>5.882018786852649E-2</v>
      </c>
    </row>
    <row r="12" spans="1:17">
      <c r="A12" s="35">
        <v>42795</v>
      </c>
      <c r="B12" s="36">
        <v>64984.1</v>
      </c>
      <c r="C12" s="25">
        <f t="shared" si="0"/>
        <v>-2.5171724263112094E-2</v>
      </c>
      <c r="D12" s="18" t="s">
        <v>12</v>
      </c>
      <c r="J12" s="6">
        <v>11</v>
      </c>
      <c r="K12" s="7">
        <f t="shared" si="1"/>
        <v>6.5290636834382521E-2</v>
      </c>
      <c r="L12" s="8">
        <v>29</v>
      </c>
      <c r="O12" s="12">
        <v>11</v>
      </c>
      <c r="P12" s="9">
        <f t="shared" si="2"/>
        <v>-0.20097543603176476</v>
      </c>
      <c r="Q12" s="8">
        <f t="shared" si="3"/>
        <v>7.0384133561575232E-2</v>
      </c>
    </row>
    <row r="13" spans="1:17">
      <c r="A13" s="35">
        <v>42767</v>
      </c>
      <c r="B13" s="36">
        <v>66662.100000000006</v>
      </c>
      <c r="C13" s="25">
        <f t="shared" si="0"/>
        <v>3.0791330863388255E-2</v>
      </c>
      <c r="D13" s="18" t="s">
        <v>13</v>
      </c>
      <c r="J13" s="6">
        <v>12</v>
      </c>
      <c r="K13" s="7">
        <f t="shared" si="1"/>
        <v>9.3768291686376903E-2</v>
      </c>
      <c r="L13" s="8">
        <v>21</v>
      </c>
      <c r="O13" s="12">
        <v>12</v>
      </c>
      <c r="P13" s="9">
        <f t="shared" si="2"/>
        <v>-0.19670378780396564</v>
      </c>
      <c r="Q13" s="8">
        <f t="shared" si="3"/>
        <v>8.3918410558548526E-2</v>
      </c>
    </row>
    <row r="14" spans="1:17">
      <c r="A14" s="35">
        <v>42736</v>
      </c>
      <c r="B14" s="36">
        <v>64670.8</v>
      </c>
      <c r="C14" s="25">
        <f t="shared" si="0"/>
        <v>7.3778834515244807E-2</v>
      </c>
      <c r="D14" s="18" t="s">
        <v>14</v>
      </c>
      <c r="J14" s="6">
        <v>13</v>
      </c>
      <c r="K14" s="7">
        <f t="shared" si="1"/>
        <v>0.12224594653837123</v>
      </c>
      <c r="L14" s="8">
        <v>16</v>
      </c>
      <c r="O14" s="12">
        <v>13</v>
      </c>
      <c r="P14" s="9">
        <f t="shared" si="2"/>
        <v>-0.19243213957616645</v>
      </c>
      <c r="Q14" s="8">
        <f t="shared" si="3"/>
        <v>9.9695108369750429E-2</v>
      </c>
    </row>
    <row r="15" spans="1:17">
      <c r="A15" s="35">
        <v>42705</v>
      </c>
      <c r="B15" s="36">
        <v>60227.3</v>
      </c>
      <c r="C15" s="25">
        <f t="shared" si="0"/>
        <v>-2.7123205355181312E-2</v>
      </c>
      <c r="D15" s="18" t="s">
        <v>15</v>
      </c>
      <c r="J15" s="6">
        <v>14</v>
      </c>
      <c r="K15" s="7">
        <f t="shared" si="1"/>
        <v>0.15072360139036561</v>
      </c>
      <c r="L15" s="8">
        <v>7</v>
      </c>
      <c r="O15" s="12">
        <v>14</v>
      </c>
      <c r="P15" s="9">
        <f t="shared" si="2"/>
        <v>-0.18816049134836732</v>
      </c>
      <c r="Q15" s="8">
        <f t="shared" si="3"/>
        <v>0.11801156488757449</v>
      </c>
    </row>
    <row r="16" spans="1:17">
      <c r="A16" s="35">
        <v>42675</v>
      </c>
      <c r="B16" s="36">
        <v>61906.400000000001</v>
      </c>
      <c r="C16" s="25">
        <f t="shared" si="0"/>
        <v>-4.6486303321550348E-2</v>
      </c>
      <c r="D16" s="18" t="s">
        <v>16</v>
      </c>
      <c r="J16" s="6">
        <v>15</v>
      </c>
      <c r="K16" s="7">
        <f t="shared" si="1"/>
        <v>0.17920125624235994</v>
      </c>
      <c r="L16" s="8">
        <v>5</v>
      </c>
      <c r="O16" s="12">
        <v>15</v>
      </c>
      <c r="P16" s="9">
        <f t="shared" si="2"/>
        <v>-0.18388884312056816</v>
      </c>
      <c r="Q16" s="8">
        <f t="shared" si="3"/>
        <v>0.13919044018224394</v>
      </c>
    </row>
    <row r="17" spans="1:17">
      <c r="A17" s="35">
        <v>42644</v>
      </c>
      <c r="B17" s="36">
        <v>64924.5</v>
      </c>
      <c r="C17" s="25">
        <f t="shared" si="0"/>
        <v>0.1123494440351569</v>
      </c>
      <c r="D17" s="18" t="s">
        <v>17</v>
      </c>
      <c r="O17" s="12">
        <v>16</v>
      </c>
      <c r="P17" s="9">
        <f t="shared" si="2"/>
        <v>-0.17961719489276901</v>
      </c>
      <c r="Q17" s="8">
        <f t="shared" si="3"/>
        <v>0.16357930797299275</v>
      </c>
    </row>
    <row r="18" spans="1:17">
      <c r="A18" s="35">
        <v>42614</v>
      </c>
      <c r="B18" s="36">
        <v>58367</v>
      </c>
      <c r="C18" s="25">
        <f t="shared" si="0"/>
        <v>8.0464792551437903E-3</v>
      </c>
      <c r="D18" s="18" t="s">
        <v>18</v>
      </c>
      <c r="O18" s="12">
        <v>17</v>
      </c>
      <c r="P18" s="9">
        <f t="shared" si="2"/>
        <v>-0.17534554666496985</v>
      </c>
      <c r="Q18" s="8">
        <f t="shared" si="3"/>
        <v>0.19154968592107283</v>
      </c>
    </row>
    <row r="19" spans="1:17">
      <c r="A19" s="35">
        <v>42583</v>
      </c>
      <c r="B19" s="36">
        <v>57901.1</v>
      </c>
      <c r="C19" s="25">
        <f t="shared" si="0"/>
        <v>1.0345814386073959E-2</v>
      </c>
      <c r="D19" s="18" t="s">
        <v>19</v>
      </c>
      <c r="O19" s="12">
        <v>18</v>
      </c>
      <c r="P19" s="9">
        <f t="shared" si="2"/>
        <v>-0.17107389843717069</v>
      </c>
      <c r="Q19" s="8">
        <f t="shared" si="3"/>
        <v>0.22349542694625624</v>
      </c>
    </row>
    <row r="20" spans="1:17">
      <c r="A20" s="35">
        <v>42552</v>
      </c>
      <c r="B20" s="36">
        <v>57308.2</v>
      </c>
      <c r="C20" s="25">
        <f t="shared" si="0"/>
        <v>0.11219964717458253</v>
      </c>
      <c r="D20" s="18" t="s">
        <v>20</v>
      </c>
      <c r="O20" s="12">
        <v>19</v>
      </c>
      <c r="P20" s="9">
        <f t="shared" si="2"/>
        <v>-0.16680225020937156</v>
      </c>
      <c r="Q20" s="8">
        <f t="shared" si="3"/>
        <v>0.25983039743967268</v>
      </c>
    </row>
    <row r="21" spans="1:17">
      <c r="A21" s="35">
        <v>42522</v>
      </c>
      <c r="B21" s="36">
        <v>51526.9</v>
      </c>
      <c r="C21" s="25">
        <f t="shared" si="0"/>
        <v>6.3030593108968747E-2</v>
      </c>
      <c r="D21" s="18" t="s">
        <v>21</v>
      </c>
      <c r="O21" s="12">
        <v>20</v>
      </c>
      <c r="P21" s="9">
        <f t="shared" si="2"/>
        <v>-0.16253060198157238</v>
      </c>
      <c r="Q21" s="8">
        <f t="shared" si="3"/>
        <v>0.30098537486676114</v>
      </c>
    </row>
    <row r="22" spans="1:17">
      <c r="A22" s="35">
        <v>42491</v>
      </c>
      <c r="B22" s="36">
        <v>48471.7</v>
      </c>
      <c r="C22" s="25">
        <f t="shared" si="0"/>
        <v>-0.10088572727019784</v>
      </c>
      <c r="D22" s="18" t="s">
        <v>22</v>
      </c>
      <c r="O22" s="12">
        <v>21</v>
      </c>
      <c r="P22" s="9">
        <f t="shared" si="2"/>
        <v>-0.15825895375377325</v>
      </c>
      <c r="Q22" s="8">
        <f t="shared" si="3"/>
        <v>0.3474041071023945</v>
      </c>
    </row>
    <row r="23" spans="1:17">
      <c r="A23" s="35">
        <v>42461</v>
      </c>
      <c r="B23" s="36">
        <v>53910.5</v>
      </c>
      <c r="C23" s="25">
        <f t="shared" si="0"/>
        <v>7.7018817188189814E-2</v>
      </c>
      <c r="D23" s="18" t="s">
        <v>23</v>
      </c>
      <c r="H23" s="2"/>
      <c r="O23" s="12">
        <v>22</v>
      </c>
      <c r="P23" s="9">
        <f t="shared" si="2"/>
        <v>-0.15398730552597409</v>
      </c>
      <c r="Q23" s="8">
        <f t="shared" si="3"/>
        <v>0.39953848911546624</v>
      </c>
    </row>
    <row r="24" spans="1:17">
      <c r="A24" s="35">
        <v>42430</v>
      </c>
      <c r="B24" s="36">
        <v>50055.3</v>
      </c>
      <c r="C24" s="25">
        <f t="shared" si="0"/>
        <v>0.16968306230560892</v>
      </c>
      <c r="D24" s="18" t="s">
        <v>24</v>
      </c>
      <c r="O24" s="12">
        <v>23</v>
      </c>
      <c r="P24" s="9">
        <f t="shared" si="2"/>
        <v>-0.14971565729817493</v>
      </c>
      <c r="Q24" s="8">
        <f t="shared" si="3"/>
        <v>0.45784282942245935</v>
      </c>
    </row>
    <row r="25" spans="1:17">
      <c r="A25" s="35">
        <v>42401</v>
      </c>
      <c r="B25" s="36">
        <v>42793.9</v>
      </c>
      <c r="C25" s="25">
        <f t="shared" si="0"/>
        <v>5.9097658763550109E-2</v>
      </c>
      <c r="D25" s="18" t="s">
        <v>25</v>
      </c>
      <c r="O25" s="12">
        <v>24</v>
      </c>
      <c r="P25" s="9">
        <f t="shared" si="2"/>
        <v>-0.14544400907037577</v>
      </c>
      <c r="Q25" s="8">
        <f t="shared" si="3"/>
        <v>0.52276719903875424</v>
      </c>
    </row>
    <row r="26" spans="1:17">
      <c r="A26" s="35">
        <v>42370</v>
      </c>
      <c r="B26" s="36">
        <v>40406</v>
      </c>
      <c r="C26" s="25">
        <f t="shared" si="0"/>
        <v>-6.7912341407151078E-2</v>
      </c>
      <c r="D26" s="18" t="s">
        <v>26</v>
      </c>
      <c r="O26" s="12">
        <v>25</v>
      </c>
      <c r="P26" s="9">
        <f t="shared" si="2"/>
        <v>-0.14117236084257662</v>
      </c>
      <c r="Q26" s="8">
        <f t="shared" si="3"/>
        <v>0.59474987931403955</v>
      </c>
    </row>
    <row r="27" spans="1:17">
      <c r="A27" s="35">
        <v>42339</v>
      </c>
      <c r="B27" s="36">
        <v>43350</v>
      </c>
      <c r="C27" s="25">
        <f t="shared" si="0"/>
        <v>-3.923724080460278E-2</v>
      </c>
      <c r="D27" s="18" t="s">
        <v>27</v>
      </c>
      <c r="O27" s="12">
        <v>26</v>
      </c>
      <c r="P27" s="9">
        <f t="shared" si="2"/>
        <v>-0.13690071261477746</v>
      </c>
      <c r="Q27" s="8">
        <f t="shared" si="3"/>
        <v>0.67420895173231377</v>
      </c>
    </row>
    <row r="28" spans="1:17">
      <c r="A28" s="35">
        <v>42309</v>
      </c>
      <c r="B28" s="36">
        <v>45120.4</v>
      </c>
      <c r="C28" s="25">
        <f t="shared" si="0"/>
        <v>-1.6316101576670849E-2</v>
      </c>
      <c r="D28" s="18" t="s">
        <v>28</v>
      </c>
      <c r="O28" s="12">
        <v>27</v>
      </c>
      <c r="P28" s="9">
        <f t="shared" si="2"/>
        <v>-0.1326290643869783</v>
      </c>
      <c r="Q28" s="8">
        <f t="shared" si="3"/>
        <v>0.76153310201228741</v>
      </c>
    </row>
    <row r="29" spans="1:17">
      <c r="A29" s="35">
        <v>42278</v>
      </c>
      <c r="B29" s="36">
        <v>45868.800000000003</v>
      </c>
      <c r="C29" s="25">
        <f t="shared" si="0"/>
        <v>1.796521472814705E-2</v>
      </c>
      <c r="D29" s="18" t="s">
        <v>29</v>
      </c>
      <c r="O29" s="12">
        <v>28</v>
      </c>
      <c r="P29" s="9">
        <f t="shared" si="2"/>
        <v>-0.12835741615917917</v>
      </c>
      <c r="Q29" s="8">
        <f t="shared" si="3"/>
        <v>0.85707174201777725</v>
      </c>
    </row>
    <row r="30" spans="1:17">
      <c r="A30" s="35">
        <v>42248</v>
      </c>
      <c r="B30" s="36">
        <v>45059.3</v>
      </c>
      <c r="C30" s="25">
        <f t="shared" si="0"/>
        <v>-3.3591060685676188E-2</v>
      </c>
      <c r="D30" s="18" t="s">
        <v>30</v>
      </c>
      <c r="O30" s="12">
        <v>29</v>
      </c>
      <c r="P30" s="9">
        <f t="shared" si="2"/>
        <v>-0.12408576793138</v>
      </c>
      <c r="Q30" s="8">
        <f t="shared" si="3"/>
        <v>0.96112458527284639</v>
      </c>
    </row>
    <row r="31" spans="1:17">
      <c r="A31" s="35">
        <v>42217</v>
      </c>
      <c r="B31" s="36">
        <v>46625.5</v>
      </c>
      <c r="C31" s="25">
        <f t="shared" si="0"/>
        <v>-8.3343933335391029E-2</v>
      </c>
      <c r="D31" s="18" t="s">
        <v>31</v>
      </c>
      <c r="O31" s="12">
        <v>30</v>
      </c>
      <c r="P31" s="9">
        <f t="shared" si="2"/>
        <v>-0.11981411970358086</v>
      </c>
      <c r="Q31" s="8">
        <f t="shared" si="3"/>
        <v>1.0739308443126532</v>
      </c>
    </row>
    <row r="32" spans="1:17">
      <c r="A32" s="35">
        <v>42186</v>
      </c>
      <c r="B32" s="36">
        <v>50864.77</v>
      </c>
      <c r="C32" s="25">
        <f t="shared" si="0"/>
        <v>-4.1749684632206518E-2</v>
      </c>
      <c r="D32" s="18" t="s">
        <v>32</v>
      </c>
      <c r="O32" s="12">
        <v>31</v>
      </c>
      <c r="P32" s="9">
        <f t="shared" si="2"/>
        <v>-0.1155424714757817</v>
      </c>
      <c r="Q32" s="8">
        <f t="shared" si="3"/>
        <v>1.1956582495942507</v>
      </c>
    </row>
    <row r="33" spans="1:17">
      <c r="A33" s="35">
        <v>42156</v>
      </c>
      <c r="B33" s="36">
        <v>53080.88</v>
      </c>
      <c r="C33" s="25">
        <f t="shared" si="0"/>
        <v>6.072917849291315E-3</v>
      </c>
      <c r="D33" s="18" t="s">
        <v>33</v>
      </c>
      <c r="O33" s="12">
        <v>32</v>
      </c>
      <c r="P33" s="9">
        <f t="shared" si="2"/>
        <v>-0.11127082324798254</v>
      </c>
      <c r="Q33" s="8">
        <f t="shared" si="3"/>
        <v>1.3263921190425214</v>
      </c>
    </row>
    <row r="34" spans="1:17">
      <c r="A34" s="35">
        <v>42125</v>
      </c>
      <c r="B34" s="36">
        <v>52760.47</v>
      </c>
      <c r="C34" s="25">
        <f t="shared" si="0"/>
        <v>-6.1692126073593534E-2</v>
      </c>
      <c r="D34" s="18" t="s">
        <v>34</v>
      </c>
      <c r="O34" s="12">
        <v>33</v>
      </c>
      <c r="P34" s="9">
        <f t="shared" si="2"/>
        <v>-0.10699917502018338</v>
      </c>
      <c r="Q34" s="8">
        <f t="shared" si="3"/>
        <v>1.4661247332473164</v>
      </c>
    </row>
    <row r="35" spans="1:17">
      <c r="A35" s="35">
        <v>42095</v>
      </c>
      <c r="B35" s="36">
        <v>56229.38</v>
      </c>
      <c r="C35" s="25">
        <f t="shared" si="0"/>
        <v>9.9300178142160078E-2</v>
      </c>
      <c r="D35" s="18" t="s">
        <v>35</v>
      </c>
      <c r="O35" s="12">
        <v>34</v>
      </c>
      <c r="P35" s="9">
        <f t="shared" si="2"/>
        <v>-0.10272752679238423</v>
      </c>
      <c r="Q35" s="8">
        <f t="shared" si="3"/>
        <v>1.6147452925667283</v>
      </c>
    </row>
    <row r="36" spans="1:17">
      <c r="A36" s="35">
        <v>42064</v>
      </c>
      <c r="B36" s="36">
        <v>51150.16</v>
      </c>
      <c r="C36" s="25">
        <f t="shared" si="0"/>
        <v>-8.3928667321013783E-3</v>
      </c>
      <c r="D36" s="18" t="s">
        <v>36</v>
      </c>
      <c r="O36" s="12">
        <v>35</v>
      </c>
      <c r="P36" s="9">
        <f t="shared" si="2"/>
        <v>-9.845587856458507E-2</v>
      </c>
      <c r="Q36" s="8">
        <f t="shared" si="3"/>
        <v>1.772030747663508</v>
      </c>
    </row>
    <row r="37" spans="1:17">
      <c r="A37" s="35">
        <v>42036</v>
      </c>
      <c r="B37" s="36">
        <v>51583.09</v>
      </c>
      <c r="C37" s="25">
        <f t="shared" si="0"/>
        <v>9.9672590927541105E-2</v>
      </c>
      <c r="D37" s="18" t="s">
        <v>37</v>
      </c>
      <c r="O37" s="12">
        <v>36</v>
      </c>
      <c r="P37" s="9">
        <f t="shared" si="2"/>
        <v>-9.4184230336785912E-2</v>
      </c>
      <c r="Q37" s="8">
        <f t="shared" si="3"/>
        <v>1.9376378031247907</v>
      </c>
    </row>
    <row r="38" spans="1:17">
      <c r="A38" s="35">
        <v>42005</v>
      </c>
      <c r="B38" s="36">
        <v>46907.68</v>
      </c>
      <c r="C38" s="25">
        <f t="shared" si="0"/>
        <v>-6.1985413761680541E-2</v>
      </c>
      <c r="D38" s="18" t="s">
        <v>38</v>
      </c>
      <c r="O38" s="12">
        <v>37</v>
      </c>
      <c r="P38" s="9">
        <f t="shared" si="2"/>
        <v>-8.9912582108986783E-2</v>
      </c>
      <c r="Q38" s="8">
        <f t="shared" si="3"/>
        <v>2.1110963937484031</v>
      </c>
    </row>
    <row r="39" spans="1:17">
      <c r="A39" s="35">
        <v>41974</v>
      </c>
      <c r="B39" s="36">
        <v>50007.41</v>
      </c>
      <c r="C39" s="25">
        <f t="shared" si="0"/>
        <v>-8.6188692347050622E-2</v>
      </c>
      <c r="D39" s="18" t="s">
        <v>39</v>
      </c>
      <c r="O39" s="12">
        <v>38</v>
      </c>
      <c r="P39" s="9">
        <f t="shared" si="2"/>
        <v>-8.5640933881187625E-2</v>
      </c>
      <c r="Q39" s="8">
        <f t="shared" si="3"/>
        <v>2.2918049239803771</v>
      </c>
    </row>
    <row r="40" spans="1:17">
      <c r="A40" s="35">
        <v>41944</v>
      </c>
      <c r="B40" s="36">
        <v>54724</v>
      </c>
      <c r="C40" s="25">
        <f t="shared" si="0"/>
        <v>1.7463379987772143E-3</v>
      </c>
      <c r="D40" s="18" t="s">
        <v>40</v>
      </c>
      <c r="O40" s="12">
        <v>39</v>
      </c>
      <c r="P40" s="9">
        <f t="shared" si="2"/>
        <v>-8.1369285653388468E-2</v>
      </c>
      <c r="Q40" s="8">
        <f t="shared" si="3"/>
        <v>2.4790275422704542</v>
      </c>
    </row>
    <row r="41" spans="1:17">
      <c r="A41" s="35">
        <v>41913</v>
      </c>
      <c r="B41" s="36">
        <v>54628.6</v>
      </c>
      <c r="C41" s="25">
        <f t="shared" si="0"/>
        <v>9.472617884772605E-3</v>
      </c>
      <c r="D41" s="18" t="s">
        <v>41</v>
      </c>
      <c r="O41" s="12">
        <v>40</v>
      </c>
      <c r="P41" s="9">
        <f t="shared" si="2"/>
        <v>-7.709763742558931E-2</v>
      </c>
      <c r="Q41" s="8">
        <f t="shared" si="3"/>
        <v>2.6718936934925761</v>
      </c>
    </row>
    <row r="42" spans="1:17">
      <c r="A42" s="35">
        <v>41883</v>
      </c>
      <c r="B42" s="36">
        <v>54115.98</v>
      </c>
      <c r="C42" s="25">
        <f t="shared" si="0"/>
        <v>-0.1170237639739492</v>
      </c>
      <c r="D42" s="18" t="s">
        <v>42</v>
      </c>
      <c r="O42" s="12">
        <v>41</v>
      </c>
      <c r="P42" s="9">
        <f t="shared" si="2"/>
        <v>-7.2825989197790153E-2</v>
      </c>
      <c r="Q42" s="8">
        <f t="shared" si="3"/>
        <v>2.8694001541168075</v>
      </c>
    </row>
    <row r="43" spans="1:17">
      <c r="A43" s="35">
        <v>41852</v>
      </c>
      <c r="B43" s="36">
        <v>61288.15</v>
      </c>
      <c r="C43" s="25">
        <f t="shared" si="0"/>
        <v>9.77753481543151E-2</v>
      </c>
      <c r="D43" s="18" t="s">
        <v>43</v>
      </c>
      <c r="O43" s="12">
        <v>42</v>
      </c>
      <c r="P43" s="9">
        <f t="shared" si="2"/>
        <v>-6.8554340969990996E-2</v>
      </c>
      <c r="Q43" s="8">
        <f t="shared" si="3"/>
        <v>3.0704157069533782</v>
      </c>
    </row>
    <row r="44" spans="1:17">
      <c r="A44" s="35">
        <v>41821</v>
      </c>
      <c r="B44" s="36">
        <v>55829.41</v>
      </c>
      <c r="C44" s="25">
        <f t="shared" si="0"/>
        <v>5.0052268065396976E-2</v>
      </c>
      <c r="D44" s="18" t="s">
        <v>44</v>
      </c>
      <c r="O44" s="12">
        <v>43</v>
      </c>
      <c r="P44" s="9">
        <f t="shared" si="2"/>
        <v>-6.4282692742191838E-2</v>
      </c>
      <c r="Q44" s="8">
        <f t="shared" si="3"/>
        <v>3.2736885558417836</v>
      </c>
    </row>
    <row r="45" spans="1:17">
      <c r="A45" s="35">
        <v>41791</v>
      </c>
      <c r="B45" s="36">
        <v>53168.22</v>
      </c>
      <c r="C45" s="25">
        <f t="shared" si="0"/>
        <v>3.7644512985530287E-2</v>
      </c>
      <c r="D45" s="18" t="s">
        <v>45</v>
      </c>
      <c r="O45" s="12">
        <v>44</v>
      </c>
      <c r="P45" s="9">
        <f t="shared" si="2"/>
        <v>-6.0011044514392708E-2</v>
      </c>
      <c r="Q45" s="8">
        <f t="shared" si="3"/>
        <v>3.4778565168386533</v>
      </c>
    </row>
    <row r="46" spans="1:17">
      <c r="A46" s="35">
        <v>41760</v>
      </c>
      <c r="B46" s="36">
        <v>51239.34</v>
      </c>
      <c r="C46" s="25">
        <f t="shared" si="0"/>
        <v>-7.5029020841740346E-3</v>
      </c>
      <c r="D46" s="18" t="s">
        <v>46</v>
      </c>
      <c r="O46" s="12">
        <v>45</v>
      </c>
      <c r="P46" s="9">
        <f t="shared" si="2"/>
        <v>-5.5739396286593551E-2</v>
      </c>
      <c r="Q46" s="8">
        <f t="shared" si="3"/>
        <v>3.6814599528458891</v>
      </c>
    </row>
    <row r="47" spans="1:17">
      <c r="A47" s="35">
        <v>41730</v>
      </c>
      <c r="B47" s="36">
        <v>51626.69</v>
      </c>
      <c r="C47" s="25">
        <f t="shared" si="0"/>
        <v>2.4035940154224278E-2</v>
      </c>
      <c r="D47" s="18" t="s">
        <v>47</v>
      </c>
      <c r="O47" s="12">
        <v>46</v>
      </c>
      <c r="P47" s="9">
        <f t="shared" si="2"/>
        <v>-5.1467748058794394E-2</v>
      </c>
      <c r="Q47" s="8">
        <f t="shared" si="3"/>
        <v>3.8829573451251984</v>
      </c>
    </row>
    <row r="48" spans="1:17">
      <c r="A48" s="35">
        <v>41699</v>
      </c>
      <c r="B48" s="36">
        <v>50414.92</v>
      </c>
      <c r="C48" s="25">
        <f t="shared" si="0"/>
        <v>7.0507746143915195E-2</v>
      </c>
      <c r="D48" s="18" t="s">
        <v>48</v>
      </c>
      <c r="O48" s="12">
        <v>47</v>
      </c>
      <c r="P48" s="9">
        <f t="shared" si="2"/>
        <v>-4.7196099830995236E-2</v>
      </c>
      <c r="Q48" s="8">
        <f t="shared" si="3"/>
        <v>4.0807433199540331</v>
      </c>
    </row>
    <row r="49" spans="1:17">
      <c r="A49" s="35">
        <v>41671</v>
      </c>
      <c r="B49" s="36">
        <v>47094.400000000001</v>
      </c>
      <c r="C49" s="25">
        <f t="shared" si="0"/>
        <v>-1.14316025591642E-2</v>
      </c>
      <c r="D49" s="18" t="s">
        <v>49</v>
      </c>
      <c r="O49" s="12">
        <v>48</v>
      </c>
      <c r="P49" s="9">
        <f t="shared" si="2"/>
        <v>-4.2924451603196079E-2</v>
      </c>
      <c r="Q49" s="8">
        <f t="shared" si="3"/>
        <v>4.2731688741852212</v>
      </c>
    </row>
    <row r="50" spans="1:17">
      <c r="A50" s="35">
        <v>41640</v>
      </c>
      <c r="B50" s="36">
        <v>47638.99</v>
      </c>
      <c r="C50" s="25">
        <f t="shared" si="0"/>
        <v>-7.509965604781943E-2</v>
      </c>
      <c r="D50" s="18" t="s">
        <v>50</v>
      </c>
      <c r="O50" s="12">
        <v>49</v>
      </c>
      <c r="P50" s="9">
        <f t="shared" si="2"/>
        <v>-3.8652803375396921E-2</v>
      </c>
      <c r="Q50" s="8">
        <f t="shared" si="3"/>
        <v>4.4585634721958538</v>
      </c>
    </row>
    <row r="51" spans="1:17">
      <c r="A51" s="35">
        <v>41609</v>
      </c>
      <c r="B51" s="36">
        <v>51507.16</v>
      </c>
      <c r="C51" s="25">
        <f t="shared" si="0"/>
        <v>-1.8583912462994734E-2</v>
      </c>
      <c r="D51" s="18" t="s">
        <v>51</v>
      </c>
      <c r="O51" s="12">
        <v>50</v>
      </c>
      <c r="P51" s="9">
        <f t="shared" si="2"/>
        <v>-3.4381155147597764E-2</v>
      </c>
      <c r="Q51" s="8">
        <f t="shared" si="3"/>
        <v>4.6352586211959315</v>
      </c>
    </row>
    <row r="52" spans="1:17">
      <c r="A52" s="35">
        <v>41579</v>
      </c>
      <c r="B52" s="36">
        <v>52482.49</v>
      </c>
      <c r="C52" s="25">
        <f t="shared" si="0"/>
        <v>-3.2691379049767599E-2</v>
      </c>
      <c r="D52" s="18" t="s">
        <v>52</v>
      </c>
      <c r="O52" s="12">
        <v>51</v>
      </c>
      <c r="P52" s="9">
        <f t="shared" si="2"/>
        <v>-3.0109506919798606E-2</v>
      </c>
      <c r="Q52" s="8">
        <f t="shared" si="3"/>
        <v>4.8016124745865074</v>
      </c>
    </row>
    <row r="53" spans="1:17">
      <c r="A53" s="35">
        <v>41548</v>
      </c>
      <c r="B53" s="36">
        <v>54256.2</v>
      </c>
      <c r="C53" s="25">
        <f t="shared" si="0"/>
        <v>3.6646471725521934E-2</v>
      </c>
      <c r="D53" s="18" t="s">
        <v>53</v>
      </c>
      <c r="O53" s="12">
        <v>52</v>
      </c>
      <c r="P53" s="9">
        <f t="shared" si="2"/>
        <v>-2.5837858691999449E-2</v>
      </c>
      <c r="Q53" s="8">
        <f t="shared" si="3"/>
        <v>4.9560349663065866</v>
      </c>
    </row>
    <row r="54" spans="1:17">
      <c r="A54" s="35">
        <v>41518</v>
      </c>
      <c r="B54" s="36">
        <v>52338.19</v>
      </c>
      <c r="C54" s="25">
        <f t="shared" si="0"/>
        <v>4.6517868300949283E-2</v>
      </c>
      <c r="D54" s="18" t="s">
        <v>54</v>
      </c>
      <c r="O54" s="12">
        <v>53</v>
      </c>
      <c r="P54" s="9">
        <f t="shared" si="2"/>
        <v>-2.1566210464200319E-2</v>
      </c>
      <c r="Q54" s="8">
        <f t="shared" si="3"/>
        <v>5.0970129449050878</v>
      </c>
    </row>
    <row r="55" spans="1:17">
      <c r="A55" s="35">
        <v>41487</v>
      </c>
      <c r="B55" s="36">
        <v>50011.75</v>
      </c>
      <c r="C55" s="25">
        <f t="shared" si="0"/>
        <v>3.684624840026296E-2</v>
      </c>
      <c r="D55" s="18" t="s">
        <v>55</v>
      </c>
      <c r="O55" s="12">
        <v>54</v>
      </c>
      <c r="P55" s="9">
        <f t="shared" si="2"/>
        <v>-1.7294562236401162E-2</v>
      </c>
      <c r="Q55" s="8">
        <f t="shared" si="3"/>
        <v>5.2231347560648054</v>
      </c>
    </row>
    <row r="56" spans="1:17">
      <c r="A56" s="35">
        <v>41456</v>
      </c>
      <c r="B56" s="36">
        <v>48234.49</v>
      </c>
      <c r="C56" s="25">
        <f t="shared" si="0"/>
        <v>1.6380257297480938E-2</v>
      </c>
      <c r="D56" s="18" t="s">
        <v>56</v>
      </c>
      <c r="O56" s="12">
        <v>55</v>
      </c>
      <c r="P56" s="9">
        <f t="shared" si="2"/>
        <v>-1.3022914008602005E-2</v>
      </c>
      <c r="Q56" s="8">
        <f t="shared" si="3"/>
        <v>5.3331137176812833</v>
      </c>
    </row>
    <row r="57" spans="1:17">
      <c r="A57" s="35">
        <v>41426</v>
      </c>
      <c r="B57" s="36">
        <v>47457.13</v>
      </c>
      <c r="C57" s="25">
        <f t="shared" si="0"/>
        <v>-0.11305163824372866</v>
      </c>
      <c r="D57" s="18" t="s">
        <v>57</v>
      </c>
      <c r="O57" s="12">
        <v>56</v>
      </c>
      <c r="P57" s="9">
        <f t="shared" si="2"/>
        <v>-8.7512657808028471E-3</v>
      </c>
      <c r="Q57" s="8">
        <f t="shared" si="3"/>
        <v>5.4258099430348716</v>
      </c>
    </row>
    <row r="58" spans="1:17">
      <c r="A58" s="35">
        <v>41395</v>
      </c>
      <c r="B58" s="36">
        <v>53506.080000000002</v>
      </c>
      <c r="C58" s="25">
        <f t="shared" si="0"/>
        <v>-4.300257716055178E-2</v>
      </c>
      <c r="D58" s="18" t="s">
        <v>58</v>
      </c>
      <c r="O58" s="12">
        <v>57</v>
      </c>
      <c r="P58" s="9">
        <f t="shared" si="2"/>
        <v>-4.4796175530036897E-3</v>
      </c>
      <c r="Q58" s="8">
        <f t="shared" si="3"/>
        <v>5.5002499951995194</v>
      </c>
    </row>
    <row r="59" spans="1:17">
      <c r="A59" s="35">
        <v>41365</v>
      </c>
      <c r="B59" s="36">
        <v>55910.37</v>
      </c>
      <c r="C59" s="25">
        <f t="shared" si="0"/>
        <v>-7.8385735116478505E-3</v>
      </c>
      <c r="D59" s="18" t="s">
        <v>59</v>
      </c>
      <c r="O59" s="12">
        <v>58</v>
      </c>
      <c r="P59" s="9">
        <f t="shared" si="2"/>
        <v>-2.0796932520453226E-4</v>
      </c>
      <c r="Q59" s="8">
        <f t="shared" si="3"/>
        <v>5.5556438991335959</v>
      </c>
    </row>
    <row r="60" spans="1:17">
      <c r="A60" s="35">
        <v>41334</v>
      </c>
      <c r="B60" s="36">
        <v>56352.09</v>
      </c>
      <c r="C60" s="25">
        <f t="shared" si="0"/>
        <v>-1.8671541258934221E-2</v>
      </c>
      <c r="D60" s="18" t="s">
        <v>60</v>
      </c>
      <c r="O60" s="12">
        <v>59</v>
      </c>
      <c r="P60" s="9">
        <f t="shared" si="2"/>
        <v>4.0636789025946252E-3</v>
      </c>
      <c r="Q60" s="8">
        <f t="shared" si="3"/>
        <v>5.5913990958415312</v>
      </c>
    </row>
    <row r="61" spans="1:17">
      <c r="A61" s="35">
        <v>41306</v>
      </c>
      <c r="B61" s="36">
        <v>57424.29</v>
      </c>
      <c r="C61" s="25">
        <f t="shared" si="0"/>
        <v>-3.9108797320816402E-2</v>
      </c>
      <c r="D61" s="18" t="s">
        <v>61</v>
      </c>
      <c r="O61" s="12">
        <v>60</v>
      </c>
      <c r="P61" s="9">
        <f t="shared" si="2"/>
        <v>8.3353271303937548E-3</v>
      </c>
      <c r="Q61" s="8">
        <f t="shared" si="3"/>
        <v>5.6071309939734837</v>
      </c>
    </row>
    <row r="62" spans="1:17">
      <c r="A62" s="35">
        <v>41275</v>
      </c>
      <c r="B62" s="36">
        <v>59761.49</v>
      </c>
      <c r="C62" s="25">
        <f t="shared" si="0"/>
        <v>-1.9533213632742408E-2</v>
      </c>
      <c r="D62" s="18" t="s">
        <v>62</v>
      </c>
      <c r="O62" s="12">
        <v>61</v>
      </c>
      <c r="P62" s="9">
        <f t="shared" si="2"/>
        <v>1.260697535819294E-2</v>
      </c>
      <c r="Q62" s="8">
        <f t="shared" si="3"/>
        <v>5.6026698561379114</v>
      </c>
    </row>
    <row r="63" spans="1:17">
      <c r="A63" s="35">
        <v>41244</v>
      </c>
      <c r="B63" s="36">
        <v>60952.08</v>
      </c>
      <c r="C63" s="25">
        <f t="shared" si="0"/>
        <v>6.0505193862259388E-2</v>
      </c>
      <c r="D63" s="18" t="s">
        <v>63</v>
      </c>
      <c r="O63" s="12">
        <v>62</v>
      </c>
      <c r="P63" s="9">
        <f t="shared" si="2"/>
        <v>1.687862358599207E-2</v>
      </c>
      <c r="Q63" s="8">
        <f t="shared" si="3"/>
        <v>5.5780638475098581</v>
      </c>
    </row>
    <row r="64" spans="1:17">
      <c r="A64" s="35">
        <v>41214</v>
      </c>
      <c r="B64" s="36">
        <v>57474.57</v>
      </c>
      <c r="C64" s="25">
        <f t="shared" si="0"/>
        <v>7.1211312503745017E-3</v>
      </c>
      <c r="D64" s="18" t="s">
        <v>64</v>
      </c>
      <c r="O64" s="12">
        <v>63</v>
      </c>
      <c r="P64" s="9">
        <f t="shared" si="2"/>
        <v>2.1150271813791255E-2</v>
      </c>
      <c r="Q64" s="8">
        <f t="shared" si="3"/>
        <v>5.5335781701694788</v>
      </c>
    </row>
    <row r="65" spans="1:17">
      <c r="A65" s="35">
        <v>41183</v>
      </c>
      <c r="B65" s="36">
        <v>57068.18</v>
      </c>
      <c r="C65" s="25">
        <f t="shared" si="0"/>
        <v>-3.5617226348717224E-2</v>
      </c>
      <c r="D65" s="18" t="s">
        <v>65</v>
      </c>
      <c r="O65" s="12">
        <v>64</v>
      </c>
      <c r="P65" s="9">
        <f t="shared" si="2"/>
        <v>2.5421920041590385E-2</v>
      </c>
      <c r="Q65" s="8">
        <f t="shared" si="3"/>
        <v>5.4696903049263526</v>
      </c>
    </row>
    <row r="66" spans="1:17">
      <c r="A66" s="35">
        <v>41153</v>
      </c>
      <c r="B66" s="36">
        <v>59175.86</v>
      </c>
      <c r="C66" s="25">
        <f t="shared" si="0"/>
        <v>3.7054964428699266E-2</v>
      </c>
      <c r="D66" s="18" t="s">
        <v>66</v>
      </c>
      <c r="O66" s="12">
        <v>65</v>
      </c>
      <c r="P66" s="9">
        <f t="shared" si="2"/>
        <v>2.9693568269389514E-2</v>
      </c>
      <c r="Q66" s="8">
        <f t="shared" si="3"/>
        <v>5.3870814800040572</v>
      </c>
    </row>
    <row r="67" spans="1:17">
      <c r="A67" s="35">
        <v>41122</v>
      </c>
      <c r="B67" s="36">
        <v>57061.45</v>
      </c>
      <c r="C67" s="25">
        <f t="shared" ref="C67:C130" si="4">B67/B68-1</f>
        <v>1.7191634854239135E-2</v>
      </c>
      <c r="D67" s="18" t="s">
        <v>67</v>
      </c>
      <c r="O67" s="12">
        <v>66</v>
      </c>
      <c r="P67" s="9">
        <f t="shared" ref="P67:P101" si="5">$H$2+(O67*$H$10)</f>
        <v>3.3965216497188699E-2</v>
      </c>
      <c r="Q67" s="8">
        <f t="shared" ref="Q67:Q101" si="6">_xlfn.NORM.DIST(P67,$H$4,$H$9,FALSE)</f>
        <v>5.2866245797324227</v>
      </c>
    </row>
    <row r="68" spans="1:17">
      <c r="A68" s="35">
        <v>41091</v>
      </c>
      <c r="B68" s="36">
        <v>56097.05</v>
      </c>
      <c r="C68" s="25">
        <f t="shared" si="4"/>
        <v>3.2056514780801626E-2</v>
      </c>
      <c r="D68" s="18" t="s">
        <v>68</v>
      </c>
      <c r="O68" s="12">
        <v>67</v>
      </c>
      <c r="P68" s="9">
        <f t="shared" si="5"/>
        <v>3.8236864724987829E-2</v>
      </c>
      <c r="Q68" s="8">
        <f t="shared" si="6"/>
        <v>5.1693687933292747</v>
      </c>
    </row>
    <row r="69" spans="1:17">
      <c r="A69" s="35">
        <v>41061</v>
      </c>
      <c r="B69" s="36">
        <v>54354.63</v>
      </c>
      <c r="C69" s="25">
        <f t="shared" si="4"/>
        <v>-2.4918146147185904E-3</v>
      </c>
      <c r="D69" s="18" t="s">
        <v>69</v>
      </c>
      <c r="O69" s="12">
        <v>68</v>
      </c>
      <c r="P69" s="9">
        <f t="shared" si="5"/>
        <v>4.2508512952787014E-2</v>
      </c>
      <c r="Q69" s="8">
        <f t="shared" si="6"/>
        <v>5.0365213812245058</v>
      </c>
    </row>
    <row r="70" spans="1:17">
      <c r="A70" s="35">
        <v>41030</v>
      </c>
      <c r="B70" s="36">
        <v>54490.41</v>
      </c>
      <c r="C70" s="25">
        <f t="shared" si="4"/>
        <v>-0.11856711699368461</v>
      </c>
      <c r="D70" s="18" t="s">
        <v>70</v>
      </c>
      <c r="O70" s="12">
        <v>69</v>
      </c>
      <c r="P70" s="9">
        <f t="shared" si="5"/>
        <v>4.6780161180586144E-2</v>
      </c>
      <c r="Q70" s="8">
        <f t="shared" si="6"/>
        <v>4.8894270018344343</v>
      </c>
    </row>
    <row r="71" spans="1:17">
      <c r="A71" s="35">
        <v>41000</v>
      </c>
      <c r="B71" s="36">
        <v>61820.26</v>
      </c>
      <c r="C71" s="25">
        <f t="shared" si="4"/>
        <v>-4.1709340287396035E-2</v>
      </c>
      <c r="D71" s="18" t="s">
        <v>71</v>
      </c>
      <c r="O71" s="12">
        <v>70</v>
      </c>
      <c r="P71" s="9">
        <f t="shared" si="5"/>
        <v>5.1051809408385329E-2</v>
      </c>
      <c r="Q71" s="8">
        <f t="shared" si="6"/>
        <v>4.7295450933397793</v>
      </c>
    </row>
    <row r="72" spans="1:17">
      <c r="A72" s="35">
        <v>40969</v>
      </c>
      <c r="B72" s="36">
        <v>64510.97</v>
      </c>
      <c r="C72" s="25">
        <f t="shared" si="4"/>
        <v>-1.9764865625018446E-2</v>
      </c>
      <c r="D72" s="18" t="s">
        <v>72</v>
      </c>
      <c r="O72" s="12">
        <v>71</v>
      </c>
      <c r="P72" s="9">
        <f t="shared" si="5"/>
        <v>5.5323457636184459E-2</v>
      </c>
      <c r="Q72" s="8">
        <f t="shared" si="6"/>
        <v>4.5584258414883845</v>
      </c>
    </row>
    <row r="73" spans="1:17">
      <c r="A73" s="35">
        <v>40940</v>
      </c>
      <c r="B73" s="36">
        <v>65811.73</v>
      </c>
      <c r="C73" s="25">
        <f t="shared" si="4"/>
        <v>4.3433005704087924E-2</v>
      </c>
      <c r="D73" s="18" t="s">
        <v>73</v>
      </c>
      <c r="O73" s="12">
        <v>72</v>
      </c>
      <c r="P73" s="9">
        <f t="shared" si="5"/>
        <v>5.9595105863983644E-2</v>
      </c>
      <c r="Q73" s="8">
        <f t="shared" si="6"/>
        <v>4.3776852849334853</v>
      </c>
    </row>
    <row r="74" spans="1:17">
      <c r="A74" s="35">
        <v>40909</v>
      </c>
      <c r="B74" s="36">
        <v>63072.31</v>
      </c>
      <c r="C74" s="25">
        <f t="shared" si="4"/>
        <v>0.11132644560532023</v>
      </c>
      <c r="D74" s="18" t="s">
        <v>74</v>
      </c>
      <c r="O74" s="12">
        <v>73</v>
      </c>
      <c r="P74" s="9">
        <f t="shared" si="5"/>
        <v>6.3866754091782774E-2</v>
      </c>
      <c r="Q74" s="8">
        <f t="shared" si="6"/>
        <v>4.1889801139157816</v>
      </c>
    </row>
    <row r="75" spans="1:17">
      <c r="A75" s="35">
        <v>40878</v>
      </c>
      <c r="B75" s="36">
        <v>56754.080000000002</v>
      </c>
      <c r="C75" s="25">
        <f t="shared" si="4"/>
        <v>-2.125715033218456E-3</v>
      </c>
      <c r="D75" s="18" t="s">
        <v>75</v>
      </c>
      <c r="O75" s="12">
        <v>74</v>
      </c>
      <c r="P75" s="9">
        <f t="shared" si="5"/>
        <v>6.8138402319581903E-2</v>
      </c>
      <c r="Q75" s="8">
        <f t="shared" si="6"/>
        <v>3.9939827065656734</v>
      </c>
    </row>
    <row r="76" spans="1:17">
      <c r="A76" s="35">
        <v>40848</v>
      </c>
      <c r="B76" s="36">
        <v>56874.98</v>
      </c>
      <c r="C76" s="25">
        <f t="shared" si="4"/>
        <v>-2.5084854072935481E-2</v>
      </c>
      <c r="D76" s="18" t="s">
        <v>76</v>
      </c>
      <c r="O76" s="12">
        <v>75</v>
      </c>
      <c r="P76" s="9">
        <f t="shared" si="5"/>
        <v>7.2410050547381088E-2</v>
      </c>
      <c r="Q76" s="8">
        <f t="shared" si="6"/>
        <v>3.7943569206507251</v>
      </c>
    </row>
    <row r="77" spans="1:17">
      <c r="A77" s="35">
        <v>40817</v>
      </c>
      <c r="B77" s="36">
        <v>58338.39</v>
      </c>
      <c r="C77" s="25">
        <f t="shared" si="4"/>
        <v>0.11493619996170046</v>
      </c>
      <c r="D77" s="18" t="s">
        <v>77</v>
      </c>
      <c r="O77" s="12">
        <v>76</v>
      </c>
      <c r="P77" s="9">
        <f t="shared" si="5"/>
        <v>7.6681698775180218E-2</v>
      </c>
      <c r="Q77" s="8">
        <f t="shared" si="6"/>
        <v>3.5917351186236832</v>
      </c>
    </row>
    <row r="78" spans="1:17">
      <c r="A78" s="35">
        <v>40787</v>
      </c>
      <c r="B78" s="36">
        <v>52324.42</v>
      </c>
      <c r="C78" s="25">
        <f t="shared" si="4"/>
        <v>-7.3824075424567703E-2</v>
      </c>
      <c r="D78" s="18" t="s">
        <v>78</v>
      </c>
      <c r="O78" s="12">
        <v>77</v>
      </c>
      <c r="P78" s="9">
        <f t="shared" si="5"/>
        <v>8.0953347002979403E-2</v>
      </c>
      <c r="Q78" s="8">
        <f t="shared" si="6"/>
        <v>3.3876968521591966</v>
      </c>
    </row>
    <row r="79" spans="1:17">
      <c r="A79" s="35">
        <v>40756</v>
      </c>
      <c r="B79" s="36">
        <v>56495.12</v>
      </c>
      <c r="C79" s="25">
        <f t="shared" si="4"/>
        <v>-3.9581663435245495E-2</v>
      </c>
      <c r="D79" s="18" t="s">
        <v>79</v>
      </c>
      <c r="O79" s="12">
        <v>78</v>
      </c>
      <c r="P79" s="9">
        <f t="shared" si="5"/>
        <v>8.5224995230778533E-2</v>
      </c>
      <c r="Q79" s="8">
        <f t="shared" si="6"/>
        <v>3.1837495711553689</v>
      </c>
    </row>
    <row r="80" spans="1:17">
      <c r="A80" s="35">
        <v>40725</v>
      </c>
      <c r="B80" s="36">
        <v>58823.45</v>
      </c>
      <c r="C80" s="25">
        <f t="shared" si="4"/>
        <v>-5.7371493073160473E-2</v>
      </c>
      <c r="D80" s="18" t="s">
        <v>80</v>
      </c>
      <c r="O80" s="12">
        <v>79</v>
      </c>
      <c r="P80" s="9">
        <f t="shared" si="5"/>
        <v>8.9496643458577718E-2</v>
      </c>
      <c r="Q80" s="8">
        <f t="shared" si="6"/>
        <v>2.9813116538056867</v>
      </c>
    </row>
    <row r="81" spans="1:17">
      <c r="A81" s="35">
        <v>40695</v>
      </c>
      <c r="B81" s="36">
        <v>62403.64</v>
      </c>
      <c r="C81" s="25">
        <f t="shared" si="4"/>
        <v>-3.4299555184704178E-2</v>
      </c>
      <c r="D81" s="18" t="s">
        <v>81</v>
      </c>
      <c r="O81" s="12">
        <v>80</v>
      </c>
      <c r="P81" s="9">
        <f t="shared" si="5"/>
        <v>9.3768291686376848E-2</v>
      </c>
      <c r="Q81" s="8">
        <f t="shared" si="6"/>
        <v>2.7816979813359777</v>
      </c>
    </row>
    <row r="82" spans="1:17">
      <c r="A82" s="35">
        <v>40664</v>
      </c>
      <c r="B82" s="36">
        <v>64620.08</v>
      </c>
      <c r="C82" s="25">
        <f t="shared" si="4"/>
        <v>-2.2874861301930727E-2</v>
      </c>
      <c r="D82" s="18" t="s">
        <v>82</v>
      </c>
      <c r="O82" s="12">
        <v>81</v>
      </c>
      <c r="P82" s="9">
        <f t="shared" si="5"/>
        <v>9.8039939914175978E-2</v>
      </c>
      <c r="Q82" s="8">
        <f t="shared" si="6"/>
        <v>2.5861082058946363</v>
      </c>
    </row>
    <row r="83" spans="1:17">
      <c r="A83" s="35">
        <v>40634</v>
      </c>
      <c r="B83" s="36">
        <v>66132.86</v>
      </c>
      <c r="C83" s="25">
        <f t="shared" si="4"/>
        <v>-3.5777198786353548E-2</v>
      </c>
      <c r="D83" s="18" t="s">
        <v>83</v>
      </c>
      <c r="O83" s="12">
        <v>82</v>
      </c>
      <c r="P83" s="9">
        <f t="shared" si="5"/>
        <v>0.10231158814197516</v>
      </c>
      <c r="Q83" s="8">
        <f t="shared" si="6"/>
        <v>2.3956177853573566</v>
      </c>
    </row>
    <row r="84" spans="1:17">
      <c r="A84" s="35">
        <v>40603</v>
      </c>
      <c r="B84" s="36">
        <v>68586.7</v>
      </c>
      <c r="C84" s="25">
        <f t="shared" si="4"/>
        <v>1.7860232859159941E-2</v>
      </c>
      <c r="D84" s="18" t="s">
        <v>84</v>
      </c>
      <c r="O84" s="12">
        <v>83</v>
      </c>
      <c r="P84" s="9">
        <f t="shared" si="5"/>
        <v>0.10658323636977429</v>
      </c>
      <c r="Q84" s="8">
        <f t="shared" si="6"/>
        <v>2.2111717867718865</v>
      </c>
    </row>
    <row r="85" spans="1:17">
      <c r="A85" s="35">
        <v>40575</v>
      </c>
      <c r="B85" s="36">
        <v>67383.22</v>
      </c>
      <c r="C85" s="25">
        <f t="shared" si="4"/>
        <v>1.2141816853443732E-2</v>
      </c>
      <c r="D85" s="18" t="s">
        <v>85</v>
      </c>
      <c r="O85" s="12">
        <v>84</v>
      </c>
      <c r="P85" s="9">
        <f t="shared" si="5"/>
        <v>0.11085488459757348</v>
      </c>
      <c r="Q85" s="8">
        <f t="shared" si="6"/>
        <v>2.0335813928968216</v>
      </c>
    </row>
    <row r="86" spans="1:17">
      <c r="A86" s="35">
        <v>40544</v>
      </c>
      <c r="B86" s="36">
        <v>66574.880000000005</v>
      </c>
      <c r="C86" s="25">
        <f t="shared" si="4"/>
        <v>-3.939019528370391E-2</v>
      </c>
      <c r="D86" s="18" t="s">
        <v>86</v>
      </c>
      <c r="O86" s="12">
        <v>85</v>
      </c>
      <c r="P86" s="9">
        <f t="shared" si="5"/>
        <v>0.11512653282537261</v>
      </c>
      <c r="Q86" s="8">
        <f t="shared" si="6"/>
        <v>1.8635229855504036</v>
      </c>
    </row>
    <row r="87" spans="1:17">
      <c r="A87" s="35">
        <v>40513</v>
      </c>
      <c r="B87" s="36">
        <v>69304.81</v>
      </c>
      <c r="C87" s="25">
        <f t="shared" si="4"/>
        <v>2.3623078809075881E-2</v>
      </c>
      <c r="D87" s="18" t="s">
        <v>87</v>
      </c>
      <c r="O87" s="12">
        <v>86</v>
      </c>
      <c r="P87" s="9">
        <f t="shared" si="5"/>
        <v>0.11939818105317179</v>
      </c>
      <c r="Q87" s="8">
        <f t="shared" si="6"/>
        <v>1.7015396266998397</v>
      </c>
    </row>
    <row r="88" spans="1:17">
      <c r="A88" s="35">
        <v>40483</v>
      </c>
      <c r="B88" s="36">
        <v>67705.399999999994</v>
      </c>
      <c r="C88" s="25">
        <f t="shared" si="4"/>
        <v>-4.1994642955684891E-2</v>
      </c>
      <c r="D88" s="18" t="s">
        <v>88</v>
      </c>
      <c r="O88" s="12">
        <v>87</v>
      </c>
      <c r="P88" s="9">
        <f t="shared" si="5"/>
        <v>0.12366982928097092</v>
      </c>
      <c r="Q88" s="8">
        <f t="shared" si="6"/>
        <v>1.5480447144300831</v>
      </c>
    </row>
    <row r="89" spans="1:17">
      <c r="A89" s="35">
        <v>40452</v>
      </c>
      <c r="B89" s="36">
        <v>70673.3</v>
      </c>
      <c r="C89" s="25">
        <f t="shared" si="4"/>
        <v>1.7910470118154054E-2</v>
      </c>
      <c r="D89" s="18" t="s">
        <v>89</v>
      </c>
      <c r="O89" s="12">
        <v>88</v>
      </c>
      <c r="P89" s="9">
        <f t="shared" si="5"/>
        <v>0.12794147750877005</v>
      </c>
      <c r="Q89" s="8">
        <f t="shared" si="6"/>
        <v>1.4033275567840842</v>
      </c>
    </row>
    <row r="90" spans="1:17">
      <c r="A90" s="35">
        <v>40422</v>
      </c>
      <c r="B90" s="36">
        <v>69429.78</v>
      </c>
      <c r="C90" s="25">
        <f t="shared" si="4"/>
        <v>6.5765606040022684E-2</v>
      </c>
      <c r="D90" s="18" t="s">
        <v>90</v>
      </c>
      <c r="O90" s="12">
        <v>89</v>
      </c>
      <c r="P90" s="9">
        <f t="shared" si="5"/>
        <v>0.13221312573656924</v>
      </c>
      <c r="Q90" s="8">
        <f t="shared" si="6"/>
        <v>1.2675605822321674</v>
      </c>
    </row>
    <row r="91" spans="1:17">
      <c r="A91" s="35">
        <v>40391</v>
      </c>
      <c r="B91" s="36">
        <v>65145.45</v>
      </c>
      <c r="C91" s="25">
        <f t="shared" si="4"/>
        <v>-3.5102361831522821E-2</v>
      </c>
      <c r="D91" s="18" t="s">
        <v>91</v>
      </c>
      <c r="O91" s="12">
        <v>90</v>
      </c>
      <c r="P91" s="9">
        <f t="shared" si="5"/>
        <v>0.13648477396436837</v>
      </c>
      <c r="Q91" s="8">
        <f t="shared" si="6"/>
        <v>1.1408078911112018</v>
      </c>
    </row>
    <row r="92" spans="1:17">
      <c r="A92" s="35">
        <v>40360</v>
      </c>
      <c r="B92" s="36">
        <v>67515.399999999994</v>
      </c>
      <c r="C92" s="25">
        <f t="shared" si="4"/>
        <v>0.10797411706399673</v>
      </c>
      <c r="D92" s="18" t="s">
        <v>92</v>
      </c>
      <c r="O92" s="12">
        <v>91</v>
      </c>
      <c r="P92" s="9">
        <f t="shared" si="5"/>
        <v>0.14075642219216755</v>
      </c>
      <c r="Q92" s="8">
        <f t="shared" si="6"/>
        <v>1.0230348473517921</v>
      </c>
    </row>
    <row r="93" spans="1:17">
      <c r="A93" s="35">
        <v>40330</v>
      </c>
      <c r="B93" s="36">
        <v>60935.9</v>
      </c>
      <c r="C93" s="25">
        <f t="shared" si="4"/>
        <v>-3.3477031480410258E-2</v>
      </c>
      <c r="D93" s="18" t="s">
        <v>93</v>
      </c>
      <c r="O93" s="12">
        <v>92</v>
      </c>
      <c r="P93" s="9">
        <f t="shared" si="5"/>
        <v>0.14502807041996668</v>
      </c>
      <c r="Q93" s="8">
        <f t="shared" si="6"/>
        <v>0.91411841347776401</v>
      </c>
    </row>
    <row r="94" spans="1:17">
      <c r="A94" s="35">
        <v>40299</v>
      </c>
      <c r="B94" s="36">
        <v>63046.51</v>
      </c>
      <c r="C94" s="25">
        <f t="shared" si="4"/>
        <v>-6.6388833481194065E-2</v>
      </c>
      <c r="D94" s="18" t="s">
        <v>94</v>
      </c>
      <c r="O94" s="12">
        <v>93</v>
      </c>
      <c r="P94" s="9">
        <f t="shared" si="5"/>
        <v>0.14929971864776587</v>
      </c>
      <c r="Q94" s="8">
        <f t="shared" si="6"/>
        <v>0.81385794327959315</v>
      </c>
    </row>
    <row r="95" spans="1:17">
      <c r="A95" s="35">
        <v>40269</v>
      </c>
      <c r="B95" s="36">
        <v>67529.73</v>
      </c>
      <c r="C95" s="25">
        <f t="shared" si="4"/>
        <v>-4.0382944582426306E-2</v>
      </c>
      <c r="D95" s="18" t="s">
        <v>95</v>
      </c>
      <c r="O95" s="12">
        <v>94</v>
      </c>
      <c r="P95" s="9">
        <f t="shared" si="5"/>
        <v>0.153571366875565</v>
      </c>
      <c r="Q95" s="8">
        <f t="shared" si="6"/>
        <v>0.72198616462193932</v>
      </c>
    </row>
    <row r="96" spans="1:17">
      <c r="A96" s="35">
        <v>40238</v>
      </c>
      <c r="B96" s="36">
        <v>70371.539999999994</v>
      </c>
      <c r="C96" s="25">
        <f t="shared" si="4"/>
        <v>5.8166613461262617E-2</v>
      </c>
      <c r="D96" s="18" t="s">
        <v>96</v>
      </c>
      <c r="O96" s="12">
        <v>95</v>
      </c>
      <c r="P96" s="9">
        <f t="shared" si="5"/>
        <v>0.15784301510336418</v>
      </c>
      <c r="Q96" s="8">
        <f t="shared" si="6"/>
        <v>0.63818010831895422</v>
      </c>
    </row>
    <row r="97" spans="1:17">
      <c r="A97" s="35">
        <v>40210</v>
      </c>
      <c r="B97" s="36">
        <v>66503.27</v>
      </c>
      <c r="C97" s="25">
        <f t="shared" si="4"/>
        <v>1.684205182826104E-2</v>
      </c>
      <c r="D97" s="18" t="s">
        <v>97</v>
      </c>
      <c r="O97" s="12">
        <v>96</v>
      </c>
      <c r="P97" s="9">
        <f t="shared" si="5"/>
        <v>0.16211466333116331</v>
      </c>
      <c r="Q97" s="8">
        <f t="shared" si="6"/>
        <v>0.56207176661649805</v>
      </c>
    </row>
    <row r="98" spans="1:17">
      <c r="A98" s="35">
        <v>40179</v>
      </c>
      <c r="B98" s="36">
        <v>65401.77</v>
      </c>
      <c r="C98" s="25">
        <f t="shared" si="4"/>
        <v>-4.6460327626781317E-2</v>
      </c>
      <c r="D98" s="18" t="s">
        <v>98</v>
      </c>
      <c r="O98" s="12">
        <v>97</v>
      </c>
      <c r="P98" s="9">
        <f t="shared" si="5"/>
        <v>0.16638631155896244</v>
      </c>
      <c r="Q98" s="8">
        <f t="shared" si="6"/>
        <v>0.49325829527033171</v>
      </c>
    </row>
    <row r="99" spans="1:17">
      <c r="A99" s="35">
        <v>40148</v>
      </c>
      <c r="B99" s="36">
        <v>68588.41</v>
      </c>
      <c r="C99" s="25">
        <f t="shared" si="4"/>
        <v>2.3029053565068125E-2</v>
      </c>
      <c r="D99" s="18" t="s">
        <v>99</v>
      </c>
      <c r="O99" s="12">
        <v>98</v>
      </c>
      <c r="P99" s="9">
        <f t="shared" si="5"/>
        <v>0.17065795978676163</v>
      </c>
      <c r="Q99" s="8">
        <f t="shared" si="6"/>
        <v>0.43131160526137147</v>
      </c>
    </row>
    <row r="100" spans="1:17">
      <c r="A100" s="35">
        <v>40118</v>
      </c>
      <c r="B100" s="36">
        <v>67044.44</v>
      </c>
      <c r="C100" s="25">
        <f t="shared" si="4"/>
        <v>8.9347555873297013E-2</v>
      </c>
      <c r="D100" s="18" t="s">
        <v>100</v>
      </c>
      <c r="O100" s="12">
        <v>99</v>
      </c>
      <c r="P100" s="9">
        <f t="shared" si="5"/>
        <v>0.17492960801456076</v>
      </c>
      <c r="Q100" s="8">
        <f t="shared" si="6"/>
        <v>0.37578722268607295</v>
      </c>
    </row>
    <row r="101" spans="1:17">
      <c r="A101" s="35">
        <v>40087</v>
      </c>
      <c r="B101" s="36">
        <v>61545.5</v>
      </c>
      <c r="C101" s="25">
        <f t="shared" si="4"/>
        <v>4.4881253241935148E-4</v>
      </c>
      <c r="D101" s="18" t="s">
        <v>101</v>
      </c>
      <c r="O101" s="12">
        <v>100</v>
      </c>
      <c r="P101" s="9">
        <f t="shared" si="5"/>
        <v>0.17920125624235994</v>
      </c>
      <c r="Q101" s="8">
        <f t="shared" si="6"/>
        <v>0.32623232726421242</v>
      </c>
    </row>
    <row r="102" spans="1:17">
      <c r="A102" s="35">
        <v>40057</v>
      </c>
      <c r="B102" s="36">
        <v>61517.89</v>
      </c>
      <c r="C102" s="25">
        <f t="shared" si="4"/>
        <v>8.9024620377284203E-2</v>
      </c>
      <c r="D102" s="18" t="s">
        <v>102</v>
      </c>
    </row>
    <row r="103" spans="1:17">
      <c r="A103" s="35">
        <v>40026</v>
      </c>
      <c r="B103" s="36">
        <v>56488.98</v>
      </c>
      <c r="C103" s="25">
        <f t="shared" si="4"/>
        <v>3.1466033862058262E-2</v>
      </c>
      <c r="D103" s="18" t="s">
        <v>103</v>
      </c>
    </row>
    <row r="104" spans="1:17">
      <c r="A104" s="35">
        <v>39995</v>
      </c>
      <c r="B104" s="36">
        <v>54765.72</v>
      </c>
      <c r="C104" s="25">
        <f t="shared" si="4"/>
        <v>6.4125726263789318E-2</v>
      </c>
      <c r="D104" s="18" t="s">
        <v>104</v>
      </c>
    </row>
    <row r="105" spans="1:17">
      <c r="A105" s="35">
        <v>39965</v>
      </c>
      <c r="B105" s="36">
        <v>51465.46</v>
      </c>
      <c r="C105" s="25">
        <f t="shared" si="4"/>
        <v>-3.2562855595530182E-2</v>
      </c>
      <c r="D105" s="18" t="s">
        <v>105</v>
      </c>
    </row>
    <row r="106" spans="1:17">
      <c r="A106" s="35">
        <v>39934</v>
      </c>
      <c r="B106" s="36">
        <v>53197.73</v>
      </c>
      <c r="C106" s="25">
        <f t="shared" si="4"/>
        <v>0.12493674604082572</v>
      </c>
      <c r="D106" s="18" t="s">
        <v>106</v>
      </c>
    </row>
    <row r="107" spans="1:17">
      <c r="A107" s="35">
        <v>39904</v>
      </c>
      <c r="B107" s="36">
        <v>47289.53</v>
      </c>
      <c r="C107" s="25">
        <f t="shared" si="4"/>
        <v>0.15549235727914867</v>
      </c>
      <c r="D107" s="18" t="s">
        <v>107</v>
      </c>
    </row>
    <row r="108" spans="1:17">
      <c r="A108" s="35">
        <v>39873</v>
      </c>
      <c r="B108" s="36">
        <v>40925.870000000003</v>
      </c>
      <c r="C108" s="25">
        <f t="shared" si="4"/>
        <v>7.1826146030818272E-2</v>
      </c>
      <c r="D108" s="18" t="s">
        <v>108</v>
      </c>
    </row>
    <row r="109" spans="1:17">
      <c r="A109" s="35">
        <v>39845</v>
      </c>
      <c r="B109" s="36">
        <v>38183.31</v>
      </c>
      <c r="C109" s="25">
        <f t="shared" si="4"/>
        <v>-2.8434034023234744E-2</v>
      </c>
      <c r="D109" s="18" t="s">
        <v>109</v>
      </c>
    </row>
    <row r="110" spans="1:17">
      <c r="A110" s="35">
        <v>39814</v>
      </c>
      <c r="B110" s="36">
        <v>39300.79</v>
      </c>
      <c r="C110" s="25">
        <f t="shared" si="4"/>
        <v>4.6616925399550757E-2</v>
      </c>
      <c r="D110" s="18" t="s">
        <v>110</v>
      </c>
    </row>
    <row r="111" spans="1:17">
      <c r="A111" s="35">
        <v>39783</v>
      </c>
      <c r="B111" s="36">
        <v>37550.31</v>
      </c>
      <c r="C111" s="25">
        <f t="shared" si="4"/>
        <v>2.6080538596295E-2</v>
      </c>
      <c r="D111" s="18" t="s">
        <v>111</v>
      </c>
    </row>
    <row r="112" spans="1:17">
      <c r="A112" s="35">
        <v>39753</v>
      </c>
      <c r="B112" s="36">
        <v>36595.870000000003</v>
      </c>
      <c r="C112" s="25">
        <f t="shared" si="4"/>
        <v>-1.7740903415318976E-2</v>
      </c>
      <c r="D112" s="18" t="s">
        <v>112</v>
      </c>
    </row>
    <row r="113" spans="1:4">
      <c r="A113" s="35">
        <v>39722</v>
      </c>
      <c r="B113" s="36">
        <v>37256.839999999997</v>
      </c>
      <c r="C113" s="25">
        <f t="shared" si="4"/>
        <v>-0.24796356653755547</v>
      </c>
      <c r="D113" s="18" t="s">
        <v>113</v>
      </c>
    </row>
    <row r="114" spans="1:4">
      <c r="A114" s="35">
        <v>39692</v>
      </c>
      <c r="B114" s="36">
        <v>49541.27</v>
      </c>
      <c r="C114" s="25">
        <f t="shared" si="4"/>
        <v>-0.11025673122737434</v>
      </c>
      <c r="D114" s="18" t="s">
        <v>114</v>
      </c>
    </row>
    <row r="115" spans="1:4">
      <c r="A115" s="35">
        <v>39661</v>
      </c>
      <c r="B115" s="36">
        <v>55680.41</v>
      </c>
      <c r="C115" s="25">
        <f t="shared" si="4"/>
        <v>-6.4276095673703515E-2</v>
      </c>
      <c r="D115" s="18" t="s">
        <v>115</v>
      </c>
    </row>
    <row r="116" spans="1:4">
      <c r="A116" s="35">
        <v>39630</v>
      </c>
      <c r="B116" s="36">
        <v>59505.17</v>
      </c>
      <c r="C116" s="25">
        <f t="shared" si="4"/>
        <v>-8.4783377049714947E-2</v>
      </c>
      <c r="D116" s="18" t="s">
        <v>116</v>
      </c>
    </row>
    <row r="117" spans="1:4">
      <c r="A117" s="35">
        <v>39600</v>
      </c>
      <c r="B117" s="36">
        <v>65017.58</v>
      </c>
      <c r="C117" s="25">
        <f t="shared" si="4"/>
        <v>-0.10434852085270518</v>
      </c>
      <c r="D117" s="18" t="s">
        <v>117</v>
      </c>
    </row>
    <row r="118" spans="1:4">
      <c r="A118" s="35">
        <v>39569</v>
      </c>
      <c r="B118" s="36">
        <v>72592.5</v>
      </c>
      <c r="C118" s="25">
        <f t="shared" si="4"/>
        <v>6.9605980392951405E-2</v>
      </c>
      <c r="D118" s="18" t="s">
        <v>99</v>
      </c>
    </row>
    <row r="119" spans="1:4">
      <c r="A119" s="35">
        <v>39539</v>
      </c>
      <c r="B119" s="36">
        <v>67868.45</v>
      </c>
      <c r="C119" s="25">
        <f t="shared" si="4"/>
        <v>0.11318022696142416</v>
      </c>
      <c r="D119" s="18" t="s">
        <v>118</v>
      </c>
    </row>
    <row r="120" spans="1:4">
      <c r="A120" s="35">
        <v>39508</v>
      </c>
      <c r="B120" s="36">
        <v>60968.07</v>
      </c>
      <c r="C120" s="25">
        <f t="shared" si="4"/>
        <v>-3.9711100925667875E-2</v>
      </c>
      <c r="D120" s="18" t="s">
        <v>119</v>
      </c>
    </row>
    <row r="121" spans="1:4">
      <c r="A121" s="35">
        <v>39479</v>
      </c>
      <c r="B121" s="36">
        <v>63489.3</v>
      </c>
      <c r="C121" s="25">
        <f t="shared" si="4"/>
        <v>6.7219248819977651E-2</v>
      </c>
      <c r="D121" s="18" t="s">
        <v>120</v>
      </c>
    </row>
    <row r="122" spans="1:4">
      <c r="A122" s="35">
        <v>39448</v>
      </c>
      <c r="B122" s="36">
        <v>59490.400000000001</v>
      </c>
      <c r="C122" s="25">
        <f t="shared" si="4"/>
        <v>-6.8805264368931529E-2</v>
      </c>
      <c r="D122" s="18" t="s">
        <v>121</v>
      </c>
    </row>
    <row r="123" spans="1:4">
      <c r="A123" s="35">
        <v>39417</v>
      </c>
      <c r="B123" s="36">
        <v>63886.1</v>
      </c>
      <c r="C123" s="25">
        <f t="shared" si="4"/>
        <v>1.3965936029112003E-2</v>
      </c>
      <c r="D123" s="18" t="s">
        <v>122</v>
      </c>
    </row>
    <row r="124" spans="1:4">
      <c r="A124" s="35">
        <v>39387</v>
      </c>
      <c r="B124" s="36">
        <v>63006.16</v>
      </c>
      <c r="C124" s="25">
        <f t="shared" si="4"/>
        <v>-3.538918241150546E-2</v>
      </c>
      <c r="D124" s="18" t="s">
        <v>123</v>
      </c>
    </row>
    <row r="125" spans="1:4">
      <c r="A125" s="35">
        <v>39356</v>
      </c>
      <c r="B125" s="36">
        <v>65317.7</v>
      </c>
      <c r="C125" s="25">
        <f t="shared" si="4"/>
        <v>8.0255274699140289E-2</v>
      </c>
      <c r="D125" s="18" t="s">
        <v>124</v>
      </c>
    </row>
    <row r="126" spans="1:4">
      <c r="A126" s="35">
        <v>39326</v>
      </c>
      <c r="B126" s="36">
        <v>60465.06</v>
      </c>
      <c r="C126" s="25">
        <f t="shared" si="4"/>
        <v>0.10666387980066339</v>
      </c>
      <c r="D126" s="18" t="s">
        <v>125</v>
      </c>
    </row>
    <row r="127" spans="1:4">
      <c r="A127" s="35">
        <v>39295</v>
      </c>
      <c r="B127" s="36">
        <v>54637.24</v>
      </c>
      <c r="C127" s="25">
        <f t="shared" si="4"/>
        <v>8.3927467355695562E-3</v>
      </c>
      <c r="D127" s="18" t="s">
        <v>126</v>
      </c>
    </row>
    <row r="128" spans="1:4">
      <c r="A128" s="35">
        <v>39264</v>
      </c>
      <c r="B128" s="36">
        <v>54182.5</v>
      </c>
      <c r="C128" s="25">
        <f t="shared" si="4"/>
        <v>-3.852768216537461E-3</v>
      </c>
      <c r="D128" s="18" t="s">
        <v>127</v>
      </c>
    </row>
    <row r="129" spans="1:4">
      <c r="A129" s="35">
        <v>39234</v>
      </c>
      <c r="B129" s="36">
        <v>54392.06</v>
      </c>
      <c r="C129" s="25">
        <f t="shared" si="4"/>
        <v>4.0628708020094662E-2</v>
      </c>
      <c r="D129" s="18" t="s">
        <v>128</v>
      </c>
    </row>
    <row r="130" spans="1:4">
      <c r="A130" s="35">
        <v>39203</v>
      </c>
      <c r="B130" s="36">
        <v>52268.46</v>
      </c>
      <c r="C130" s="25">
        <f t="shared" si="4"/>
        <v>6.7653476900563891E-2</v>
      </c>
      <c r="D130" s="18" t="s">
        <v>129</v>
      </c>
    </row>
    <row r="131" spans="1:4">
      <c r="A131" s="35">
        <v>39173</v>
      </c>
      <c r="B131" s="36">
        <v>48956.39</v>
      </c>
      <c r="C131" s="25">
        <f t="shared" ref="C131:C194" si="7">B131/B132-1</f>
        <v>6.8808064506973743E-2</v>
      </c>
      <c r="D131" s="18" t="s">
        <v>130</v>
      </c>
    </row>
    <row r="132" spans="1:4">
      <c r="A132" s="35">
        <v>39142</v>
      </c>
      <c r="B132" s="36">
        <v>45804.66</v>
      </c>
      <c r="C132" s="25">
        <f t="shared" si="7"/>
        <v>4.3569135459036179E-2</v>
      </c>
      <c r="D132" s="18" t="s">
        <v>131</v>
      </c>
    </row>
    <row r="133" spans="1:4">
      <c r="A133" s="35">
        <v>39114</v>
      </c>
      <c r="B133" s="36">
        <v>43892.31</v>
      </c>
      <c r="C133" s="25">
        <f t="shared" si="7"/>
        <v>-1.6784568653453347E-2</v>
      </c>
      <c r="D133" s="18" t="s">
        <v>132</v>
      </c>
    </row>
    <row r="134" spans="1:4">
      <c r="A134" s="35">
        <v>39083</v>
      </c>
      <c r="B134" s="36">
        <v>44641.599999999999</v>
      </c>
      <c r="C134" s="25">
        <f t="shared" si="7"/>
        <v>3.7750392310422765E-3</v>
      </c>
      <c r="D134" s="18" t="s">
        <v>133</v>
      </c>
    </row>
    <row r="135" spans="1:4">
      <c r="A135" s="35">
        <v>39052</v>
      </c>
      <c r="B135" s="36">
        <v>44473.71</v>
      </c>
      <c r="C135" s="25">
        <f t="shared" si="7"/>
        <v>6.0619090409579135E-2</v>
      </c>
      <c r="D135" s="18" t="s">
        <v>134</v>
      </c>
    </row>
    <row r="136" spans="1:4">
      <c r="A136" s="35">
        <v>39022</v>
      </c>
      <c r="B136" s="36">
        <v>41931.839999999997</v>
      </c>
      <c r="C136" s="25">
        <f t="shared" si="7"/>
        <v>6.7979122217244337E-2</v>
      </c>
      <c r="D136" s="18" t="s">
        <v>135</v>
      </c>
    </row>
    <row r="137" spans="1:4">
      <c r="A137" s="35">
        <v>38991</v>
      </c>
      <c r="B137" s="36">
        <v>39262.79</v>
      </c>
      <c r="C137" s="25">
        <f t="shared" si="7"/>
        <v>7.7186181391188935E-2</v>
      </c>
      <c r="D137" s="18" t="s">
        <v>136</v>
      </c>
    </row>
    <row r="138" spans="1:4">
      <c r="A138" s="35">
        <v>38961</v>
      </c>
      <c r="B138" s="36">
        <v>36449.4</v>
      </c>
      <c r="C138" s="25">
        <f t="shared" si="7"/>
        <v>5.9941124225895148E-3</v>
      </c>
      <c r="D138" s="18" t="s">
        <v>137</v>
      </c>
    </row>
    <row r="139" spans="1:4">
      <c r="A139" s="35">
        <v>38930</v>
      </c>
      <c r="B139" s="36">
        <v>36232.22</v>
      </c>
      <c r="C139" s="25">
        <f t="shared" si="7"/>
        <v>-2.2787638306319358E-2</v>
      </c>
      <c r="D139" s="18" t="s">
        <v>138</v>
      </c>
    </row>
    <row r="140" spans="1:4">
      <c r="A140" s="35">
        <v>38899</v>
      </c>
      <c r="B140" s="36">
        <v>37077.120000000003</v>
      </c>
      <c r="C140" s="25">
        <f t="shared" si="7"/>
        <v>1.2188150582053359E-2</v>
      </c>
      <c r="D140" s="18" t="s">
        <v>139</v>
      </c>
    </row>
    <row r="141" spans="1:4">
      <c r="A141" s="35">
        <v>38869</v>
      </c>
      <c r="B141" s="36">
        <v>36630.660000000003</v>
      </c>
      <c r="C141" s="25">
        <f t="shared" si="7"/>
        <v>2.7544453824852599E-3</v>
      </c>
      <c r="D141" s="18" t="s">
        <v>140</v>
      </c>
    </row>
    <row r="142" spans="1:4">
      <c r="A142" s="35">
        <v>38838</v>
      </c>
      <c r="B142" s="36">
        <v>36530.04</v>
      </c>
      <c r="C142" s="25">
        <f t="shared" si="7"/>
        <v>-9.4971635208314753E-2</v>
      </c>
      <c r="D142" s="18" t="s">
        <v>141</v>
      </c>
    </row>
    <row r="143" spans="1:4">
      <c r="A143" s="35">
        <v>38808</v>
      </c>
      <c r="B143" s="36">
        <v>40363.42</v>
      </c>
      <c r="C143" s="25">
        <f t="shared" si="7"/>
        <v>6.3539521136847465E-2</v>
      </c>
      <c r="D143" s="18" t="s">
        <v>142</v>
      </c>
    </row>
    <row r="144" spans="1:4">
      <c r="A144" s="35">
        <v>38777</v>
      </c>
      <c r="B144" s="36">
        <v>37951.97</v>
      </c>
      <c r="C144" s="25">
        <f t="shared" si="7"/>
        <v>-1.7052922801349513E-2</v>
      </c>
      <c r="D144" s="18" t="s">
        <v>130</v>
      </c>
    </row>
    <row r="145" spans="1:4">
      <c r="A145" s="35">
        <v>38749</v>
      </c>
      <c r="B145" s="36">
        <v>38610.39</v>
      </c>
      <c r="C145" s="25">
        <f t="shared" si="7"/>
        <v>5.9294788290586986E-3</v>
      </c>
      <c r="D145" s="18" t="s">
        <v>143</v>
      </c>
    </row>
    <row r="146" spans="1:4">
      <c r="A146" s="35">
        <v>38718</v>
      </c>
      <c r="B146" s="36">
        <v>38382.800000000003</v>
      </c>
      <c r="C146" s="25">
        <f t="shared" si="7"/>
        <v>0.14726413306575759</v>
      </c>
      <c r="D146" s="18" t="s">
        <v>144</v>
      </c>
    </row>
    <row r="147" spans="1:4">
      <c r="A147" s="35">
        <v>38687</v>
      </c>
      <c r="B147" s="36">
        <v>33455.94</v>
      </c>
      <c r="C147" s="25">
        <f t="shared" si="7"/>
        <v>4.8224819812537456E-2</v>
      </c>
      <c r="D147" s="18" t="s">
        <v>145</v>
      </c>
    </row>
    <row r="148" spans="1:4">
      <c r="A148" s="35">
        <v>38657</v>
      </c>
      <c r="B148" s="36">
        <v>31916.76</v>
      </c>
      <c r="C148" s="25">
        <f t="shared" si="7"/>
        <v>5.7073523416124816E-2</v>
      </c>
      <c r="D148" s="18" t="s">
        <v>146</v>
      </c>
    </row>
    <row r="149" spans="1:4">
      <c r="A149" s="35">
        <v>38626</v>
      </c>
      <c r="B149" s="36">
        <v>30193.51</v>
      </c>
      <c r="C149" s="25">
        <f t="shared" si="7"/>
        <v>-4.4018783052952259E-2</v>
      </c>
      <c r="D149" s="18" t="s">
        <v>144</v>
      </c>
    </row>
    <row r="150" spans="1:4">
      <c r="A150" s="35">
        <v>38596</v>
      </c>
      <c r="B150" s="36">
        <v>31583.79</v>
      </c>
      <c r="C150" s="25">
        <f t="shared" si="7"/>
        <v>0.12618939034395993</v>
      </c>
      <c r="D150" s="18" t="s">
        <v>147</v>
      </c>
    </row>
    <row r="151" spans="1:4">
      <c r="A151" s="35">
        <v>38565</v>
      </c>
      <c r="B151" s="36">
        <v>28044.83</v>
      </c>
      <c r="C151" s="25">
        <f t="shared" si="7"/>
        <v>7.6892800806071415E-2</v>
      </c>
      <c r="D151" s="18" t="s">
        <v>148</v>
      </c>
    </row>
    <row r="152" spans="1:4">
      <c r="A152" s="35">
        <v>38534</v>
      </c>
      <c r="B152" s="36">
        <v>26042.36</v>
      </c>
      <c r="C152" s="25">
        <f t="shared" si="7"/>
        <v>3.956495514587921E-2</v>
      </c>
      <c r="D152" s="18" t="s">
        <v>149</v>
      </c>
    </row>
    <row r="153" spans="1:4">
      <c r="A153" s="35">
        <v>38504</v>
      </c>
      <c r="B153" s="36">
        <v>25051.21</v>
      </c>
      <c r="C153" s="25">
        <f t="shared" si="7"/>
        <v>-6.1831859077632334E-3</v>
      </c>
      <c r="D153" s="18" t="s">
        <v>150</v>
      </c>
    </row>
    <row r="154" spans="1:4">
      <c r="A154" s="35">
        <v>38473</v>
      </c>
      <c r="B154" s="36">
        <v>25207.07</v>
      </c>
      <c r="C154" s="25">
        <f t="shared" si="7"/>
        <v>1.4626243272942485E-2</v>
      </c>
      <c r="D154" s="18" t="s">
        <v>151</v>
      </c>
    </row>
    <row r="155" spans="1:4">
      <c r="A155" s="35">
        <v>38443</v>
      </c>
      <c r="B155" s="36">
        <v>24843.7</v>
      </c>
      <c r="C155" s="25">
        <f t="shared" si="7"/>
        <v>-6.6400106724187502E-2</v>
      </c>
      <c r="D155" s="18" t="s">
        <v>144</v>
      </c>
    </row>
    <row r="156" spans="1:4">
      <c r="A156" s="35">
        <v>38412</v>
      </c>
      <c r="B156" s="36">
        <v>26610.65</v>
      </c>
      <c r="C156" s="25">
        <f t="shared" si="7"/>
        <v>-5.4318665857828519E-2</v>
      </c>
      <c r="D156" s="18" t="s">
        <v>152</v>
      </c>
    </row>
    <row r="157" spans="1:4">
      <c r="A157" s="35">
        <v>38384</v>
      </c>
      <c r="B157" s="36">
        <v>28139.13</v>
      </c>
      <c r="C157" s="25">
        <f t="shared" si="7"/>
        <v>0.15547157755901342</v>
      </c>
      <c r="D157" s="18" t="s">
        <v>132</v>
      </c>
    </row>
    <row r="158" spans="1:4">
      <c r="A158" s="35">
        <v>38353</v>
      </c>
      <c r="B158" s="36">
        <v>24352.94</v>
      </c>
      <c r="C158" s="25">
        <f t="shared" si="7"/>
        <v>-7.0365414897170409E-2</v>
      </c>
      <c r="D158" s="18" t="s">
        <v>153</v>
      </c>
    </row>
    <row r="159" spans="1:4">
      <c r="A159" s="35">
        <v>38322</v>
      </c>
      <c r="B159" s="36">
        <v>26196.25</v>
      </c>
      <c r="C159" s="25">
        <f t="shared" si="7"/>
        <v>4.2498645950606262E-2</v>
      </c>
      <c r="D159" s="18" t="s">
        <v>154</v>
      </c>
    </row>
    <row r="160" spans="1:4">
      <c r="A160" s="35">
        <v>38292</v>
      </c>
      <c r="B160" s="36">
        <v>25128.33</v>
      </c>
      <c r="C160" s="25">
        <f t="shared" si="7"/>
        <v>9.0063065618956717E-2</v>
      </c>
      <c r="D160" s="18" t="s">
        <v>155</v>
      </c>
    </row>
    <row r="161" spans="1:4">
      <c r="A161" s="35">
        <v>38261</v>
      </c>
      <c r="B161" s="36">
        <v>23052.18</v>
      </c>
      <c r="C161" s="25">
        <f t="shared" si="7"/>
        <v>-8.3053562793932167E-3</v>
      </c>
      <c r="D161" s="18" t="s">
        <v>156</v>
      </c>
    </row>
    <row r="162" spans="1:4">
      <c r="A162" s="35">
        <v>38231</v>
      </c>
      <c r="B162" s="36">
        <v>23245.24</v>
      </c>
      <c r="C162" s="25">
        <f t="shared" si="7"/>
        <v>1.9385445632825959E-2</v>
      </c>
      <c r="D162" s="18" t="s">
        <v>157</v>
      </c>
    </row>
    <row r="163" spans="1:4">
      <c r="A163" s="35">
        <v>38200</v>
      </c>
      <c r="B163" s="36">
        <v>22803.19</v>
      </c>
      <c r="C163" s="25">
        <f t="shared" si="7"/>
        <v>2.0876694004128504E-2</v>
      </c>
      <c r="D163" s="18" t="s">
        <v>158</v>
      </c>
    </row>
    <row r="164" spans="1:4">
      <c r="A164" s="35">
        <v>38169</v>
      </c>
      <c r="B164" s="36">
        <v>22336.87</v>
      </c>
      <c r="C164" s="25">
        <f t="shared" si="7"/>
        <v>5.6171216388929635E-2</v>
      </c>
      <c r="D164" s="18" t="s">
        <v>155</v>
      </c>
    </row>
    <row r="165" spans="1:4">
      <c r="A165" s="35">
        <v>38139</v>
      </c>
      <c r="B165" s="36">
        <v>21148.91</v>
      </c>
      <c r="C165" s="25">
        <f t="shared" si="7"/>
        <v>8.208069002955809E-2</v>
      </c>
      <c r="D165" s="18" t="s">
        <v>159</v>
      </c>
    </row>
    <row r="166" spans="1:4">
      <c r="A166" s="35">
        <v>38108</v>
      </c>
      <c r="B166" s="36">
        <v>19544.669999999998</v>
      </c>
      <c r="C166" s="25">
        <f t="shared" si="7"/>
        <v>-3.1906597719311147E-3</v>
      </c>
      <c r="D166" s="18" t="s">
        <v>160</v>
      </c>
    </row>
    <row r="167" spans="1:4">
      <c r="A167" s="35">
        <v>38078</v>
      </c>
      <c r="B167" s="36">
        <v>19607.23</v>
      </c>
      <c r="C167" s="25">
        <f t="shared" si="7"/>
        <v>-0.11448831329773923</v>
      </c>
      <c r="D167" s="18" t="s">
        <v>161</v>
      </c>
    </row>
    <row r="168" spans="1:4">
      <c r="A168" s="35">
        <v>38047</v>
      </c>
      <c r="B168" s="36">
        <v>22142.26</v>
      </c>
      <c r="C168" s="25">
        <f t="shared" si="7"/>
        <v>1.7800029602363043E-2</v>
      </c>
      <c r="D168" s="18" t="s">
        <v>162</v>
      </c>
    </row>
    <row r="169" spans="1:4">
      <c r="A169" s="35">
        <v>38018</v>
      </c>
      <c r="B169" s="36">
        <v>21755.02</v>
      </c>
      <c r="C169" s="25">
        <f t="shared" si="7"/>
        <v>-4.4125238428222024E-3</v>
      </c>
      <c r="D169" s="18" t="s">
        <v>163</v>
      </c>
    </row>
    <row r="170" spans="1:4">
      <c r="A170" s="35">
        <v>37987</v>
      </c>
      <c r="B170" s="36">
        <v>21851.439999999999</v>
      </c>
      <c r="C170" s="25">
        <f t="shared" si="7"/>
        <v>-1.73117129174295E-2</v>
      </c>
      <c r="D170" s="18" t="s">
        <v>164</v>
      </c>
    </row>
    <row r="171" spans="1:4">
      <c r="A171" s="35">
        <v>37956</v>
      </c>
      <c r="B171" s="36">
        <v>22236.39</v>
      </c>
      <c r="C171" s="25">
        <f t="shared" si="7"/>
        <v>0.10168564459816376</v>
      </c>
      <c r="D171" s="18" t="s">
        <v>165</v>
      </c>
    </row>
    <row r="172" spans="1:4">
      <c r="A172" s="35">
        <v>37926</v>
      </c>
      <c r="B172" s="36">
        <v>20183.97</v>
      </c>
      <c r="C172" s="25">
        <f t="shared" si="7"/>
        <v>0.12242353533909922</v>
      </c>
      <c r="D172" s="18" t="s">
        <v>166</v>
      </c>
    </row>
    <row r="173" spans="1:4">
      <c r="A173" s="35">
        <v>37895</v>
      </c>
      <c r="B173" s="36">
        <v>17982.490000000002</v>
      </c>
      <c r="C173" s="25">
        <f t="shared" si="7"/>
        <v>0.12315661992908478</v>
      </c>
      <c r="D173" s="18" t="s">
        <v>167</v>
      </c>
    </row>
    <row r="174" spans="1:4">
      <c r="A174" s="35">
        <v>37865</v>
      </c>
      <c r="B174" s="36">
        <v>16010.67</v>
      </c>
      <c r="C174" s="25">
        <f t="shared" si="7"/>
        <v>5.5104323110694242E-2</v>
      </c>
      <c r="D174" s="18" t="s">
        <v>168</v>
      </c>
    </row>
    <row r="175" spans="1:4">
      <c r="A175" s="35">
        <v>37834</v>
      </c>
      <c r="B175" s="36">
        <v>15174.49</v>
      </c>
      <c r="C175" s="25">
        <f t="shared" si="7"/>
        <v>0.11809548230034062</v>
      </c>
      <c r="D175" s="18" t="s">
        <v>169</v>
      </c>
    </row>
    <row r="176" spans="1:4">
      <c r="A176" s="35">
        <v>37803</v>
      </c>
      <c r="B176" s="36">
        <v>13571.73</v>
      </c>
      <c r="C176" s="25">
        <f t="shared" si="7"/>
        <v>4.6185878213894194E-2</v>
      </c>
      <c r="D176" s="18" t="s">
        <v>170</v>
      </c>
    </row>
    <row r="177" spans="1:4">
      <c r="A177" s="35">
        <v>37773</v>
      </c>
      <c r="B177" s="36">
        <v>12972.58</v>
      </c>
      <c r="C177" s="25">
        <f t="shared" si="7"/>
        <v>-3.345502771651665E-2</v>
      </c>
      <c r="D177" s="18" t="s">
        <v>171</v>
      </c>
    </row>
    <row r="178" spans="1:4">
      <c r="A178" s="35">
        <v>37742</v>
      </c>
      <c r="B178" s="36">
        <v>13421.6</v>
      </c>
      <c r="C178" s="25">
        <f t="shared" si="7"/>
        <v>6.8879562305382835E-2</v>
      </c>
      <c r="D178" s="18" t="s">
        <v>172</v>
      </c>
    </row>
    <row r="179" spans="1:4">
      <c r="A179" s="35">
        <v>37712</v>
      </c>
      <c r="B179" s="36">
        <v>12556.7</v>
      </c>
      <c r="C179" s="25">
        <f t="shared" si="7"/>
        <v>0.1138116116991601</v>
      </c>
      <c r="D179" s="18" t="s">
        <v>173</v>
      </c>
    </row>
    <row r="180" spans="1:4">
      <c r="A180" s="35">
        <v>37681</v>
      </c>
      <c r="B180" s="36">
        <v>11273.63</v>
      </c>
      <c r="C180" s="25">
        <f t="shared" si="7"/>
        <v>9.6591544665151075E-2</v>
      </c>
      <c r="D180" s="18" t="s">
        <v>174</v>
      </c>
    </row>
    <row r="181" spans="1:4">
      <c r="A181" s="35">
        <v>37653</v>
      </c>
      <c r="B181" s="36">
        <v>10280.61</v>
      </c>
      <c r="C181" s="25">
        <f t="shared" si="7"/>
        <v>-6.0366928706371947E-2</v>
      </c>
      <c r="D181" s="18" t="s">
        <v>175</v>
      </c>
    </row>
    <row r="182" spans="1:4">
      <c r="A182" s="35">
        <v>37622</v>
      </c>
      <c r="B182" s="36">
        <v>10941.09</v>
      </c>
      <c r="C182" s="25">
        <f t="shared" si="7"/>
        <v>-2.9052746291200027E-2</v>
      </c>
      <c r="D182" s="18" t="s">
        <v>176</v>
      </c>
    </row>
    <row r="183" spans="1:4">
      <c r="A183" s="35">
        <v>37591</v>
      </c>
      <c r="B183" s="36">
        <v>11268.47</v>
      </c>
      <c r="C183" s="25">
        <f t="shared" si="7"/>
        <v>7.2287918422732966E-2</v>
      </c>
      <c r="D183" s="18" t="s">
        <v>177</v>
      </c>
    </row>
    <row r="184" spans="1:4">
      <c r="A184" s="35">
        <v>37561</v>
      </c>
      <c r="B184" s="36">
        <v>10508.81</v>
      </c>
      <c r="C184" s="25">
        <f t="shared" si="7"/>
        <v>3.3547376941317264E-2</v>
      </c>
      <c r="D184" s="18" t="s">
        <v>158</v>
      </c>
    </row>
    <row r="185" spans="1:4">
      <c r="A185" s="35">
        <v>37530</v>
      </c>
      <c r="B185" s="36">
        <v>10167.709999999999</v>
      </c>
      <c r="C185" s="25">
        <f t="shared" si="7"/>
        <v>0.17920125624235994</v>
      </c>
      <c r="D185" s="18" t="s">
        <v>178</v>
      </c>
    </row>
    <row r="186" spans="1:4">
      <c r="A186" s="35">
        <v>37500</v>
      </c>
      <c r="B186" s="36">
        <v>8622.5400000000009</v>
      </c>
      <c r="C186" s="25">
        <f t="shared" si="7"/>
        <v>-0.16948816243185449</v>
      </c>
      <c r="D186" s="18" t="s">
        <v>179</v>
      </c>
    </row>
    <row r="187" spans="1:4">
      <c r="A187" s="35">
        <v>37469</v>
      </c>
      <c r="B187" s="36">
        <v>10382.200000000001</v>
      </c>
      <c r="C187" s="25">
        <f t="shared" si="7"/>
        <v>6.3467788773266198E-2</v>
      </c>
      <c r="D187" s="18" t="s">
        <v>180</v>
      </c>
    </row>
    <row r="188" spans="1:4">
      <c r="A188" s="35">
        <v>37438</v>
      </c>
      <c r="B188" s="36">
        <v>9762.59</v>
      </c>
      <c r="C188" s="25">
        <f t="shared" si="7"/>
        <v>-0.12357933632338525</v>
      </c>
      <c r="D188" s="18" t="s">
        <v>181</v>
      </c>
    </row>
    <row r="189" spans="1:4">
      <c r="A189" s="35">
        <v>37408</v>
      </c>
      <c r="B189" s="36">
        <v>11139.16</v>
      </c>
      <c r="C189" s="25">
        <f t="shared" si="7"/>
        <v>-0.13390968189384855</v>
      </c>
      <c r="D189" s="18" t="s">
        <v>182</v>
      </c>
    </row>
    <row r="190" spans="1:4">
      <c r="A190" s="35">
        <v>37377</v>
      </c>
      <c r="B190" s="36">
        <v>12861.43</v>
      </c>
      <c r="C190" s="25">
        <f t="shared" si="7"/>
        <v>-1.70949903401727E-2</v>
      </c>
      <c r="D190" s="18" t="s">
        <v>183</v>
      </c>
    </row>
    <row r="191" spans="1:4">
      <c r="A191" s="35">
        <v>37347</v>
      </c>
      <c r="B191" s="36">
        <v>13085.12</v>
      </c>
      <c r="C191" s="25">
        <f t="shared" si="7"/>
        <v>-1.278278025281876E-2</v>
      </c>
      <c r="D191" s="18" t="s">
        <v>184</v>
      </c>
    </row>
    <row r="192" spans="1:4">
      <c r="A192" s="35">
        <v>37316</v>
      </c>
      <c r="B192" s="36">
        <v>13254.55</v>
      </c>
      <c r="C192" s="25">
        <f t="shared" si="7"/>
        <v>-5.5492332874187089E-2</v>
      </c>
      <c r="D192" s="18" t="s">
        <v>185</v>
      </c>
    </row>
    <row r="193" spans="1:4">
      <c r="A193" s="35">
        <v>37288</v>
      </c>
      <c r="B193" s="36">
        <v>14033.29</v>
      </c>
      <c r="C193" s="25">
        <f t="shared" si="7"/>
        <v>0.10312032040372765</v>
      </c>
      <c r="D193" s="18" t="s">
        <v>186</v>
      </c>
    </row>
    <row r="194" spans="1:4">
      <c r="A194" s="35">
        <v>37257</v>
      </c>
      <c r="B194" s="36">
        <v>12721.45</v>
      </c>
      <c r="C194" s="25">
        <f t="shared" si="7"/>
        <v>-6.3053992724765862E-2</v>
      </c>
      <c r="D194" s="18" t="s">
        <v>187</v>
      </c>
    </row>
    <row r="195" spans="1:4">
      <c r="A195" s="35">
        <v>37226</v>
      </c>
      <c r="B195" s="36">
        <v>13577.57</v>
      </c>
      <c r="C195" s="25">
        <f t="shared" ref="C195:C217" si="8">B195/B196-1</f>
        <v>4.994389759745621E-2</v>
      </c>
      <c r="D195" s="18" t="s">
        <v>155</v>
      </c>
    </row>
    <row r="196" spans="1:4">
      <c r="A196" s="35">
        <v>37196</v>
      </c>
      <c r="B196" s="36">
        <v>12931.71</v>
      </c>
      <c r="C196" s="25">
        <f t="shared" si="8"/>
        <v>0.13788297281672834</v>
      </c>
      <c r="D196" s="18" t="s">
        <v>188</v>
      </c>
    </row>
    <row r="197" spans="1:4">
      <c r="A197" s="35">
        <v>37165</v>
      </c>
      <c r="B197" s="36">
        <v>11364.71</v>
      </c>
      <c r="C197" s="25">
        <f t="shared" si="8"/>
        <v>6.8539659675772358E-2</v>
      </c>
      <c r="D197" s="18" t="s">
        <v>183</v>
      </c>
    </row>
    <row r="198" spans="1:4">
      <c r="A198" s="35">
        <v>37135</v>
      </c>
      <c r="B198" s="36">
        <v>10635.74</v>
      </c>
      <c r="C198" s="25">
        <f t="shared" si="8"/>
        <v>-0.17171004470196105</v>
      </c>
      <c r="D198" s="18" t="s">
        <v>182</v>
      </c>
    </row>
    <row r="199" spans="1:4">
      <c r="A199" s="35">
        <v>37104</v>
      </c>
      <c r="B199" s="36">
        <v>12840.6</v>
      </c>
      <c r="C199" s="25">
        <f t="shared" si="8"/>
        <v>-6.6420632012423875E-2</v>
      </c>
      <c r="D199" s="18" t="s">
        <v>189</v>
      </c>
    </row>
    <row r="200" spans="1:4">
      <c r="A200" s="35">
        <v>37073</v>
      </c>
      <c r="B200" s="36">
        <v>13754.16</v>
      </c>
      <c r="C200" s="25">
        <f t="shared" si="8"/>
        <v>-5.5332528834550532E-2</v>
      </c>
      <c r="D200" s="18" t="s">
        <v>190</v>
      </c>
    </row>
    <row r="201" spans="1:4">
      <c r="A201" s="35">
        <v>37043</v>
      </c>
      <c r="B201" s="36">
        <v>14559.79</v>
      </c>
      <c r="C201" s="25">
        <f t="shared" si="8"/>
        <v>-6.1563223977096904E-3</v>
      </c>
      <c r="D201" s="18" t="s">
        <v>191</v>
      </c>
    </row>
    <row r="202" spans="1:4">
      <c r="A202" s="35">
        <v>37012</v>
      </c>
      <c r="B202" s="36">
        <v>14649.98</v>
      </c>
      <c r="C202" s="25">
        <f t="shared" si="8"/>
        <v>-1.7935933136428717E-2</v>
      </c>
      <c r="D202" s="18" t="s">
        <v>192</v>
      </c>
    </row>
    <row r="203" spans="1:4">
      <c r="A203" s="35">
        <v>36982</v>
      </c>
      <c r="B203" s="36">
        <v>14917.54</v>
      </c>
      <c r="C203" s="25">
        <f t="shared" si="8"/>
        <v>3.318153956969061E-2</v>
      </c>
      <c r="D203" s="18" t="s">
        <v>193</v>
      </c>
    </row>
    <row r="204" spans="1:4">
      <c r="A204" s="35">
        <v>36951</v>
      </c>
      <c r="B204" s="36">
        <v>14438.45</v>
      </c>
      <c r="C204" s="25">
        <f t="shared" si="8"/>
        <v>-9.1430527561745523E-2</v>
      </c>
      <c r="D204" s="18" t="s">
        <v>194</v>
      </c>
    </row>
    <row r="205" spans="1:4">
      <c r="A205" s="35">
        <v>36923</v>
      </c>
      <c r="B205" s="36">
        <v>15891.41</v>
      </c>
      <c r="C205" s="25">
        <f t="shared" si="8"/>
        <v>-0.10079687564541384</v>
      </c>
      <c r="D205" s="18" t="s">
        <v>195</v>
      </c>
    </row>
    <row r="206" spans="1:4">
      <c r="A206" s="35">
        <v>36892</v>
      </c>
      <c r="B206" s="36">
        <v>17672.77</v>
      </c>
      <c r="C206" s="25">
        <f t="shared" si="8"/>
        <v>0.15816463282367654</v>
      </c>
      <c r="D206" s="18" t="s">
        <v>196</v>
      </c>
    </row>
    <row r="207" spans="1:4">
      <c r="A207" s="35">
        <v>36861</v>
      </c>
      <c r="B207" s="36">
        <v>15259.29</v>
      </c>
      <c r="C207" s="25">
        <f t="shared" si="8"/>
        <v>0.14840386260958716</v>
      </c>
      <c r="D207" s="18" t="s">
        <v>197</v>
      </c>
    </row>
    <row r="208" spans="1:4">
      <c r="A208" s="35">
        <v>36831</v>
      </c>
      <c r="B208" s="36">
        <v>13287.39</v>
      </c>
      <c r="C208" s="25">
        <f t="shared" si="8"/>
        <v>-0.10626323800734905</v>
      </c>
      <c r="D208" s="18" t="s">
        <v>198</v>
      </c>
    </row>
    <row r="209" spans="1:4">
      <c r="A209" s="35">
        <v>36800</v>
      </c>
      <c r="B209" s="36">
        <v>14867.23</v>
      </c>
      <c r="C209" s="25">
        <f t="shared" si="8"/>
        <v>-6.6620669132285149E-2</v>
      </c>
      <c r="D209" s="18" t="s">
        <v>199</v>
      </c>
    </row>
    <row r="210" spans="1:4">
      <c r="A210" s="35">
        <v>36770</v>
      </c>
      <c r="B210" s="36">
        <v>15928.39</v>
      </c>
      <c r="C210" s="25">
        <f t="shared" si="8"/>
        <v>-8.176252543711493E-2</v>
      </c>
      <c r="D210" s="18" t="s">
        <v>200</v>
      </c>
    </row>
    <row r="211" spans="1:4">
      <c r="A211" s="35">
        <v>36739</v>
      </c>
      <c r="B211" s="36">
        <v>17346.7</v>
      </c>
      <c r="C211" s="25">
        <f t="shared" si="8"/>
        <v>5.421584237842314E-2</v>
      </c>
      <c r="D211" s="18" t="s">
        <v>177</v>
      </c>
    </row>
    <row r="212" spans="1:4">
      <c r="A212" s="35">
        <v>36708</v>
      </c>
      <c r="B212" s="36">
        <v>16454.599999999999</v>
      </c>
      <c r="C212" s="25">
        <f t="shared" si="8"/>
        <v>-1.6340914457539713E-2</v>
      </c>
      <c r="D212" s="18" t="s">
        <v>201</v>
      </c>
    </row>
    <row r="213" spans="1:4">
      <c r="A213" s="35">
        <v>36678</v>
      </c>
      <c r="B213" s="36">
        <v>16727.95</v>
      </c>
      <c r="C213" s="25">
        <f t="shared" si="8"/>
        <v>0.1184319173930457</v>
      </c>
      <c r="D213" s="18" t="s">
        <v>202</v>
      </c>
    </row>
    <row r="214" spans="1:4">
      <c r="A214" s="35">
        <v>36647</v>
      </c>
      <c r="B214" s="36">
        <v>14956.61</v>
      </c>
      <c r="C214" s="25">
        <f t="shared" si="8"/>
        <v>-3.7392518793121221E-2</v>
      </c>
      <c r="D214" s="18" t="s">
        <v>203</v>
      </c>
    </row>
    <row r="215" spans="1:4">
      <c r="A215" s="35">
        <v>36617</v>
      </c>
      <c r="B215" s="36">
        <v>15537.6</v>
      </c>
      <c r="C215" s="25">
        <f t="shared" si="8"/>
        <v>-0.1280989115265283</v>
      </c>
      <c r="D215" s="18" t="s">
        <v>204</v>
      </c>
    </row>
    <row r="216" spans="1:4">
      <c r="A216" s="35">
        <v>36586</v>
      </c>
      <c r="B216" s="36">
        <v>17820.37</v>
      </c>
      <c r="C216" s="25">
        <f t="shared" si="8"/>
        <v>9.0695462112546643E-3</v>
      </c>
      <c r="D216" s="18" t="s">
        <v>205</v>
      </c>
    </row>
    <row r="217" spans="1:4">
      <c r="A217" s="35">
        <v>36557</v>
      </c>
      <c r="B217" s="36">
        <v>17660.2</v>
      </c>
      <c r="C217" s="25" t="e">
        <f t="shared" si="8"/>
        <v>#DIV/0!</v>
      </c>
      <c r="D217" s="18" t="s">
        <v>206</v>
      </c>
    </row>
    <row r="219" spans="1:4">
      <c r="B219" s="18" t="s">
        <v>208</v>
      </c>
      <c r="D219" s="18" t="s">
        <v>207</v>
      </c>
    </row>
  </sheetData>
  <pageMargins left="0.511811024" right="0.511811024" top="0.78740157499999996" bottom="0.78740157499999996" header="0.31496062000000002" footer="0.31496062000000002"/>
  <pageSetup paperSize="9" orientation="portrait" horizontalDpi="4294967293" verticalDpi="4294967293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2:AH368"/>
  <sheetViews>
    <sheetView topLeftCell="A100" workbookViewId="0">
      <selection activeCell="D8" sqref="D8:D367"/>
    </sheetView>
  </sheetViews>
  <sheetFormatPr defaultRowHeight="18.75"/>
  <cols>
    <col min="1" max="1" width="14.5703125" customWidth="1"/>
    <col min="2" max="2" width="21.85546875" bestFit="1" customWidth="1"/>
    <col min="3" max="3" width="15.7109375" customWidth="1"/>
    <col min="4" max="4" width="14.85546875" customWidth="1"/>
    <col min="5" max="6" width="21.7109375" style="18" customWidth="1"/>
    <col min="7" max="7" width="19.5703125" bestFit="1" customWidth="1"/>
    <col min="8" max="9" width="21.85546875" bestFit="1" customWidth="1"/>
  </cols>
  <sheetData>
    <row r="2" spans="1:9">
      <c r="A2" s="22" t="s">
        <v>225</v>
      </c>
      <c r="B2" s="22">
        <v>79071.47</v>
      </c>
      <c r="C2" s="22"/>
      <c r="D2" s="22" t="s">
        <v>232</v>
      </c>
      <c r="E2" s="24">
        <v>10000</v>
      </c>
      <c r="F2" s="22"/>
    </row>
    <row r="3" spans="1:9">
      <c r="A3" s="22" t="s">
        <v>210</v>
      </c>
      <c r="B3" s="23">
        <v>9.4999999999999998E-3</v>
      </c>
      <c r="C3" s="23"/>
      <c r="D3" s="22" t="s">
        <v>233</v>
      </c>
      <c r="E3" s="24">
        <v>500</v>
      </c>
      <c r="F3" s="22" t="s">
        <v>234</v>
      </c>
    </row>
    <row r="4" spans="1:9">
      <c r="A4" s="22" t="s">
        <v>226</v>
      </c>
      <c r="B4" s="23">
        <v>7.1099999999999997E-2</v>
      </c>
      <c r="C4" s="23"/>
      <c r="D4" s="22"/>
      <c r="E4" s="22"/>
      <c r="F4" s="22"/>
    </row>
    <row r="6" spans="1:9" ht="19.5" thickBot="1"/>
    <row r="7" spans="1:9" ht="20.25" thickTop="1" thickBot="1">
      <c r="A7" s="19" t="s">
        <v>227</v>
      </c>
      <c r="B7" s="20" t="s">
        <v>228</v>
      </c>
      <c r="C7" s="20" t="s">
        <v>230</v>
      </c>
      <c r="D7" s="20" t="s">
        <v>209</v>
      </c>
      <c r="E7" s="20" t="s">
        <v>229</v>
      </c>
      <c r="F7" s="21" t="s">
        <v>231</v>
      </c>
      <c r="G7" s="31" t="s">
        <v>235</v>
      </c>
      <c r="H7" s="31" t="s">
        <v>236</v>
      </c>
      <c r="I7" s="31" t="s">
        <v>237</v>
      </c>
    </row>
    <row r="8" spans="1:9" ht="20.25" thickTop="1" thickBot="1">
      <c r="A8" s="33">
        <v>43132</v>
      </c>
      <c r="B8" s="34">
        <f>$E$2</f>
        <v>10000</v>
      </c>
      <c r="C8" s="30">
        <f ca="1">RAND()</f>
        <v>0.71633029285643657</v>
      </c>
      <c r="D8" s="27">
        <f ca="1">NORMINV(C8,$B$3,$B$4)</f>
        <v>5.0167369748329048E-2</v>
      </c>
      <c r="E8" s="28">
        <f ca="1">B8*D8</f>
        <v>501.67369748329048</v>
      </c>
      <c r="F8" s="26">
        <f ca="1">B8+E8</f>
        <v>10501.673697483291</v>
      </c>
      <c r="G8" s="32">
        <f>$B$8*((1.07)^(1/12))</f>
        <v>10056.541453874053</v>
      </c>
      <c r="H8" s="32">
        <f>$B$8*((1.09)^(1/12))</f>
        <v>10072.073233161367</v>
      </c>
      <c r="I8" s="32">
        <f>$B$8*((1.12)^(1/12))</f>
        <v>10094.88792934583</v>
      </c>
    </row>
    <row r="9" spans="1:9" ht="20.25" thickTop="1" thickBot="1">
      <c r="A9" s="33">
        <v>43160</v>
      </c>
      <c r="B9" s="29">
        <f ca="1">F8+$E$3</f>
        <v>11001.673697483291</v>
      </c>
      <c r="C9" s="30">
        <f t="shared" ref="C9:C72" ca="1" si="0">RAND()</f>
        <v>0.12467407866497826</v>
      </c>
      <c r="D9" s="27">
        <f t="shared" ref="D9:D72" ca="1" si="1">NORMINV(C9,$B$3,$B$4)</f>
        <v>-7.2402513993883963E-2</v>
      </c>
      <c r="E9" s="28">
        <f t="shared" ref="E9:E72" ca="1" si="2">B9*D9</f>
        <v>-796.54883383817912</v>
      </c>
      <c r="F9" s="26">
        <f t="shared" ref="F9:F72" ca="1" si="3">B9+E9</f>
        <v>10205.124863645113</v>
      </c>
      <c r="G9" s="32">
        <f>(G8+$E$3)*((1.07)^(1/12))</f>
        <v>10616.229674042428</v>
      </c>
      <c r="H9" s="32">
        <f>(H8+$E$3)*((1.09)^(1/12))</f>
        <v>10648.269583074636</v>
      </c>
      <c r="I9" s="32">
        <f>(I8+$E$3)*((1.12)^(1/12))</f>
        <v>10695.420627072506</v>
      </c>
    </row>
    <row r="10" spans="1:9" ht="20.25" thickTop="1" thickBot="1">
      <c r="A10" s="33">
        <v>43191</v>
      </c>
      <c r="B10" s="29">
        <f t="shared" ref="B10:B73" ca="1" si="4">F9+$E$3</f>
        <v>10705.124863645113</v>
      </c>
      <c r="C10" s="30">
        <f t="shared" ca="1" si="0"/>
        <v>0.89582495598782019</v>
      </c>
      <c r="D10" s="27">
        <f t="shared" ca="1" si="1"/>
        <v>9.8951992480426867E-2</v>
      </c>
      <c r="E10" s="28">
        <f t="shared" ca="1" si="2"/>
        <v>1059.293435009442</v>
      </c>
      <c r="F10" s="26">
        <f t="shared" ca="1" si="3"/>
        <v>11764.418298654555</v>
      </c>
      <c r="G10" s="32">
        <f t="shared" ref="G10:G73" si="5">(G9+$E$3)*((1.07)^(1/12))</f>
        <v>11179.082452779252</v>
      </c>
      <c r="H10" s="32">
        <f t="shared" ref="H10:H73" si="6">(H9+$E$3)*((1.09)^(1/12))</f>
        <v>11228.618766375308</v>
      </c>
      <c r="I10" s="32">
        <f t="shared" ref="I10:I73" si="7">(I9+$E$3)*((1.12)^(1/12))</f>
        <v>11301.651655218357</v>
      </c>
    </row>
    <row r="11" spans="1:9" ht="20.25" thickTop="1" thickBot="1">
      <c r="A11" s="33">
        <v>43221</v>
      </c>
      <c r="B11" s="29">
        <f t="shared" ca="1" si="4"/>
        <v>12264.418298654555</v>
      </c>
      <c r="C11" s="30">
        <f t="shared" ca="1" si="0"/>
        <v>0.84114651941231511</v>
      </c>
      <c r="D11" s="27">
        <f t="shared" ca="1" si="1"/>
        <v>8.0541777473205428E-2</v>
      </c>
      <c r="E11" s="28">
        <f t="shared" ca="1" si="2"/>
        <v>987.79804944854391</v>
      </c>
      <c r="F11" s="26">
        <f t="shared" ca="1" si="3"/>
        <v>13252.216348103098</v>
      </c>
      <c r="G11" s="32">
        <f t="shared" si="5"/>
        <v>11745.11768295876</v>
      </c>
      <c r="H11" s="32">
        <f t="shared" si="6"/>
        <v>11813.150713876283</v>
      </c>
      <c r="I11" s="32">
        <f t="shared" si="7"/>
        <v>11913.635084060803</v>
      </c>
    </row>
    <row r="12" spans="1:9" ht="20.25" thickTop="1" thickBot="1">
      <c r="A12" s="33">
        <v>43252</v>
      </c>
      <c r="B12" s="29">
        <f t="shared" ca="1" si="4"/>
        <v>13752.216348103098</v>
      </c>
      <c r="C12" s="30">
        <f t="shared" ca="1" si="0"/>
        <v>0.82015107751016103</v>
      </c>
      <c r="D12" s="27">
        <f t="shared" ca="1" si="1"/>
        <v>7.4623404553503817E-2</v>
      </c>
      <c r="E12" s="28">
        <f t="shared" ca="1" si="2"/>
        <v>1026.2372040518064</v>
      </c>
      <c r="F12" s="26">
        <f t="shared" ca="1" si="3"/>
        <v>14778.453552154904</v>
      </c>
      <c r="G12" s="32">
        <f t="shared" si="5"/>
        <v>12314.353358624096</v>
      </c>
      <c r="H12" s="32">
        <f t="shared" si="6"/>
        <v>12401.895572111509</v>
      </c>
      <c r="I12" s="32">
        <f t="shared" si="7"/>
        <v>12531.425496938931</v>
      </c>
    </row>
    <row r="13" spans="1:9" ht="20.25" thickTop="1" thickBot="1">
      <c r="A13" s="33">
        <v>43282</v>
      </c>
      <c r="B13" s="29">
        <f t="shared" ca="1" si="4"/>
        <v>15278.453552154904</v>
      </c>
      <c r="C13" s="30">
        <f t="shared" ca="1" si="0"/>
        <v>0.28923148683136568</v>
      </c>
      <c r="D13" s="27">
        <f t="shared" ca="1" si="1"/>
        <v>-3.0005380860007834E-2</v>
      </c>
      <c r="E13" s="28">
        <f t="shared" ca="1" si="2"/>
        <v>-458.43581778434748</v>
      </c>
      <c r="F13" s="26">
        <f t="shared" ca="1" si="3"/>
        <v>14820.017734370556</v>
      </c>
      <c r="G13" s="32">
        <f t="shared" si="5"/>
        <v>12886.807575559342</v>
      </c>
      <c r="H13" s="32">
        <f t="shared" si="6"/>
        <v>12994.88370489075</v>
      </c>
      <c r="I13" s="32">
        <f t="shared" si="7"/>
        <v>13155.07799512183</v>
      </c>
    </row>
    <row r="14" spans="1:9" ht="20.25" thickTop="1" thickBot="1">
      <c r="A14" s="33">
        <v>43313</v>
      </c>
      <c r="B14" s="29">
        <f t="shared" ca="1" si="4"/>
        <v>15320.017734370556</v>
      </c>
      <c r="C14" s="30">
        <f t="shared" ca="1" si="0"/>
        <v>0.12128855158627649</v>
      </c>
      <c r="D14" s="27">
        <f t="shared" ca="1" si="1"/>
        <v>-7.3585294877873131E-2</v>
      </c>
      <c r="E14" s="28">
        <f t="shared" ca="1" si="2"/>
        <v>-1127.3280225179033</v>
      </c>
      <c r="F14" s="26">
        <f t="shared" ca="1" si="3"/>
        <v>14192.689711852654</v>
      </c>
      <c r="G14" s="32">
        <f t="shared" si="5"/>
        <v>13462.498531864772</v>
      </c>
      <c r="H14" s="32">
        <f t="shared" si="6"/>
        <v>13592.145694865563</v>
      </c>
      <c r="I14" s="32">
        <f t="shared" si="7"/>
        <v>13784.648202723123</v>
      </c>
    </row>
    <row r="15" spans="1:9" ht="20.25" thickTop="1" thickBot="1">
      <c r="A15" s="33">
        <v>43344</v>
      </c>
      <c r="B15" s="29">
        <f t="shared" ca="1" si="4"/>
        <v>14692.689711852654</v>
      </c>
      <c r="C15" s="30">
        <f t="shared" ca="1" si="0"/>
        <v>0.8005365709273935</v>
      </c>
      <c r="D15" s="27">
        <f t="shared" ca="1" si="1"/>
        <v>6.9475649034286394E-2</v>
      </c>
      <c r="E15" s="28">
        <f t="shared" ca="1" si="2"/>
        <v>1020.7841537903455</v>
      </c>
      <c r="F15" s="26">
        <f t="shared" ca="1" si="3"/>
        <v>15713.473865643</v>
      </c>
      <c r="G15" s="32">
        <f t="shared" si="5"/>
        <v>14041.444528535369</v>
      </c>
      <c r="H15" s="32">
        <f t="shared" si="6"/>
        <v>14193.712345106564</v>
      </c>
      <c r="I15" s="32">
        <f t="shared" si="7"/>
        <v>14420.192271662127</v>
      </c>
    </row>
    <row r="16" spans="1:9" ht="20.25" thickTop="1" thickBot="1">
      <c r="A16" s="33">
        <v>43374</v>
      </c>
      <c r="B16" s="29">
        <f t="shared" ca="1" si="4"/>
        <v>16213.473865643</v>
      </c>
      <c r="C16" s="30">
        <f t="shared" ca="1" si="0"/>
        <v>0.43264426666310674</v>
      </c>
      <c r="D16" s="27">
        <f t="shared" ca="1" si="1"/>
        <v>-2.5618315724970399E-3</v>
      </c>
      <c r="E16" s="28">
        <f t="shared" ca="1" si="2"/>
        <v>-41.53618924885987</v>
      </c>
      <c r="F16" s="26">
        <f t="shared" ca="1" si="3"/>
        <v>16171.93767639414</v>
      </c>
      <c r="G16" s="32">
        <f t="shared" si="5"/>
        <v>14623.663970042597</v>
      </c>
      <c r="H16" s="32">
        <f t="shared" si="6"/>
        <v>14799.614680692055</v>
      </c>
      <c r="I16" s="32">
        <f t="shared" si="7"/>
        <v>15061.766886672094</v>
      </c>
    </row>
    <row r="17" spans="1:9" ht="20.25" thickTop="1" thickBot="1">
      <c r="A17" s="33">
        <v>43405</v>
      </c>
      <c r="B17" s="29">
        <f t="shared" ca="1" si="4"/>
        <v>16671.93767639414</v>
      </c>
      <c r="C17" s="30">
        <f t="shared" ca="1" si="0"/>
        <v>0.26649241098853871</v>
      </c>
      <c r="D17" s="27">
        <f t="shared" ca="1" si="1"/>
        <v>-3.4827730895835726E-2</v>
      </c>
      <c r="E17" s="28">
        <f t="shared" ca="1" si="2"/>
        <v>-580.64575890559991</v>
      </c>
      <c r="F17" s="26">
        <f t="shared" ca="1" si="3"/>
        <v>16091.291917488539</v>
      </c>
      <c r="G17" s="32">
        <f t="shared" si="5"/>
        <v>15209.17536491948</v>
      </c>
      <c r="H17" s="32">
        <f t="shared" si="6"/>
        <v>15409.883950308114</v>
      </c>
      <c r="I17" s="32">
        <f t="shared" si="7"/>
        <v>15709.429270355977</v>
      </c>
    </row>
    <row r="18" spans="1:9" ht="20.25" thickTop="1" thickBot="1">
      <c r="A18" s="33">
        <v>43435</v>
      </c>
      <c r="B18" s="29">
        <f t="shared" ca="1" si="4"/>
        <v>16591.291917488539</v>
      </c>
      <c r="C18" s="30">
        <f t="shared" ca="1" si="0"/>
        <v>0.36940805689914558</v>
      </c>
      <c r="D18" s="27">
        <f t="shared" ca="1" si="1"/>
        <v>-1.4206270750814891E-2</v>
      </c>
      <c r="E18" s="28">
        <f t="shared" ca="1" si="2"/>
        <v>-235.70038508564895</v>
      </c>
      <c r="F18" s="26">
        <f t="shared" ca="1" si="3"/>
        <v>16355.59153240289</v>
      </c>
      <c r="G18" s="32">
        <f t="shared" si="5"/>
        <v>15797.997326348979</v>
      </c>
      <c r="H18" s="32">
        <f t="shared" si="6"/>
        <v>16024.551627860199</v>
      </c>
      <c r="I18" s="32">
        <f t="shared" si="7"/>
        <v>16363.237188290153</v>
      </c>
    </row>
    <row r="19" spans="1:9" ht="20.25" thickTop="1" thickBot="1">
      <c r="A19" s="33">
        <v>43466</v>
      </c>
      <c r="B19" s="29">
        <f t="shared" ca="1" si="4"/>
        <v>16855.59153240289</v>
      </c>
      <c r="C19" s="30">
        <f t="shared" ca="1" si="0"/>
        <v>0.73991657682146905</v>
      </c>
      <c r="D19" s="27">
        <f t="shared" ca="1" si="1"/>
        <v>5.5223573695137959E-2</v>
      </c>
      <c r="E19" s="28">
        <f t="shared" ca="1" si="2"/>
        <v>930.82600116479432</v>
      </c>
      <c r="F19" s="26">
        <f t="shared" ca="1" si="3"/>
        <v>17786.417533567685</v>
      </c>
      <c r="G19" s="32">
        <f t="shared" si="5"/>
        <v>16390.148572755697</v>
      </c>
      <c r="H19" s="32">
        <f t="shared" si="6"/>
        <v>16643.649414096384</v>
      </c>
      <c r="I19" s="32">
        <f t="shared" si="7"/>
        <v>17023.248954176601</v>
      </c>
    </row>
    <row r="20" spans="1:9" ht="20.25" thickTop="1" thickBot="1">
      <c r="A20" s="33">
        <v>43497</v>
      </c>
      <c r="B20" s="29">
        <f t="shared" ca="1" si="4"/>
        <v>18286.417533567685</v>
      </c>
      <c r="C20" s="30">
        <f t="shared" ca="1" si="0"/>
        <v>0.56821753055699364</v>
      </c>
      <c r="D20" s="27">
        <f t="shared" ca="1" si="1"/>
        <v>2.171767739418605E-2</v>
      </c>
      <c r="E20" s="28">
        <f t="shared" ca="1" si="2"/>
        <v>397.13851668941032</v>
      </c>
      <c r="F20" s="26">
        <f t="shared" ca="1" si="3"/>
        <v>18683.556050257095</v>
      </c>
      <c r="G20" s="32">
        <f t="shared" si="5"/>
        <v>16985.647928400933</v>
      </c>
      <c r="H20" s="32">
        <f t="shared" si="6"/>
        <v>17267.209238242274</v>
      </c>
      <c r="I20" s="32">
        <f t="shared" si="7"/>
        <v>17689.523435043931</v>
      </c>
    </row>
    <row r="21" spans="1:9" ht="20.25" thickTop="1" thickBot="1">
      <c r="A21" s="33">
        <v>43525</v>
      </c>
      <c r="B21" s="29">
        <f t="shared" ca="1" si="4"/>
        <v>19183.556050257095</v>
      </c>
      <c r="C21" s="30">
        <f t="shared" ca="1" si="0"/>
        <v>0.13409608001912088</v>
      </c>
      <c r="D21" s="27">
        <f t="shared" ca="1" si="1"/>
        <v>-6.9224437919961482E-2</v>
      </c>
      <c r="E21" s="28">
        <f t="shared" ca="1" si="2"/>
        <v>-1327.9708848851237</v>
      </c>
      <c r="F21" s="26">
        <f t="shared" ca="1" si="3"/>
        <v>17855.585165371973</v>
      </c>
      <c r="G21" s="32">
        <f t="shared" si="5"/>
        <v>17584.514323981093</v>
      </c>
      <c r="H21" s="32">
        <f t="shared" si="6"/>
        <v>17895.263259647738</v>
      </c>
      <c r="I21" s="32">
        <f t="shared" si="7"/>
        <v>18362.12005649781</v>
      </c>
    </row>
    <row r="22" spans="1:9" ht="20.25" thickTop="1" thickBot="1">
      <c r="A22" s="33">
        <v>43556</v>
      </c>
      <c r="B22" s="29">
        <f t="shared" ca="1" si="4"/>
        <v>18355.585165371973</v>
      </c>
      <c r="C22" s="30">
        <f t="shared" ca="1" si="0"/>
        <v>0.50015733052603562</v>
      </c>
      <c r="D22" s="27">
        <f t="shared" ca="1" si="1"/>
        <v>9.5280396469379774E-3</v>
      </c>
      <c r="E22" s="28">
        <f t="shared" ca="1" si="2"/>
        <v>174.89274319841076</v>
      </c>
      <c r="F22" s="26">
        <f t="shared" ca="1" si="3"/>
        <v>18530.477908570385</v>
      </c>
      <c r="G22" s="32">
        <f t="shared" si="5"/>
        <v>18186.766797229495</v>
      </c>
      <c r="H22" s="32">
        <f t="shared" si="6"/>
        <v>18527.843869445471</v>
      </c>
      <c r="I22" s="32">
        <f t="shared" si="7"/>
        <v>19041.098808021165</v>
      </c>
    </row>
    <row r="23" spans="1:9" ht="20.25" thickTop="1" thickBot="1">
      <c r="A23" s="33">
        <v>43586</v>
      </c>
      <c r="B23" s="29">
        <f t="shared" ca="1" si="4"/>
        <v>19030.477908570385</v>
      </c>
      <c r="C23" s="30">
        <f t="shared" ca="1" si="0"/>
        <v>0.17728313590021383</v>
      </c>
      <c r="D23" s="27">
        <f t="shared" ca="1" si="1"/>
        <v>-5.6322144288126381E-2</v>
      </c>
      <c r="E23" s="28">
        <f t="shared" ca="1" si="2"/>
        <v>-1071.8373226385029</v>
      </c>
      <c r="F23" s="26">
        <f t="shared" ca="1" si="3"/>
        <v>17958.640585931884</v>
      </c>
      <c r="G23" s="32">
        <f t="shared" si="5"/>
        <v>18792.424493521568</v>
      </c>
      <c r="H23" s="32">
        <f t="shared" si="6"/>
        <v>19164.983692221533</v>
      </c>
      <c r="I23" s="32">
        <f t="shared" si="7"/>
        <v>19726.520248324705</v>
      </c>
    </row>
    <row r="24" spans="1:9" ht="20.25" thickTop="1" thickBot="1">
      <c r="A24" s="33">
        <v>43617</v>
      </c>
      <c r="B24" s="29">
        <f t="shared" ca="1" si="4"/>
        <v>18458.640585931884</v>
      </c>
      <c r="C24" s="30">
        <f t="shared" ca="1" si="0"/>
        <v>0.50030800748879778</v>
      </c>
      <c r="D24" s="27">
        <f t="shared" ca="1" si="1"/>
        <v>9.5548934913769912E-3</v>
      </c>
      <c r="E24" s="28">
        <f t="shared" ca="1" si="2"/>
        <v>176.37034479418773</v>
      </c>
      <c r="F24" s="26">
        <f t="shared" ca="1" si="3"/>
        <v>18635.010930726072</v>
      </c>
      <c r="G24" s="32">
        <f t="shared" si="5"/>
        <v>19401.506666483478</v>
      </c>
      <c r="H24" s="32">
        <f t="shared" si="6"/>
        <v>19806.71558769793</v>
      </c>
      <c r="I24" s="32">
        <f t="shared" si="7"/>
        <v>20418.44551074821</v>
      </c>
    </row>
    <row r="25" spans="1:9" ht="20.25" thickTop="1" thickBot="1">
      <c r="A25" s="33">
        <v>43647</v>
      </c>
      <c r="B25" s="29">
        <f t="shared" ca="1" si="4"/>
        <v>19135.010930726072</v>
      </c>
      <c r="C25" s="30">
        <f t="shared" ca="1" si="0"/>
        <v>0.75726318976184981</v>
      </c>
      <c r="D25" s="27">
        <f t="shared" ca="1" si="1"/>
        <v>5.9094104677051798E-2</v>
      </c>
      <c r="E25" s="28">
        <f t="shared" ca="1" si="2"/>
        <v>1130.7663389368568</v>
      </c>
      <c r="F25" s="26">
        <f t="shared" ca="1" si="3"/>
        <v>20265.777269662929</v>
      </c>
      <c r="G25" s="32">
        <f t="shared" si="5"/>
        <v>20014.032678604191</v>
      </c>
      <c r="H25" s="32">
        <f t="shared" si="6"/>
        <v>20453.072652427301</v>
      </c>
      <c r="I25" s="32">
        <f t="shared" si="7"/>
        <v>21116.936308713059</v>
      </c>
    </row>
    <row r="26" spans="1:9" ht="20.25" thickTop="1" thickBot="1">
      <c r="A26" s="33">
        <v>43678</v>
      </c>
      <c r="B26" s="29">
        <f t="shared" ca="1" si="4"/>
        <v>20765.777269662929</v>
      </c>
      <c r="C26" s="30">
        <f t="shared" ca="1" si="0"/>
        <v>0.86474312552316768</v>
      </c>
      <c r="D26" s="27">
        <f t="shared" ca="1" si="1"/>
        <v>8.7843683636985859E-2</v>
      </c>
      <c r="E26" s="28">
        <f t="shared" ca="1" si="2"/>
        <v>1824.1423689523824</v>
      </c>
      <c r="F26" s="26">
        <f t="shared" ca="1" si="3"/>
        <v>22589.919638615313</v>
      </c>
      <c r="G26" s="32">
        <f t="shared" si="5"/>
        <v>20630.022001851001</v>
      </c>
      <c r="H26" s="32">
        <f t="shared" si="6"/>
        <v>21104.088221499846</v>
      </c>
      <c r="I26" s="32">
        <f t="shared" si="7"/>
        <v>21822.054941226506</v>
      </c>
    </row>
    <row r="27" spans="1:9" ht="20.25" thickTop="1" thickBot="1">
      <c r="A27" s="33">
        <v>43709</v>
      </c>
      <c r="B27" s="29">
        <f t="shared" ca="1" si="4"/>
        <v>23089.919638615313</v>
      </c>
      <c r="C27" s="30">
        <f t="shared" ca="1" si="0"/>
        <v>0.22352577413691144</v>
      </c>
      <c r="D27" s="27">
        <f t="shared" ca="1" si="1"/>
        <v>-4.4560153729135424E-2</v>
      </c>
      <c r="E27" s="28">
        <f t="shared" ca="1" si="2"/>
        <v>-1028.8903686900815</v>
      </c>
      <c r="F27" s="26">
        <f t="shared" ca="1" si="3"/>
        <v>22061.029269925231</v>
      </c>
      <c r="G27" s="32">
        <f t="shared" si="5"/>
        <v>21249.494218288539</v>
      </c>
      <c r="H27" s="32">
        <f t="shared" si="6"/>
        <v>21759.795870262536</v>
      </c>
      <c r="I27" s="32">
        <f t="shared" si="7"/>
        <v>22533.864298438191</v>
      </c>
    </row>
    <row r="28" spans="1:9" ht="20.25" thickTop="1" thickBot="1">
      <c r="A28" s="33">
        <v>43739</v>
      </c>
      <c r="B28" s="29">
        <f t="shared" ca="1" si="4"/>
        <v>22561.029269925231</v>
      </c>
      <c r="C28" s="30">
        <f t="shared" ca="1" si="0"/>
        <v>0.5057399693207949</v>
      </c>
      <c r="D28" s="27">
        <f t="shared" ca="1" si="1"/>
        <v>1.052301992184247E-2</v>
      </c>
      <c r="E28" s="28">
        <f t="shared" ca="1" si="2"/>
        <v>237.41016046469429</v>
      </c>
      <c r="F28" s="26">
        <f t="shared" ca="1" si="3"/>
        <v>22798.439430389924</v>
      </c>
      <c r="G28" s="32">
        <f t="shared" si="5"/>
        <v>21872.469020701272</v>
      </c>
      <c r="H28" s="32">
        <f t="shared" si="6"/>
        <v>22420.229416050723</v>
      </c>
      <c r="I28" s="32">
        <f t="shared" si="7"/>
        <v>23252.427867249356</v>
      </c>
    </row>
    <row r="29" spans="1:9" ht="20.25" thickTop="1" thickBot="1">
      <c r="A29" s="33">
        <v>43770</v>
      </c>
      <c r="B29" s="29">
        <f t="shared" ca="1" si="4"/>
        <v>23298.439430389924</v>
      </c>
      <c r="C29" s="30">
        <f t="shared" ca="1" si="0"/>
        <v>0.65700406059657568</v>
      </c>
      <c r="D29" s="27">
        <f t="shared" ca="1" si="1"/>
        <v>3.8245753853665659E-2</v>
      </c>
      <c r="E29" s="28">
        <f t="shared" ca="1" si="2"/>
        <v>891.06637962923139</v>
      </c>
      <c r="F29" s="26">
        <f t="shared" ca="1" si="3"/>
        <v>24189.505810019156</v>
      </c>
      <c r="G29" s="32">
        <f t="shared" si="5"/>
        <v>22498.966213219537</v>
      </c>
      <c r="H29" s="32">
        <f t="shared" si="6"/>
        <v>23085.422919932229</v>
      </c>
      <c r="I29" s="32">
        <f t="shared" si="7"/>
        <v>23977.809736975305</v>
      </c>
    </row>
    <row r="30" spans="1:9" ht="20.25" thickTop="1" thickBot="1">
      <c r="A30" s="33">
        <v>43800</v>
      </c>
      <c r="B30" s="29">
        <f t="shared" ca="1" si="4"/>
        <v>24689.505810019156</v>
      </c>
      <c r="C30" s="30">
        <f t="shared" ca="1" si="0"/>
        <v>3.0450132433808008E-3</v>
      </c>
      <c r="D30" s="27">
        <f t="shared" ca="1" si="1"/>
        <v>-0.18551979255590201</v>
      </c>
      <c r="E30" s="28">
        <f t="shared" ca="1" si="2"/>
        <v>-4580.3919961824913</v>
      </c>
      <c r="F30" s="26">
        <f t="shared" ca="1" si="3"/>
        <v>20109.113813836666</v>
      </c>
      <c r="G30" s="32">
        <f t="shared" si="5"/>
        <v>23129.005711949103</v>
      </c>
      <c r="H30" s="32">
        <f t="shared" si="6"/>
        <v>23755.410688464002</v>
      </c>
      <c r="I30" s="32">
        <f t="shared" si="7"/>
        <v>24710.074605061585</v>
      </c>
    </row>
    <row r="31" spans="1:9" ht="20.25" thickTop="1" thickBot="1">
      <c r="A31" s="33">
        <v>43831</v>
      </c>
      <c r="B31" s="29">
        <f t="shared" ca="1" si="4"/>
        <v>20609.113813836666</v>
      </c>
      <c r="C31" s="30">
        <f t="shared" ca="1" si="0"/>
        <v>3.3689056305282072E-2</v>
      </c>
      <c r="D31" s="27">
        <f t="shared" ca="1" si="1"/>
        <v>-0.12055210344091245</v>
      </c>
      <c r="E31" s="28">
        <f t="shared" ca="1" si="2"/>
        <v>-2484.4720203111756</v>
      </c>
      <c r="F31" s="26">
        <f t="shared" ca="1" si="3"/>
        <v>18124.64179352549</v>
      </c>
      <c r="G31" s="32">
        <f t="shared" si="5"/>
        <v>23762.607545604293</v>
      </c>
      <c r="H31" s="32">
        <f t="shared" si="6"/>
        <v>24430.227275461442</v>
      </c>
      <c r="I31" s="32">
        <f t="shared" si="7"/>
        <v>25449.287782854404</v>
      </c>
    </row>
    <row r="32" spans="1:9" ht="20.25" thickTop="1" thickBot="1">
      <c r="A32" s="33">
        <v>43862</v>
      </c>
      <c r="B32" s="29">
        <f t="shared" ca="1" si="4"/>
        <v>18624.64179352549</v>
      </c>
      <c r="C32" s="30">
        <f t="shared" ca="1" si="0"/>
        <v>0.824437203475898</v>
      </c>
      <c r="D32" s="27">
        <f t="shared" ca="1" si="1"/>
        <v>7.5794225167334209E-2</v>
      </c>
      <c r="E32" s="28">
        <f t="shared" ca="1" si="2"/>
        <v>1411.6402937594144</v>
      </c>
      <c r="F32" s="26">
        <f t="shared" ca="1" si="3"/>
        <v>20036.282087284904</v>
      </c>
      <c r="G32" s="32">
        <f t="shared" si="5"/>
        <v>24399.791856144697</v>
      </c>
      <c r="H32" s="32">
        <f t="shared" si="6"/>
        <v>25109.907483780462</v>
      </c>
      <c r="I32" s="32">
        <f t="shared" si="7"/>
        <v>26195.515201425816</v>
      </c>
    </row>
    <row r="33" spans="1:9" ht="20.25" thickTop="1" thickBot="1">
      <c r="A33" s="33">
        <v>43891</v>
      </c>
      <c r="B33" s="29">
        <f t="shared" ca="1" si="4"/>
        <v>20536.282087284904</v>
      </c>
      <c r="C33" s="30">
        <f t="shared" ca="1" si="0"/>
        <v>0.60010493221741967</v>
      </c>
      <c r="D33" s="27">
        <f t="shared" ca="1" si="1"/>
        <v>2.7532290749373585E-2</v>
      </c>
      <c r="E33" s="28">
        <f t="shared" ca="1" si="2"/>
        <v>565.41088933828064</v>
      </c>
      <c r="F33" s="26">
        <f t="shared" ca="1" si="3"/>
        <v>21101.692976623184</v>
      </c>
      <c r="G33" s="32">
        <f t="shared" si="5"/>
        <v>25040.578899415468</v>
      </c>
      <c r="H33" s="32">
        <f t="shared" si="6"/>
        <v>25794.486367112419</v>
      </c>
      <c r="I33" s="32">
        <f t="shared" si="7"/>
        <v>26948.823417454161</v>
      </c>
    </row>
    <row r="34" spans="1:9" ht="20.25" thickTop="1" thickBot="1">
      <c r="A34" s="33">
        <v>43922</v>
      </c>
      <c r="B34" s="29">
        <f t="shared" ca="1" si="4"/>
        <v>21601.692976623184</v>
      </c>
      <c r="C34" s="30">
        <f t="shared" ca="1" si="0"/>
        <v>0.58782104002659707</v>
      </c>
      <c r="D34" s="27">
        <f t="shared" ca="1" si="1"/>
        <v>2.5280177994780537E-2</v>
      </c>
      <c r="E34" s="28">
        <f t="shared" ca="1" si="2"/>
        <v>546.09464343763466</v>
      </c>
      <c r="F34" s="26">
        <f t="shared" ca="1" si="3"/>
        <v>22147.787620060819</v>
      </c>
      <c r="G34" s="32">
        <f t="shared" si="5"/>
        <v>25684.989045791259</v>
      </c>
      <c r="H34" s="32">
        <f t="shared" si="6"/>
        <v>26483.999231791946</v>
      </c>
      <c r="I34" s="32">
        <f t="shared" si="7"/>
        <v>27709.279619160319</v>
      </c>
    </row>
    <row r="35" spans="1:9" ht="20.25" thickTop="1" thickBot="1">
      <c r="A35" s="33">
        <v>43952</v>
      </c>
      <c r="B35" s="29">
        <f t="shared" ca="1" si="4"/>
        <v>22647.787620060819</v>
      </c>
      <c r="C35" s="30">
        <f t="shared" ca="1" si="0"/>
        <v>0.74928185905911371</v>
      </c>
      <c r="D35" s="27">
        <f t="shared" ca="1" si="1"/>
        <v>5.7295665069802305E-2</v>
      </c>
      <c r="E35" s="28">
        <f t="shared" ca="1" si="2"/>
        <v>1297.6200540510197</v>
      </c>
      <c r="F35" s="26">
        <f t="shared" ca="1" si="3"/>
        <v>23945.407674111837</v>
      </c>
      <c r="G35" s="32">
        <f t="shared" si="5"/>
        <v>26333.042780823776</v>
      </c>
      <c r="H35" s="32">
        <f t="shared" si="6"/>
        <v>27178.481638617854</v>
      </c>
      <c r="I35" s="32">
        <f t="shared" si="7"/>
        <v>28476.951632300286</v>
      </c>
    </row>
    <row r="36" spans="1:9" ht="20.25" thickTop="1" thickBot="1">
      <c r="A36" s="33">
        <v>43983</v>
      </c>
      <c r="B36" s="29">
        <f t="shared" ca="1" si="4"/>
        <v>24445.407674111837</v>
      </c>
      <c r="C36" s="30">
        <f t="shared" ca="1" si="0"/>
        <v>7.7562041312527086E-2</v>
      </c>
      <c r="D36" s="27">
        <f t="shared" ca="1" si="1"/>
        <v>-9.1580245065198226E-2</v>
      </c>
      <c r="E36" s="28">
        <f t="shared" ca="1" si="2"/>
        <v>-2238.7164255138396</v>
      </c>
      <c r="F36" s="26">
        <f t="shared" ca="1" si="3"/>
        <v>22206.691248597999</v>
      </c>
      <c r="G36" s="32">
        <f t="shared" si="5"/>
        <v>26984.760705893019</v>
      </c>
      <c r="H36" s="32">
        <f t="shared" si="6"/>
        <v>27877.969404687126</v>
      </c>
      <c r="I36" s="32">
        <f t="shared" si="7"/>
        <v>29251.907926214612</v>
      </c>
    </row>
    <row r="37" spans="1:9" ht="20.25" thickTop="1" thickBot="1">
      <c r="A37" s="33">
        <v>44013</v>
      </c>
      <c r="B37" s="29">
        <f t="shared" ca="1" si="4"/>
        <v>22706.691248597999</v>
      </c>
      <c r="C37" s="30">
        <f t="shared" ca="1" si="0"/>
        <v>0.91360908033464039</v>
      </c>
      <c r="D37" s="27">
        <f t="shared" ca="1" si="1"/>
        <v>0.10643201637942809</v>
      </c>
      <c r="E37" s="28">
        <f t="shared" ca="1" si="2"/>
        <v>2416.7189348933989</v>
      </c>
      <c r="F37" s="26">
        <f t="shared" ca="1" si="3"/>
        <v>25123.410183491396</v>
      </c>
      <c r="G37" s="32">
        <f t="shared" si="5"/>
        <v>27640.16353886218</v>
      </c>
      <c r="H37" s="32">
        <f t="shared" si="6"/>
        <v>28582.498605242141</v>
      </c>
      <c r="I37" s="32">
        <f t="shared" si="7"/>
        <v>30034.217619935243</v>
      </c>
    </row>
    <row r="38" spans="1:9" ht="20.25" thickTop="1" thickBot="1">
      <c r="A38" s="33">
        <v>44044</v>
      </c>
      <c r="B38" s="29">
        <f t="shared" ca="1" si="4"/>
        <v>25623.410183491396</v>
      </c>
      <c r="C38" s="30">
        <f t="shared" ca="1" si="0"/>
        <v>0.34319827409958048</v>
      </c>
      <c r="D38" s="27">
        <f t="shared" ca="1" si="1"/>
        <v>-1.9206626883121872E-2</v>
      </c>
      <c r="E38" s="28">
        <f t="shared" ca="1" si="2"/>
        <v>-492.13927886750457</v>
      </c>
      <c r="F38" s="26">
        <f t="shared" ca="1" si="3"/>
        <v>25131.270904623892</v>
      </c>
      <c r="G38" s="32">
        <f t="shared" si="5"/>
        <v>28299.272114736268</v>
      </c>
      <c r="H38" s="32">
        <f t="shared" si="6"/>
        <v>29292.105575531215</v>
      </c>
      <c r="I38" s="32">
        <f t="shared" si="7"/>
        <v>30823.950488350307</v>
      </c>
    </row>
    <row r="39" spans="1:9" ht="20.25" thickTop="1" thickBot="1">
      <c r="A39" s="33">
        <v>44075</v>
      </c>
      <c r="B39" s="29">
        <f t="shared" ca="1" si="4"/>
        <v>25631.270904623892</v>
      </c>
      <c r="C39" s="30">
        <f t="shared" ca="1" si="0"/>
        <v>0.45533373988196324</v>
      </c>
      <c r="D39" s="27">
        <f t="shared" ca="1" si="1"/>
        <v>1.5228176874103345E-3</v>
      </c>
      <c r="E39" s="28">
        <f t="shared" ca="1" si="2"/>
        <v>39.031752684367149</v>
      </c>
      <c r="F39" s="26">
        <f t="shared" ca="1" si="3"/>
        <v>25670.302657308261</v>
      </c>
      <c r="G39" s="32">
        <f t="shared" si="5"/>
        <v>28962.107386324435</v>
      </c>
      <c r="H39" s="32">
        <f t="shared" si="6"/>
        <v>30006.826912682547</v>
      </c>
      <c r="I39" s="32">
        <f t="shared" si="7"/>
        <v>31621.176968427393</v>
      </c>
    </row>
    <row r="40" spans="1:9" ht="20.25" thickTop="1" thickBot="1">
      <c r="A40" s="33">
        <v>44105</v>
      </c>
      <c r="B40" s="29">
        <f t="shared" ca="1" si="4"/>
        <v>26170.302657308261</v>
      </c>
      <c r="C40" s="30">
        <f t="shared" ca="1" si="0"/>
        <v>0.11884113656638506</v>
      </c>
      <c r="D40" s="27">
        <f t="shared" ca="1" si="1"/>
        <v>-7.4454864066676618E-2</v>
      </c>
      <c r="E40" s="28">
        <f t="shared" ca="1" si="2"/>
        <v>-1948.5063269336724</v>
      </c>
      <c r="F40" s="26">
        <f t="shared" ca="1" si="3"/>
        <v>24221.796330374589</v>
      </c>
      <c r="G40" s="32">
        <f t="shared" si="5"/>
        <v>29628.690424906061</v>
      </c>
      <c r="H40" s="32">
        <f t="shared" si="6"/>
        <v>30726.699477591672</v>
      </c>
      <c r="I40" s="32">
        <f t="shared" si="7"/>
        <v>32425.968165495899</v>
      </c>
    </row>
    <row r="41" spans="1:9" ht="20.25" thickTop="1" thickBot="1">
      <c r="A41" s="33">
        <v>44136</v>
      </c>
      <c r="B41" s="29">
        <f t="shared" ca="1" si="4"/>
        <v>24721.796330374589</v>
      </c>
      <c r="C41" s="30">
        <f t="shared" ca="1" si="0"/>
        <v>0.46864548335659073</v>
      </c>
      <c r="D41" s="27">
        <f t="shared" ca="1" si="1"/>
        <v>3.9061928204914571E-3</v>
      </c>
      <c r="E41" s="28">
        <f t="shared" ca="1" si="2"/>
        <v>96.568103335361272</v>
      </c>
      <c r="F41" s="26">
        <f t="shared" ca="1" si="3"/>
        <v>24818.36443370995</v>
      </c>
      <c r="G41" s="32">
        <f t="shared" si="5"/>
        <v>30299.042420900605</v>
      </c>
      <c r="H41" s="32">
        <f t="shared" si="6"/>
        <v>31451.760396822512</v>
      </c>
      <c r="I41" s="32">
        <f t="shared" si="7"/>
        <v>33238.395859588964</v>
      </c>
    </row>
    <row r="42" spans="1:9" ht="20.25" thickTop="1" thickBot="1">
      <c r="A42" s="33">
        <v>44166</v>
      </c>
      <c r="B42" s="29">
        <f t="shared" ca="1" si="4"/>
        <v>25318.36443370995</v>
      </c>
      <c r="C42" s="30">
        <f t="shared" ca="1" si="0"/>
        <v>0.22344188025260281</v>
      </c>
      <c r="D42" s="27">
        <f t="shared" ca="1" si="1"/>
        <v>-4.4580118880353299E-2</v>
      </c>
      <c r="E42" s="28">
        <f t="shared" ca="1" si="2"/>
        <v>-1128.6956963108985</v>
      </c>
      <c r="F42" s="26">
        <f t="shared" ca="1" si="3"/>
        <v>24189.668737399053</v>
      </c>
      <c r="G42" s="32">
        <f t="shared" si="5"/>
        <v>30973.18468454124</v>
      </c>
      <c r="H42" s="32">
        <f t="shared" si="6"/>
        <v>32182.047064522143</v>
      </c>
      <c r="I42" s="32">
        <f t="shared" si="7"/>
        <v>34058.532511845595</v>
      </c>
    </row>
    <row r="43" spans="1:9" ht="20.25" thickTop="1" thickBot="1">
      <c r="A43" s="33">
        <v>44197</v>
      </c>
      <c r="B43" s="29">
        <f t="shared" ca="1" si="4"/>
        <v>24689.668737399053</v>
      </c>
      <c r="C43" s="30">
        <f t="shared" ca="1" si="0"/>
        <v>0.3990172750404577</v>
      </c>
      <c r="D43" s="27">
        <f t="shared" ca="1" si="1"/>
        <v>-8.6938919208193969E-3</v>
      </c>
      <c r="E43" s="28">
        <f t="shared" ca="1" si="2"/>
        <v>-214.64931156378088</v>
      </c>
      <c r="F43" s="26">
        <f t="shared" ca="1" si="3"/>
        <v>24475.019425835271</v>
      </c>
      <c r="G43" s="32">
        <f t="shared" si="5"/>
        <v>31651.138646552292</v>
      </c>
      <c r="H43" s="32">
        <f t="shared" si="6"/>
        <v>32917.597144349354</v>
      </c>
      <c r="I43" s="32">
        <f t="shared" si="7"/>
        <v>34886.451270973557</v>
      </c>
    </row>
    <row r="44" spans="1:9" ht="20.25" thickTop="1" thickBot="1">
      <c r="A44" s="33">
        <v>44228</v>
      </c>
      <c r="B44" s="29">
        <f t="shared" ca="1" si="4"/>
        <v>24975.019425835271</v>
      </c>
      <c r="C44" s="30">
        <f t="shared" ca="1" si="0"/>
        <v>0.75415341898167099</v>
      </c>
      <c r="D44" s="27">
        <f t="shared" ca="1" si="1"/>
        <v>5.8389663276445021E-2</v>
      </c>
      <c r="E44" s="28">
        <f t="shared" ca="1" si="2"/>
        <v>1458.2829745971947</v>
      </c>
      <c r="F44" s="26">
        <f t="shared" ca="1" si="3"/>
        <v>26433.302400432465</v>
      </c>
      <c r="G44" s="32">
        <f t="shared" si="5"/>
        <v>32332.925858830524</v>
      </c>
      <c r="H44" s="32">
        <f t="shared" si="6"/>
        <v>33658.448571417088</v>
      </c>
      <c r="I44" s="32">
        <f t="shared" si="7"/>
        <v>35722.225979773539</v>
      </c>
    </row>
    <row r="45" spans="1:9" ht="20.25" thickTop="1" thickBot="1">
      <c r="A45" s="33">
        <v>44256</v>
      </c>
      <c r="B45" s="29">
        <f t="shared" ca="1" si="4"/>
        <v>26933.302400432465</v>
      </c>
      <c r="C45" s="30">
        <f t="shared" ca="1" si="0"/>
        <v>0.92177569276193694</v>
      </c>
      <c r="D45" s="27">
        <f t="shared" ca="1" si="1"/>
        <v>0.1102570451061043</v>
      </c>
      <c r="E45" s="28">
        <f t="shared" ca="1" si="2"/>
        <v>2969.5863376208295</v>
      </c>
      <c r="F45" s="26">
        <f t="shared" ca="1" si="3"/>
        <v>29902.888738053294</v>
      </c>
      <c r="G45" s="32">
        <f t="shared" si="5"/>
        <v>33018.567995130252</v>
      </c>
      <c r="H45" s="32">
        <f t="shared" si="6"/>
        <v>34404.639554248919</v>
      </c>
      <c r="I45" s="32">
        <f t="shared" si="7"/>
        <v>36565.931181725282</v>
      </c>
    </row>
    <row r="46" spans="1:9" ht="20.25" thickTop="1" thickBot="1">
      <c r="A46" s="33">
        <v>44287</v>
      </c>
      <c r="B46" s="29">
        <f t="shared" ca="1" si="4"/>
        <v>30402.888738053294</v>
      </c>
      <c r="C46" s="30">
        <f t="shared" ca="1" si="0"/>
        <v>0.62071930972728895</v>
      </c>
      <c r="D46" s="27">
        <f t="shared" ca="1" si="1"/>
        <v>3.1354042467057079E-2</v>
      </c>
      <c r="E46" s="28">
        <f t="shared" ca="1" si="2"/>
        <v>953.25346461413437</v>
      </c>
      <c r="F46" s="26">
        <f t="shared" ca="1" si="3"/>
        <v>31356.14220266743</v>
      </c>
      <c r="G46" s="32">
        <f t="shared" si="5"/>
        <v>33708.086851752349</v>
      </c>
      <c r="H46" s="32">
        <f t="shared" si="6"/>
        <v>35156.208576749603</v>
      </c>
      <c r="I46" s="32">
        <f t="shared" si="7"/>
        <v>37417.64212763618</v>
      </c>
    </row>
    <row r="47" spans="1:9" ht="20.25" thickTop="1" thickBot="1">
      <c r="A47" s="33">
        <v>44317</v>
      </c>
      <c r="B47" s="29">
        <f t="shared" ca="1" si="4"/>
        <v>31856.14220266743</v>
      </c>
      <c r="C47" s="30">
        <f t="shared" ca="1" si="0"/>
        <v>0.70200595814360867</v>
      </c>
      <c r="D47" s="27">
        <f t="shared" ca="1" si="1"/>
        <v>4.7195700842217199E-2</v>
      </c>
      <c r="E47" s="28">
        <f t="shared" ca="1" si="2"/>
        <v>1503.4729573842221</v>
      </c>
      <c r="F47" s="26">
        <f t="shared" ca="1" si="3"/>
        <v>33359.615160051653</v>
      </c>
      <c r="G47" s="32">
        <f t="shared" si="5"/>
        <v>34401.50434823714</v>
      </c>
      <c r="H47" s="32">
        <f t="shared" si="6"/>
        <v>35913.194400189845</v>
      </c>
      <c r="I47" s="32">
        <f t="shared" si="7"/>
        <v>38277.434782352939</v>
      </c>
    </row>
    <row r="48" spans="1:9" ht="20.25" thickTop="1" thickBot="1">
      <c r="A48" s="33">
        <v>44348</v>
      </c>
      <c r="B48" s="29">
        <f t="shared" ca="1" si="4"/>
        <v>33859.615160051653</v>
      </c>
      <c r="C48" s="30">
        <f t="shared" ca="1" si="0"/>
        <v>0.824763842942698</v>
      </c>
      <c r="D48" s="27">
        <f t="shared" ca="1" si="1"/>
        <v>7.5884189227981444E-2</v>
      </c>
      <c r="E48" s="28">
        <f t="shared" ca="1" si="2"/>
        <v>2569.4094439919891</v>
      </c>
      <c r="F48" s="26">
        <f t="shared" ca="1" si="3"/>
        <v>36429.02460404364</v>
      </c>
      <c r="G48" s="32">
        <f t="shared" si="5"/>
        <v>35098.842528061228</v>
      </c>
      <c r="H48" s="32">
        <f t="shared" si="6"/>
        <v>36675.636065205348</v>
      </c>
      <c r="I48" s="32">
        <f t="shared" si="7"/>
        <v>39145.385831536987</v>
      </c>
    </row>
    <row r="49" spans="1:9" ht="20.25" thickTop="1" thickBot="1">
      <c r="A49" s="33">
        <v>44378</v>
      </c>
      <c r="B49" s="29">
        <f t="shared" ca="1" si="4"/>
        <v>36929.02460404364</v>
      </c>
      <c r="C49" s="30">
        <f t="shared" ca="1" si="0"/>
        <v>0.55011013806921394</v>
      </c>
      <c r="D49" s="27">
        <f t="shared" ca="1" si="1"/>
        <v>1.8454306645718711E-2</v>
      </c>
      <c r="E49" s="28">
        <f t="shared" ca="1" si="2"/>
        <v>681.49954417031233</v>
      </c>
      <c r="F49" s="26">
        <f t="shared" ca="1" si="3"/>
        <v>37610.524148213954</v>
      </c>
      <c r="G49" s="32">
        <f t="shared" si="5"/>
        <v>35800.12355933823</v>
      </c>
      <c r="H49" s="32">
        <f t="shared" si="6"/>
        <v>37443.572893810313</v>
      </c>
      <c r="I49" s="32">
        <f t="shared" si="7"/>
        <v>40021.572688504093</v>
      </c>
    </row>
    <row r="50" spans="1:9" ht="20.25" thickTop="1" thickBot="1">
      <c r="A50" s="33">
        <v>44409</v>
      </c>
      <c r="B50" s="29">
        <f t="shared" ca="1" si="4"/>
        <v>38110.524148213954</v>
      </c>
      <c r="C50" s="30">
        <f t="shared" ca="1" si="0"/>
        <v>0.38104129295125033</v>
      </c>
      <c r="D50" s="27">
        <f t="shared" ca="1" si="1"/>
        <v>-1.2025320174849639E-2</v>
      </c>
      <c r="E50" s="28">
        <f t="shared" ca="1" si="2"/>
        <v>-458.29125491361162</v>
      </c>
      <c r="F50" s="26">
        <f t="shared" ca="1" si="3"/>
        <v>37652.232893300345</v>
      </c>
      <c r="G50" s="32">
        <f t="shared" si="5"/>
        <v>36505.369735523505</v>
      </c>
      <c r="H50" s="32">
        <f t="shared" si="6"/>
        <v>38217.044491425404</v>
      </c>
      <c r="I50" s="32">
        <f t="shared" si="7"/>
        <v>40906.073501128965</v>
      </c>
    </row>
    <row r="51" spans="1:9" ht="20.25" thickTop="1" thickBot="1">
      <c r="A51" s="33">
        <v>44440</v>
      </c>
      <c r="B51" s="29">
        <f t="shared" ca="1" si="4"/>
        <v>38152.232893300345</v>
      </c>
      <c r="C51" s="30">
        <f t="shared" ca="1" si="0"/>
        <v>0.92531409131286613</v>
      </c>
      <c r="D51" s="27">
        <f t="shared" ca="1" si="1"/>
        <v>0.1120087009741417</v>
      </c>
      <c r="E51" s="28">
        <f t="shared" ca="1" si="2"/>
        <v>4273.3820456414915</v>
      </c>
      <c r="F51" s="26">
        <f t="shared" ca="1" si="3"/>
        <v>42425.614938941835</v>
      </c>
      <c r="G51" s="32">
        <f t="shared" si="5"/>
        <v>37214.603476122844</v>
      </c>
      <c r="H51" s="32">
        <f t="shared" si="6"/>
        <v>38996.09074892036</v>
      </c>
      <c r="I51" s="32">
        <f t="shared" si="7"/>
        <v>41798.967158815307</v>
      </c>
    </row>
    <row r="52" spans="1:9" ht="20.25" thickTop="1" thickBot="1">
      <c r="A52" s="33">
        <v>44470</v>
      </c>
      <c r="B52" s="29">
        <f t="shared" ca="1" si="4"/>
        <v>42925.614938941835</v>
      </c>
      <c r="C52" s="30">
        <f t="shared" ca="1" si="0"/>
        <v>0.92631415711175258</v>
      </c>
      <c r="D52" s="27">
        <f t="shared" ca="1" si="1"/>
        <v>0.11251521821953271</v>
      </c>
      <c r="E52" s="28">
        <f t="shared" ca="1" si="2"/>
        <v>4829.7849320626738</v>
      </c>
      <c r="F52" s="26">
        <f t="shared" ca="1" si="3"/>
        <v>47755.399871004513</v>
      </c>
      <c r="G52" s="32">
        <f t="shared" si="5"/>
        <v>37927.847327405179</v>
      </c>
      <c r="H52" s="32">
        <f t="shared" si="6"/>
        <v>39780.751844671307</v>
      </c>
      <c r="I52" s="32">
        <f t="shared" si="7"/>
        <v>42700.333299532031</v>
      </c>
    </row>
    <row r="53" spans="1:9" ht="20.25" thickTop="1" thickBot="1">
      <c r="A53" s="33">
        <v>44501</v>
      </c>
      <c r="B53" s="29">
        <f t="shared" ca="1" si="4"/>
        <v>48255.399871004513</v>
      </c>
      <c r="C53" s="30">
        <f t="shared" ca="1" si="0"/>
        <v>0.53404994453170773</v>
      </c>
      <c r="D53" s="27">
        <f t="shared" ca="1" si="1"/>
        <v>1.5575811005978697E-2</v>
      </c>
      <c r="E53" s="28">
        <f t="shared" ca="1" si="2"/>
        <v>751.61698840869508</v>
      </c>
      <c r="F53" s="26">
        <f t="shared" ca="1" si="3"/>
        <v>49007.016859413205</v>
      </c>
      <c r="G53" s="32">
        <f t="shared" si="5"/>
        <v>38645.123963119338</v>
      </c>
      <c r="H53" s="32">
        <f t="shared" si="6"/>
        <v>40571.068246632924</v>
      </c>
      <c r="I53" s="32">
        <f t="shared" si="7"/>
        <v>43610.25231691626</v>
      </c>
    </row>
    <row r="54" spans="1:9" ht="20.25" thickTop="1" thickBot="1">
      <c r="A54" s="33">
        <v>44531</v>
      </c>
      <c r="B54" s="29">
        <f t="shared" ca="1" si="4"/>
        <v>49507.016859413205</v>
      </c>
      <c r="C54" s="30">
        <f t="shared" ca="1" si="0"/>
        <v>0.21698746736076835</v>
      </c>
      <c r="D54" s="27">
        <f t="shared" ca="1" si="1"/>
        <v>-4.6129196582339597E-2</v>
      </c>
      <c r="E54" s="28">
        <f t="shared" ca="1" si="2"/>
        <v>-2283.7189129130725</v>
      </c>
      <c r="F54" s="26">
        <f t="shared" ca="1" si="3"/>
        <v>47223.297946500134</v>
      </c>
      <c r="G54" s="32">
        <f t="shared" si="5"/>
        <v>39366.456185214818</v>
      </c>
      <c r="H54" s="32">
        <f t="shared" si="6"/>
        <v>41367.080714425523</v>
      </c>
      <c r="I54" s="32">
        <f t="shared" si="7"/>
        <v>44528.805367443689</v>
      </c>
    </row>
    <row r="55" spans="1:9" ht="20.25" thickTop="1" thickBot="1">
      <c r="A55" s="33">
        <v>44562</v>
      </c>
      <c r="B55" s="29">
        <f t="shared" ca="1" si="4"/>
        <v>47723.297946500134</v>
      </c>
      <c r="C55" s="30">
        <f t="shared" ca="1" si="0"/>
        <v>0.56535748593661017</v>
      </c>
      <c r="D55" s="27">
        <f t="shared" ca="1" si="1"/>
        <v>2.1200693744543437E-2</v>
      </c>
      <c r="E55" s="28">
        <f t="shared" ca="1" si="2"/>
        <v>1011.767024243348</v>
      </c>
      <c r="F55" s="26">
        <f t="shared" ca="1" si="3"/>
        <v>48735.064970743479</v>
      </c>
      <c r="G55" s="32">
        <f t="shared" si="5"/>
        <v>40091.866924566646</v>
      </c>
      <c r="H55" s="32">
        <f t="shared" si="6"/>
        <v>42168.830301437178</v>
      </c>
      <c r="I55" s="32">
        <f t="shared" si="7"/>
        <v>45456.074377667006</v>
      </c>
    </row>
    <row r="56" spans="1:9" ht="20.25" thickTop="1" thickBot="1">
      <c r="A56" s="33">
        <v>44593</v>
      </c>
      <c r="B56" s="29">
        <f t="shared" ca="1" si="4"/>
        <v>49235.064970743479</v>
      </c>
      <c r="C56" s="30">
        <f t="shared" ca="1" si="0"/>
        <v>0.32213050434110446</v>
      </c>
      <c r="D56" s="27">
        <f t="shared" ca="1" si="1"/>
        <v>-2.3330385533431995E-2</v>
      </c>
      <c r="E56" s="28">
        <f t="shared" ca="1" si="2"/>
        <v>-1148.673047531018</v>
      </c>
      <c r="F56" s="26">
        <f t="shared" ca="1" si="3"/>
        <v>48086.391923212461</v>
      </c>
      <c r="G56" s="32">
        <f t="shared" si="5"/>
        <v>40821.379241704351</v>
      </c>
      <c r="H56" s="32">
        <f t="shared" si="6"/>
        <v>42976.358356941004</v>
      </c>
      <c r="I56" s="32">
        <f t="shared" si="7"/>
        <v>46392.142051522984</v>
      </c>
    </row>
    <row r="57" spans="1:9" ht="20.25" thickTop="1" thickBot="1">
      <c r="A57" s="33">
        <v>44621</v>
      </c>
      <c r="B57" s="29">
        <f t="shared" ca="1" si="4"/>
        <v>48586.391923212461</v>
      </c>
      <c r="C57" s="30">
        <f t="shared" ca="1" si="0"/>
        <v>0.16134265716414831</v>
      </c>
      <c r="D57" s="27">
        <f t="shared" ca="1" si="1"/>
        <v>-6.0814677938083768E-2</v>
      </c>
      <c r="E57" s="28">
        <f t="shared" ca="1" si="2"/>
        <v>-2954.7657769836801</v>
      </c>
      <c r="F57" s="26">
        <f t="shared" ca="1" si="3"/>
        <v>45631.62614622878</v>
      </c>
      <c r="G57" s="32">
        <f t="shared" si="5"/>
        <v>41555.016327545061</v>
      </c>
      <c r="H57" s="32">
        <f t="shared" si="6"/>
        <v>43789.706528227704</v>
      </c>
      <c r="I57" s="32">
        <f t="shared" si="7"/>
        <v>47337.091877708939</v>
      </c>
    </row>
    <row r="58" spans="1:9" ht="20.25" thickTop="1" thickBot="1">
      <c r="A58" s="33">
        <v>44652</v>
      </c>
      <c r="B58" s="29">
        <f t="shared" ca="1" si="4"/>
        <v>46131.62614622878</v>
      </c>
      <c r="C58" s="30">
        <f t="shared" ca="1" si="0"/>
        <v>0.73178623482746463</v>
      </c>
      <c r="D58" s="27">
        <f t="shared" ca="1" si="1"/>
        <v>5.3455743810190928E-2</v>
      </c>
      <c r="E58" s="28">
        <f t="shared" ca="1" si="2"/>
        <v>2466.0003888203109</v>
      </c>
      <c r="F58" s="26">
        <f t="shared" ca="1" si="3"/>
        <v>48597.626535049094</v>
      </c>
      <c r="G58" s="32">
        <f t="shared" si="5"/>
        <v>42292.801504130701</v>
      </c>
      <c r="H58" s="32">
        <f t="shared" si="6"/>
        <v>44608.916762753448</v>
      </c>
      <c r="I58" s="32">
        <f t="shared" si="7"/>
        <v>48291.008137129145</v>
      </c>
    </row>
    <row r="59" spans="1:9" ht="20.25" thickTop="1" thickBot="1">
      <c r="A59" s="33">
        <v>44682</v>
      </c>
      <c r="B59" s="29">
        <f t="shared" ca="1" si="4"/>
        <v>49097.626535049094</v>
      </c>
      <c r="C59" s="30">
        <f t="shared" ca="1" si="0"/>
        <v>0.39492980000580369</v>
      </c>
      <c r="D59" s="27">
        <f t="shared" ca="1" si="1"/>
        <v>-9.4476476587994542E-3</v>
      </c>
      <c r="E59" s="28">
        <f t="shared" ca="1" si="2"/>
        <v>-463.85707638646653</v>
      </c>
      <c r="F59" s="26">
        <f t="shared" ca="1" si="3"/>
        <v>48633.769458662624</v>
      </c>
      <c r="G59" s="32">
        <f t="shared" si="5"/>
        <v>43034.758225369427</v>
      </c>
      <c r="H59" s="32">
        <f t="shared" si="6"/>
        <v>45434.031310303311</v>
      </c>
      <c r="I59" s="32">
        <f t="shared" si="7"/>
        <v>49253.975910411922</v>
      </c>
    </row>
    <row r="60" spans="1:9" ht="20.25" thickTop="1" thickBot="1">
      <c r="A60" s="33">
        <v>44713</v>
      </c>
      <c r="B60" s="29">
        <f t="shared" ca="1" si="4"/>
        <v>49133.769458662624</v>
      </c>
      <c r="C60" s="30">
        <f t="shared" ca="1" si="0"/>
        <v>0.88044637144133731</v>
      </c>
      <c r="D60" s="27">
        <f t="shared" ca="1" si="1"/>
        <v>9.3200422329298566E-2</v>
      </c>
      <c r="E60" s="28">
        <f t="shared" ca="1" si="2"/>
        <v>4579.2880641777483</v>
      </c>
      <c r="F60" s="26">
        <f t="shared" ca="1" si="3"/>
        <v>53713.057522840376</v>
      </c>
      <c r="G60" s="32">
        <f t="shared" si="5"/>
        <v>43780.910077781205</v>
      </c>
      <c r="H60" s="32">
        <f t="shared" si="6"/>
        <v>46265.092725170216</v>
      </c>
      <c r="I60" s="32">
        <f t="shared" si="7"/>
        <v>50226.081085498052</v>
      </c>
    </row>
    <row r="61" spans="1:9" ht="20.25" thickTop="1" thickBot="1">
      <c r="A61" s="33">
        <v>44743</v>
      </c>
      <c r="B61" s="29">
        <f t="shared" ca="1" si="4"/>
        <v>54213.057522840376</v>
      </c>
      <c r="C61" s="30">
        <f t="shared" ca="1" si="0"/>
        <v>0.51577670796450104</v>
      </c>
      <c r="D61" s="27">
        <f t="shared" ca="1" si="1"/>
        <v>1.2312478223928232E-2</v>
      </c>
      <c r="E61" s="28">
        <f t="shared" ca="1" si="2"/>
        <v>667.49709020254079</v>
      </c>
      <c r="F61" s="26">
        <f t="shared" ca="1" si="3"/>
        <v>54880.554613042914</v>
      </c>
      <c r="G61" s="32">
        <f t="shared" si="5"/>
        <v>44531.280781247602</v>
      </c>
      <c r="H61" s="32">
        <f t="shared" si="6"/>
        <v>47102.143868349631</v>
      </c>
      <c r="I61" s="32">
        <f t="shared" si="7"/>
        <v>51207.410365301213</v>
      </c>
    </row>
    <row r="62" spans="1:9" ht="20.25" thickTop="1" thickBot="1">
      <c r="A62" s="33">
        <v>44774</v>
      </c>
      <c r="B62" s="29">
        <f t="shared" ca="1" si="4"/>
        <v>55380.554613042914</v>
      </c>
      <c r="C62" s="30">
        <f t="shared" ca="1" si="0"/>
        <v>0.50180791875535746</v>
      </c>
      <c r="D62" s="27">
        <f t="shared" ca="1" si="1"/>
        <v>9.8222106801058254E-3</v>
      </c>
      <c r="E62" s="28">
        <f t="shared" ca="1" si="2"/>
        <v>543.95947499041404</v>
      </c>
      <c r="F62" s="26">
        <f t="shared" ca="1" si="3"/>
        <v>55924.514088033327</v>
      </c>
      <c r="G62" s="32">
        <f t="shared" si="5"/>
        <v>45285.894189765844</v>
      </c>
      <c r="H62" s="32">
        <f t="shared" si="6"/>
        <v>47945.22790975008</v>
      </c>
      <c r="I62" s="32">
        <f t="shared" si="7"/>
        <v>52198.051275441067</v>
      </c>
    </row>
    <row r="63" spans="1:9" ht="20.25" thickTop="1" thickBot="1">
      <c r="A63" s="33">
        <v>44805</v>
      </c>
      <c r="B63" s="29">
        <f t="shared" ca="1" si="4"/>
        <v>56424.514088033327</v>
      </c>
      <c r="C63" s="30">
        <f t="shared" ca="1" si="0"/>
        <v>0.13916819755512194</v>
      </c>
      <c r="D63" s="27">
        <f t="shared" ca="1" si="1"/>
        <v>-6.7576954913799892E-2</v>
      </c>
      <c r="E63" s="28">
        <f t="shared" ca="1" si="2"/>
        <v>-3812.9968445600948</v>
      </c>
      <c r="F63" s="26">
        <f t="shared" ca="1" si="3"/>
        <v>52611.51724347323</v>
      </c>
      <c r="G63" s="32">
        <f t="shared" si="5"/>
        <v>46044.774292207134</v>
      </c>
      <c r="H63" s="32">
        <f t="shared" si="6"/>
        <v>48794.388330419577</v>
      </c>
      <c r="I63" s="32">
        <f t="shared" si="7"/>
        <v>53198.092172049764</v>
      </c>
    </row>
    <row r="64" spans="1:9" ht="20.25" thickTop="1" thickBot="1">
      <c r="A64" s="33">
        <v>44835</v>
      </c>
      <c r="B64" s="29">
        <f t="shared" ca="1" si="4"/>
        <v>53111.51724347323</v>
      </c>
      <c r="C64" s="30">
        <f t="shared" ca="1" si="0"/>
        <v>0.39208416851961925</v>
      </c>
      <c r="D64" s="27">
        <f t="shared" ca="1" si="1"/>
        <v>-9.9736548315759958E-3</v>
      </c>
      <c r="E64" s="28">
        <f t="shared" ca="1" si="2"/>
        <v>-529.71594056769857</v>
      </c>
      <c r="F64" s="26">
        <f t="shared" ca="1" si="3"/>
        <v>52581.801302905529</v>
      </c>
      <c r="G64" s="32">
        <f t="shared" si="5"/>
        <v>46807.945213079234</v>
      </c>
      <c r="H64" s="32">
        <f t="shared" si="6"/>
        <v>49649.668924788108</v>
      </c>
      <c r="I64" s="32">
        <f t="shared" si="7"/>
        <v>54207.622249652501</v>
      </c>
    </row>
    <row r="65" spans="1:9" ht="20.25" thickTop="1" thickBot="1">
      <c r="A65" s="33">
        <v>44866</v>
      </c>
      <c r="B65" s="29">
        <f t="shared" ca="1" si="4"/>
        <v>53081.801302905529</v>
      </c>
      <c r="C65" s="30">
        <f t="shared" ca="1" si="0"/>
        <v>0.3858051982152253</v>
      </c>
      <c r="D65" s="27">
        <f t="shared" ca="1" si="1"/>
        <v>-1.1138131138560032E-2</v>
      </c>
      <c r="E65" s="28">
        <f t="shared" ca="1" si="2"/>
        <v>-591.23206398274851</v>
      </c>
      <c r="F65" s="26">
        <f t="shared" ca="1" si="3"/>
        <v>52490.569238922777</v>
      </c>
      <c r="G65" s="32">
        <f t="shared" si="5"/>
        <v>47575.431213293385</v>
      </c>
      <c r="H65" s="32">
        <f t="shared" si="6"/>
        <v>50511.113802926273</v>
      </c>
      <c r="I65" s="32">
        <f t="shared" si="7"/>
        <v>55226.731549122844</v>
      </c>
    </row>
    <row r="66" spans="1:9" ht="20.25" thickTop="1" thickBot="1">
      <c r="A66" s="33">
        <v>44896</v>
      </c>
      <c r="B66" s="29">
        <f t="shared" ca="1" si="4"/>
        <v>52990.569238922777</v>
      </c>
      <c r="C66" s="30">
        <f t="shared" ca="1" si="0"/>
        <v>0.33160821709031918</v>
      </c>
      <c r="D66" s="27">
        <f t="shared" ca="1" si="1"/>
        <v>-2.1462394708829713E-2</v>
      </c>
      <c r="E66" s="28">
        <f t="shared" ca="1" si="2"/>
        <v>-1137.3045128513309</v>
      </c>
      <c r="F66" s="26">
        <f t="shared" ca="1" si="3"/>
        <v>51853.264726071444</v>
      </c>
      <c r="G66" s="32">
        <f t="shared" si="5"/>
        <v>48347.256690935545</v>
      </c>
      <c r="H66" s="32">
        <f t="shared" si="6"/>
        <v>51378.767392820206</v>
      </c>
      <c r="I66" s="32">
        <f t="shared" si="7"/>
        <v>56255.510965713569</v>
      </c>
    </row>
    <row r="67" spans="1:9" ht="20.25" thickTop="1" thickBot="1">
      <c r="A67" s="33">
        <v>44927</v>
      </c>
      <c r="B67" s="29">
        <f t="shared" ca="1" si="4"/>
        <v>52353.264726071444</v>
      </c>
      <c r="C67" s="30">
        <f t="shared" ca="1" si="0"/>
        <v>0.11841838606875932</v>
      </c>
      <c r="D67" s="27">
        <f t="shared" ca="1" si="1"/>
        <v>-7.4606344303226088E-2</v>
      </c>
      <c r="E67" s="28">
        <f t="shared" ca="1" si="2"/>
        <v>-3905.8856935512276</v>
      </c>
      <c r="F67" s="26">
        <f t="shared" ca="1" si="3"/>
        <v>48447.379032520214</v>
      </c>
      <c r="G67" s="32">
        <f t="shared" si="5"/>
        <v>49123.446182041997</v>
      </c>
      <c r="H67" s="32">
        <f t="shared" si="6"/>
        <v>52252.674442662908</v>
      </c>
      <c r="I67" s="32">
        <f t="shared" si="7"/>
        <v>57294.052257163683</v>
      </c>
    </row>
    <row r="68" spans="1:9" ht="20.25" thickTop="1" thickBot="1">
      <c r="A68" s="33">
        <v>44958</v>
      </c>
      <c r="B68" s="29">
        <f t="shared" ca="1" si="4"/>
        <v>48947.379032520214</v>
      </c>
      <c r="C68" s="30">
        <f t="shared" ca="1" si="0"/>
        <v>0.96667657634378124</v>
      </c>
      <c r="D68" s="27">
        <f t="shared" ca="1" si="1"/>
        <v>0.13990082333637779</v>
      </c>
      <c r="E68" s="28">
        <f t="shared" ca="1" si="2"/>
        <v>6847.7786268073332</v>
      </c>
      <c r="F68" s="26">
        <f t="shared" ca="1" si="3"/>
        <v>55795.157659327546</v>
      </c>
      <c r="G68" s="32">
        <f t="shared" si="5"/>
        <v>49904.024361379343</v>
      </c>
      <c r="H68" s="32">
        <f t="shared" si="6"/>
        <v>53132.880023162084</v>
      </c>
      <c r="I68" s="32">
        <f t="shared" si="7"/>
        <v>58342.448051882384</v>
      </c>
    </row>
    <row r="69" spans="1:9" ht="20.25" thickTop="1" thickBot="1">
      <c r="A69" s="33">
        <v>44986</v>
      </c>
      <c r="B69" s="29">
        <f t="shared" ca="1" si="4"/>
        <v>56295.157659327546</v>
      </c>
      <c r="C69" s="30">
        <f t="shared" ca="1" si="0"/>
        <v>0.30597362984172949</v>
      </c>
      <c r="D69" s="27">
        <f t="shared" ca="1" si="1"/>
        <v>-2.6568733954445679E-2</v>
      </c>
      <c r="E69" s="28">
        <f t="shared" ca="1" si="2"/>
        <v>-1495.6910667742486</v>
      </c>
      <c r="F69" s="26">
        <f t="shared" ca="1" si="3"/>
        <v>54799.466592553297</v>
      </c>
      <c r="G69" s="32">
        <f t="shared" si="5"/>
        <v>50689.016043228898</v>
      </c>
      <c r="H69" s="32">
        <f t="shared" si="6"/>
        <v>54019.429529864581</v>
      </c>
      <c r="I69" s="32">
        <f t="shared" si="7"/>
        <v>59400.791857210657</v>
      </c>
    </row>
    <row r="70" spans="1:9" ht="20.25" thickTop="1" thickBot="1">
      <c r="A70" s="33">
        <v>45017</v>
      </c>
      <c r="B70" s="29">
        <f t="shared" ca="1" si="4"/>
        <v>55299.466592553297</v>
      </c>
      <c r="C70" s="30">
        <f t="shared" ca="1" si="0"/>
        <v>0.93792328316231099</v>
      </c>
      <c r="D70" s="27">
        <f t="shared" ca="1" si="1"/>
        <v>0.11882132977762913</v>
      </c>
      <c r="E70" s="28">
        <f t="shared" ca="1" si="2"/>
        <v>6570.7561565207607</v>
      </c>
      <c r="F70" s="26">
        <f t="shared" ca="1" si="3"/>
        <v>61870.222749074055</v>
      </c>
      <c r="G70" s="32">
        <f t="shared" si="5"/>
        <v>51478.446182175532</v>
      </c>
      <c r="H70" s="32">
        <f t="shared" si="6"/>
        <v>54912.368685497648</v>
      </c>
      <c r="I70" s="32">
        <f t="shared" si="7"/>
        <v>60469.178067761284</v>
      </c>
    </row>
    <row r="71" spans="1:9" ht="20.25" thickTop="1" thickBot="1">
      <c r="A71" s="33">
        <v>45047</v>
      </c>
      <c r="B71" s="29">
        <f t="shared" ca="1" si="4"/>
        <v>62370.222749074055</v>
      </c>
      <c r="C71" s="30">
        <f t="shared" ca="1" si="0"/>
        <v>0.26907172392436696</v>
      </c>
      <c r="D71" s="27">
        <f t="shared" ca="1" si="1"/>
        <v>-3.427078666886358E-2</v>
      </c>
      <c r="E71" s="28">
        <f t="shared" ca="1" si="2"/>
        <v>-2137.4765983230191</v>
      </c>
      <c r="F71" s="26">
        <f t="shared" ca="1" si="3"/>
        <v>60232.746150751038</v>
      </c>
      <c r="G71" s="32">
        <f t="shared" si="5"/>
        <v>52272.339873900972</v>
      </c>
      <c r="H71" s="32">
        <f t="shared" si="6"/>
        <v>55811.743542327</v>
      </c>
      <c r="I71" s="32">
        <f t="shared" si="7"/>
        <v>61547.701973837989</v>
      </c>
    </row>
    <row r="72" spans="1:9" ht="20.25" thickTop="1" thickBot="1">
      <c r="A72" s="33">
        <v>45078</v>
      </c>
      <c r="B72" s="29">
        <f t="shared" ca="1" si="4"/>
        <v>60732.746150751038</v>
      </c>
      <c r="C72" s="30">
        <f t="shared" ca="1" si="0"/>
        <v>0.13614619239289016</v>
      </c>
      <c r="D72" s="27">
        <f t="shared" ca="1" si="1"/>
        <v>-6.8553489927120598E-2</v>
      </c>
      <c r="E72" s="28">
        <f t="shared" ca="1" si="2"/>
        <v>-4163.4417014918836</v>
      </c>
      <c r="F72" s="26">
        <f t="shared" ca="1" si="3"/>
        <v>56569.304449259158</v>
      </c>
      <c r="G72" s="32">
        <f t="shared" si="5"/>
        <v>53070.722355981576</v>
      </c>
      <c r="H72" s="32">
        <f t="shared" si="6"/>
        <v>56717.600484531926</v>
      </c>
      <c r="I72" s="32">
        <f t="shared" si="7"/>
        <v>62636.459769934459</v>
      </c>
    </row>
    <row r="73" spans="1:9" ht="20.25" thickTop="1" thickBot="1">
      <c r="A73" s="33">
        <v>45108</v>
      </c>
      <c r="B73" s="29">
        <f t="shared" ca="1" si="4"/>
        <v>57069.304449259158</v>
      </c>
      <c r="C73" s="30">
        <f t="shared" ref="C73:C136" ca="1" si="8">RAND()</f>
        <v>0.12327968613098417</v>
      </c>
      <c r="D73" s="27">
        <f t="shared" ref="D73:D136" ca="1" si="9">NORMINV(C73,$B$3,$B$4)</f>
        <v>-7.2886903771405664E-2</v>
      </c>
      <c r="E73" s="28">
        <f t="shared" ref="E73:E136" ca="1" si="10">B73*D73</f>
        <v>-4159.6049016942052</v>
      </c>
      <c r="F73" s="26">
        <f t="shared" ref="F73:F136" ca="1" si="11">B73+E73</f>
        <v>52909.699547564953</v>
      </c>
      <c r="G73" s="32">
        <f t="shared" si="5"/>
        <v>53873.619008690621</v>
      </c>
      <c r="H73" s="32">
        <f t="shared" si="6"/>
        <v>57629.986230597489</v>
      </c>
      <c r="I73" s="32">
        <f t="shared" si="7"/>
        <v>63735.548563313998</v>
      </c>
    </row>
    <row r="74" spans="1:9" ht="20.25" thickTop="1" thickBot="1">
      <c r="A74" s="33">
        <v>45139</v>
      </c>
      <c r="B74" s="29">
        <f t="shared" ref="B74:B137" ca="1" si="12">F73+$E$3</f>
        <v>53409.699547564953</v>
      </c>
      <c r="C74" s="30">
        <f t="shared" ca="1" si="8"/>
        <v>0.27812837501976273</v>
      </c>
      <c r="D74" s="27">
        <f t="shared" ca="1" si="9"/>
        <v>-3.2335990959571285E-2</v>
      </c>
      <c r="E74" s="28">
        <f t="shared" ca="1" si="10"/>
        <v>-1727.0555617234788</v>
      </c>
      <c r="F74" s="26">
        <f t="shared" ca="1" si="11"/>
        <v>51682.643985841474</v>
      </c>
      <c r="G74" s="32">
        <f t="shared" ref="G74:G137" si="13">(G73+$E$3)*((1.07)^(1/12))</f>
        <v>54681.05535580514</v>
      </c>
      <c r="H74" s="32">
        <f t="shared" ref="H74:H137" si="14">(H73+$E$3)*((1.09)^(1/12))</f>
        <v>58548.947835723979</v>
      </c>
      <c r="I74" s="32">
        <f t="shared" ref="I74:I137" si="15">(I73+$E$3)*((1.12)^(1/12))</f>
        <v>64845.066382670637</v>
      </c>
    </row>
    <row r="75" spans="1:9" ht="20.25" thickTop="1" thickBot="1">
      <c r="A75" s="33">
        <v>45170</v>
      </c>
      <c r="B75" s="29">
        <f t="shared" ca="1" si="12"/>
        <v>52182.643985841474</v>
      </c>
      <c r="C75" s="30">
        <f t="shared" ca="1" si="8"/>
        <v>0.89632173982100927</v>
      </c>
      <c r="D75" s="27">
        <f t="shared" ca="1" si="9"/>
        <v>9.9147692849547733E-2</v>
      </c>
      <c r="E75" s="28">
        <f t="shared" ca="1" si="10"/>
        <v>5173.7887579855096</v>
      </c>
      <c r="F75" s="26">
        <f t="shared" ca="1" si="11"/>
        <v>57356.432743826983</v>
      </c>
      <c r="G75" s="32">
        <f t="shared" si="13"/>
        <v>55493.057065417321</v>
      </c>
      <c r="H75" s="32">
        <f t="shared" si="14"/>
        <v>59474.532694253736</v>
      </c>
      <c r="I75" s="32">
        <f t="shared" si="15"/>
        <v>65965.112186872386</v>
      </c>
    </row>
    <row r="76" spans="1:9" ht="20.25" thickTop="1" thickBot="1">
      <c r="A76" s="33">
        <v>45200</v>
      </c>
      <c r="B76" s="29">
        <f t="shared" ca="1" si="12"/>
        <v>57856.432743826983</v>
      </c>
      <c r="C76" s="30">
        <f t="shared" ca="1" si="8"/>
        <v>0.10068115056651927</v>
      </c>
      <c r="D76" s="27">
        <f t="shared" ca="1" si="9"/>
        <v>-8.1343043729827563E-2</v>
      </c>
      <c r="E76" s="28">
        <f t="shared" ca="1" si="10"/>
        <v>-4706.218338732946</v>
      </c>
      <c r="F76" s="26">
        <f t="shared" ca="1" si="11"/>
        <v>53150.214405094041</v>
      </c>
      <c r="G76" s="32">
        <f t="shared" si="13"/>
        <v>56309.64995075047</v>
      </c>
      <c r="H76" s="32">
        <f t="shared" si="14"/>
        <v>60406.788542115435</v>
      </c>
      <c r="I76" s="32">
        <f t="shared" si="15"/>
        <v>67095.785873787449</v>
      </c>
    </row>
    <row r="77" spans="1:9" ht="20.25" thickTop="1" thickBot="1">
      <c r="A77" s="33">
        <v>45231</v>
      </c>
      <c r="B77" s="29">
        <f t="shared" ca="1" si="12"/>
        <v>53650.214405094041</v>
      </c>
      <c r="C77" s="30">
        <f t="shared" ca="1" si="8"/>
        <v>0.22883527826129146</v>
      </c>
      <c r="D77" s="27">
        <f t="shared" ca="1" si="9"/>
        <v>-4.3305121502470748E-2</v>
      </c>
      <c r="E77" s="28">
        <f t="shared" ca="1" si="10"/>
        <v>-2323.3290534462039</v>
      </c>
      <c r="F77" s="26">
        <f t="shared" ca="1" si="11"/>
        <v>51326.885351647834</v>
      </c>
      <c r="G77" s="32">
        <f t="shared" si="13"/>
        <v>57130.859970979618</v>
      </c>
      <c r="H77" s="32">
        <f t="shared" si="14"/>
        <v>61345.763459286034</v>
      </c>
      <c r="I77" s="32">
        <f t="shared" si="15"/>
        <v>68237.188289194237</v>
      </c>
    </row>
    <row r="78" spans="1:9" ht="20.25" thickTop="1" thickBot="1">
      <c r="A78" s="33">
        <v>45261</v>
      </c>
      <c r="B78" s="29">
        <f t="shared" ca="1" si="12"/>
        <v>51826.885351647834</v>
      </c>
      <c r="C78" s="30">
        <f t="shared" ca="1" si="8"/>
        <v>0.12723852314365214</v>
      </c>
      <c r="D78" s="27">
        <f t="shared" ca="1" si="9"/>
        <v>-7.1521455745630264E-2</v>
      </c>
      <c r="E78" s="28">
        <f t="shared" ca="1" si="10"/>
        <v>-3706.7342871117339</v>
      </c>
      <c r="F78" s="26">
        <f t="shared" ca="1" si="11"/>
        <v>48120.151064536098</v>
      </c>
      <c r="G78" s="32">
        <f t="shared" si="13"/>
        <v>57956.713232056733</v>
      </c>
      <c r="H78" s="32">
        <f t="shared" si="14"/>
        <v>62291.50587227042</v>
      </c>
      <c r="I78" s="32">
        <f t="shared" si="15"/>
        <v>69389.421235775852</v>
      </c>
    </row>
    <row r="79" spans="1:9" ht="20.25" thickTop="1" thickBot="1">
      <c r="A79" s="33">
        <v>45292</v>
      </c>
      <c r="B79" s="29">
        <f t="shared" ca="1" si="12"/>
        <v>48620.151064536098</v>
      </c>
      <c r="C79" s="30">
        <f t="shared" ca="1" si="8"/>
        <v>2.4463455899098818E-2</v>
      </c>
      <c r="D79" s="27">
        <f t="shared" ca="1" si="9"/>
        <v>-0.13051211273101426</v>
      </c>
      <c r="E79" s="28">
        <f t="shared" ca="1" si="10"/>
        <v>-6345.5186367336782</v>
      </c>
      <c r="F79" s="26">
        <f t="shared" ca="1" si="11"/>
        <v>42274.632427802419</v>
      </c>
      <c r="G79" s="32">
        <f t="shared" si="13"/>
        <v>58787.23598754064</v>
      </c>
      <c r="H79" s="32">
        <f t="shared" si="14"/>
        <v>63244.064556598969</v>
      </c>
      <c r="I79" s="32">
        <f t="shared" si="15"/>
        <v>70552.587482199975</v>
      </c>
    </row>
    <row r="80" spans="1:9" ht="20.25" thickTop="1" thickBot="1">
      <c r="A80" s="33">
        <v>45323</v>
      </c>
      <c r="B80" s="29">
        <f t="shared" ca="1" si="12"/>
        <v>42774.632427802419</v>
      </c>
      <c r="C80" s="30">
        <f t="shared" ca="1" si="8"/>
        <v>0.33354050713981387</v>
      </c>
      <c r="D80" s="27">
        <f t="shared" ca="1" si="9"/>
        <v>-2.1084204213351485E-2</v>
      </c>
      <c r="E80" s="28">
        <f t="shared" ca="1" si="10"/>
        <v>-901.8690852588328</v>
      </c>
      <c r="F80" s="26">
        <f t="shared" ca="1" si="11"/>
        <v>41872.763342543585</v>
      </c>
      <c r="G80" s="32">
        <f t="shared" si="13"/>
        <v>59622.454639431598</v>
      </c>
      <c r="H80" s="32">
        <f t="shared" si="14"/>
        <v>64203.488639343072</v>
      </c>
      <c r="I80" s="32">
        <f t="shared" si="15"/>
        <v>71726.79077228492</v>
      </c>
    </row>
    <row r="81" spans="1:9" ht="20.25" thickTop="1" thickBot="1">
      <c r="A81" s="33">
        <v>45352</v>
      </c>
      <c r="B81" s="29">
        <f t="shared" ca="1" si="12"/>
        <v>42372.763342543585</v>
      </c>
      <c r="C81" s="30">
        <f t="shared" ca="1" si="8"/>
        <v>0.39051307401054292</v>
      </c>
      <c r="D81" s="27">
        <f t="shared" ca="1" si="9"/>
        <v>-1.0264522821260282E-2</v>
      </c>
      <c r="E81" s="28">
        <f t="shared" ca="1" si="10"/>
        <v>-434.93619632939971</v>
      </c>
      <c r="F81" s="26">
        <f t="shared" ca="1" si="11"/>
        <v>41937.827146214186</v>
      </c>
      <c r="G81" s="32">
        <f t="shared" si="13"/>
        <v>60462.395739010622</v>
      </c>
      <c r="H81" s="32">
        <f t="shared" si="14"/>
        <v>65169.827601648794</v>
      </c>
      <c r="I81" s="32">
        <f t="shared" si="15"/>
        <v>72912.135834252578</v>
      </c>
    </row>
    <row r="82" spans="1:9" ht="20.25" thickTop="1" thickBot="1">
      <c r="A82" s="33">
        <v>45383</v>
      </c>
      <c r="B82" s="29">
        <f t="shared" ca="1" si="12"/>
        <v>42437.827146214186</v>
      </c>
      <c r="C82" s="30">
        <f t="shared" ca="1" si="8"/>
        <v>9.0163820867202205E-2</v>
      </c>
      <c r="D82" s="27">
        <f t="shared" ca="1" si="9"/>
        <v>-8.5756005140457253E-2</v>
      </c>
      <c r="E82" s="28">
        <f t="shared" ca="1" si="10"/>
        <v>-3639.2985229005799</v>
      </c>
      <c r="F82" s="26">
        <f t="shared" ca="1" si="11"/>
        <v>38798.528623313607</v>
      </c>
      <c r="G82" s="32">
        <f t="shared" si="13"/>
        <v>61307.085987683524</v>
      </c>
      <c r="H82" s="32">
        <f t="shared" si="14"/>
        <v>66143.131281288835</v>
      </c>
      <c r="I82" s="32">
        <f t="shared" si="15"/>
        <v>74108.728390069286</v>
      </c>
    </row>
    <row r="83" spans="1:9" ht="20.25" thickTop="1" thickBot="1">
      <c r="A83" s="33">
        <v>45413</v>
      </c>
      <c r="B83" s="29">
        <f t="shared" ca="1" si="12"/>
        <v>39298.528623313607</v>
      </c>
      <c r="C83" s="30">
        <f t="shared" ca="1" si="8"/>
        <v>0.81789872618261161</v>
      </c>
      <c r="D83" s="27">
        <f t="shared" ca="1" si="9"/>
        <v>7.4015166466814108E-2</v>
      </c>
      <c r="E83" s="28">
        <f t="shared" ca="1" si="10"/>
        <v>2908.6871379554159</v>
      </c>
      <c r="F83" s="26">
        <f t="shared" ca="1" si="11"/>
        <v>42207.215761269021</v>
      </c>
      <c r="G83" s="32">
        <f t="shared" si="13"/>
        <v>62156.552237829746</v>
      </c>
      <c r="H83" s="32">
        <f t="shared" si="14"/>
        <v>67123.449875232822</v>
      </c>
      <c r="I83" s="32">
        <f t="shared" si="15"/>
        <v>75316.675164875196</v>
      </c>
    </row>
    <row r="84" spans="1:9" ht="20.25" thickTop="1" thickBot="1">
      <c r="A84" s="33">
        <v>45444</v>
      </c>
      <c r="B84" s="29">
        <f t="shared" ca="1" si="12"/>
        <v>42707.215761269021</v>
      </c>
      <c r="C84" s="30">
        <f t="shared" ca="1" si="8"/>
        <v>0.43978245606489796</v>
      </c>
      <c r="D84" s="27">
        <f t="shared" ca="1" si="9"/>
        <v>-1.2731281682186214E-3</v>
      </c>
      <c r="E84" s="28">
        <f t="shared" ca="1" si="10"/>
        <v>-54.371759371861863</v>
      </c>
      <c r="F84" s="26">
        <f t="shared" ca="1" si="11"/>
        <v>42652.84400189716</v>
      </c>
      <c r="G84" s="32">
        <f t="shared" si="13"/>
        <v>63010.821493655989</v>
      </c>
      <c r="H84" s="32">
        <f t="shared" si="14"/>
        <v>68110.83394223619</v>
      </c>
      <c r="I84" s="32">
        <f t="shared" si="15"/>
        <v>76536.083896503245</v>
      </c>
    </row>
    <row r="85" spans="1:9" ht="20.25" thickTop="1" thickBot="1">
      <c r="A85" s="33">
        <v>45474</v>
      </c>
      <c r="B85" s="29">
        <f t="shared" ca="1" si="12"/>
        <v>43152.84400189716</v>
      </c>
      <c r="C85" s="30">
        <f t="shared" ca="1" si="8"/>
        <v>0.82681142887184955</v>
      </c>
      <c r="D85" s="27">
        <f t="shared" ca="1" si="9"/>
        <v>7.6450581931619077E-2</v>
      </c>
      <c r="E85" s="28">
        <f t="shared" ca="1" si="10"/>
        <v>3299.0600359494156</v>
      </c>
      <c r="F85" s="26">
        <f t="shared" ca="1" si="11"/>
        <v>46451.904037846572</v>
      </c>
      <c r="G85" s="32">
        <f t="shared" si="13"/>
        <v>63869.920912054666</v>
      </c>
      <c r="H85" s="32">
        <f t="shared" si="14"/>
        <v>69105.334405447647</v>
      </c>
      <c r="I85" s="32">
        <f t="shared" si="15"/>
        <v>77767.063345088332</v>
      </c>
    </row>
    <row r="86" spans="1:9" ht="20.25" thickTop="1" thickBot="1">
      <c r="A86" s="33">
        <v>45505</v>
      </c>
      <c r="B86" s="29">
        <f t="shared" ca="1" si="12"/>
        <v>46951.904037846572</v>
      </c>
      <c r="C86" s="30">
        <f t="shared" ca="1" si="8"/>
        <v>1.8649292821217189E-2</v>
      </c>
      <c r="D86" s="27">
        <f t="shared" ca="1" si="9"/>
        <v>-0.13856437647035569</v>
      </c>
      <c r="E86" s="28">
        <f t="shared" ca="1" si="10"/>
        <v>-6505.8613071001855</v>
      </c>
      <c r="F86" s="26">
        <f t="shared" ca="1" si="11"/>
        <v>40446.042730746383</v>
      </c>
      <c r="G86" s="32">
        <f t="shared" si="13"/>
        <v>64733.8778034672</v>
      </c>
      <c r="H86" s="32">
        <f t="shared" si="14"/>
        <v>70107.00255503552</v>
      </c>
      <c r="I86" s="32">
        <f t="shared" si="15"/>
        <v>79009.723302767772</v>
      </c>
    </row>
    <row r="87" spans="1:9" ht="20.25" thickTop="1" thickBot="1">
      <c r="A87" s="33">
        <v>45536</v>
      </c>
      <c r="B87" s="29">
        <f t="shared" ca="1" si="12"/>
        <v>40946.042730746383</v>
      </c>
      <c r="C87" s="30">
        <f t="shared" ca="1" si="8"/>
        <v>0.92086804353729668</v>
      </c>
      <c r="D87" s="27">
        <f t="shared" ca="1" si="9"/>
        <v>0.10981744665599906</v>
      </c>
      <c r="E87" s="28">
        <f t="shared" ca="1" si="10"/>
        <v>4496.5898633579991</v>
      </c>
      <c r="F87" s="26">
        <f t="shared" ca="1" si="11"/>
        <v>45442.632594104383</v>
      </c>
      <c r="G87" s="32">
        <f t="shared" si="13"/>
        <v>65602.71963275224</v>
      </c>
      <c r="H87" s="32">
        <f t="shared" si="14"/>
        <v>71115.890050832953</v>
      </c>
      <c r="I87" s="32">
        <f t="shared" si="15"/>
        <v>80264.17460347373</v>
      </c>
    </row>
    <row r="88" spans="1:9" ht="20.25" thickTop="1" thickBot="1">
      <c r="A88" s="33">
        <v>45566</v>
      </c>
      <c r="B88" s="29">
        <f t="shared" ca="1" si="12"/>
        <v>45942.632594104383</v>
      </c>
      <c r="C88" s="30">
        <f t="shared" ca="1" si="8"/>
        <v>0.95542475214654843</v>
      </c>
      <c r="D88" s="27">
        <f t="shared" ca="1" si="9"/>
        <v>0.13036260323706364</v>
      </c>
      <c r="E88" s="28">
        <f t="shared" ca="1" si="10"/>
        <v>5989.2011845314173</v>
      </c>
      <c r="F88" s="26">
        <f t="shared" ca="1" si="11"/>
        <v>51931.833778635802</v>
      </c>
      <c r="G88" s="32">
        <f t="shared" si="13"/>
        <v>66476.474020058711</v>
      </c>
      <c r="H88" s="32">
        <f t="shared" si="14"/>
        <v>72132.048925002207</v>
      </c>
      <c r="I88" s="32">
        <f t="shared" si="15"/>
        <v>81530.529132818599</v>
      </c>
    </row>
    <row r="89" spans="1:9" ht="20.25" thickTop="1" thickBot="1">
      <c r="A89" s="33">
        <v>45597</v>
      </c>
      <c r="B89" s="29">
        <f t="shared" ca="1" si="12"/>
        <v>52431.833778635802</v>
      </c>
      <c r="C89" s="30">
        <f t="shared" ca="1" si="8"/>
        <v>0.68354537512946401</v>
      </c>
      <c r="D89" s="27">
        <f t="shared" ca="1" si="9"/>
        <v>4.3459924952267401E-2</v>
      </c>
      <c r="E89" s="28">
        <f t="shared" ca="1" si="10"/>
        <v>2278.6835611292709</v>
      </c>
      <c r="F89" s="26">
        <f t="shared" ca="1" si="11"/>
        <v>54710.517339765072</v>
      </c>
      <c r="G89" s="32">
        <f t="shared" si="13"/>
        <v>67355.168741703892</v>
      </c>
      <c r="H89" s="32">
        <f t="shared" si="14"/>
        <v>73155.531584718163</v>
      </c>
      <c r="I89" s="32">
        <f t="shared" si="15"/>
        <v>82808.899838074198</v>
      </c>
    </row>
    <row r="90" spans="1:9" ht="20.25" thickTop="1" thickBot="1">
      <c r="A90" s="33">
        <v>45627</v>
      </c>
      <c r="B90" s="29">
        <f t="shared" ca="1" si="12"/>
        <v>55210.517339765072</v>
      </c>
      <c r="C90" s="30">
        <f t="shared" ca="1" si="8"/>
        <v>5.3201332126060485E-3</v>
      </c>
      <c r="D90" s="27">
        <f t="shared" ca="1" si="9"/>
        <v>-0.17211046775693919</v>
      </c>
      <c r="E90" s="28">
        <f t="shared" ca="1" si="10"/>
        <v>-9502.3079644495683</v>
      </c>
      <c r="F90" s="26">
        <f t="shared" ca="1" si="11"/>
        <v>45708.209375315506</v>
      </c>
      <c r="G90" s="32">
        <f t="shared" si="13"/>
        <v>68238.831731056402</v>
      </c>
      <c r="H90" s="32">
        <f t="shared" si="14"/>
        <v>74186.390814871149</v>
      </c>
      <c r="I90" s="32">
        <f t="shared" si="15"/>
        <v>84099.400738245604</v>
      </c>
    </row>
    <row r="91" spans="1:9" ht="20.25" thickTop="1" thickBot="1">
      <c r="A91" s="33">
        <v>45658</v>
      </c>
      <c r="B91" s="29">
        <f t="shared" ca="1" si="12"/>
        <v>46208.209375315506</v>
      </c>
      <c r="C91" s="30">
        <f t="shared" ca="1" si="8"/>
        <v>0.38939623354584896</v>
      </c>
      <c r="D91" s="27">
        <f t="shared" ca="1" si="9"/>
        <v>-1.0471492549967895E-2</v>
      </c>
      <c r="E91" s="28">
        <f t="shared" ca="1" si="10"/>
        <v>-483.86892022097294</v>
      </c>
      <c r="F91" s="26">
        <f t="shared" ca="1" si="11"/>
        <v>45724.340455094534</v>
      </c>
      <c r="G91" s="32">
        <f t="shared" si="13"/>
        <v>69127.491079424188</v>
      </c>
      <c r="H91" s="32">
        <f t="shared" si="14"/>
        <v>75224.679780789273</v>
      </c>
      <c r="I91" s="32">
        <f t="shared" si="15"/>
        <v>85402.146934240634</v>
      </c>
    </row>
    <row r="92" spans="1:9" ht="20.25" thickTop="1" thickBot="1">
      <c r="A92" s="33">
        <v>45689</v>
      </c>
      <c r="B92" s="29">
        <f t="shared" ca="1" si="12"/>
        <v>46224.340455094534</v>
      </c>
      <c r="C92" s="30">
        <f t="shared" ca="1" si="8"/>
        <v>0.30047181873430429</v>
      </c>
      <c r="D92" s="27">
        <f t="shared" ca="1" si="9"/>
        <v>-2.7688428066044338E-2</v>
      </c>
      <c r="E92" s="28">
        <f t="shared" ca="1" si="10"/>
        <v>-1279.8793255912283</v>
      </c>
      <c r="F92" s="26">
        <f t="shared" ca="1" si="11"/>
        <v>44944.461129503303</v>
      </c>
      <c r="G92" s="32">
        <f t="shared" si="13"/>
        <v>70021.175036947519</v>
      </c>
      <c r="H92" s="32">
        <f t="shared" si="14"/>
        <v>76270.452030980348</v>
      </c>
      <c r="I92" s="32">
        <f t="shared" si="15"/>
        <v>86717.254619135769</v>
      </c>
    </row>
    <row r="93" spans="1:9" ht="20.25" thickTop="1" thickBot="1">
      <c r="A93" s="33">
        <v>45717</v>
      </c>
      <c r="B93" s="29">
        <f t="shared" ca="1" si="12"/>
        <v>45444.461129503303</v>
      </c>
      <c r="C93" s="30">
        <f t="shared" ca="1" si="8"/>
        <v>2.4438445436222089E-2</v>
      </c>
      <c r="D93" s="27">
        <f t="shared" ca="1" si="9"/>
        <v>-0.13054311076013791</v>
      </c>
      <c r="E93" s="28">
        <f t="shared" ca="1" si="10"/>
        <v>-5932.461322663532</v>
      </c>
      <c r="F93" s="26">
        <f t="shared" ca="1" si="11"/>
        <v>39511.999806839769</v>
      </c>
      <c r="G93" s="32">
        <f t="shared" si="13"/>
        <v>70919.912013497073</v>
      </c>
      <c r="H93" s="32">
        <f t="shared" si="14"/>
        <v>77323.76149989359</v>
      </c>
      <c r="I93" s="32">
        <f t="shared" si="15"/>
        <v>88044.841088539557</v>
      </c>
    </row>
    <row r="94" spans="1:9" ht="20.25" thickTop="1" thickBot="1">
      <c r="A94" s="33">
        <v>45748</v>
      </c>
      <c r="B94" s="29">
        <f t="shared" ca="1" si="12"/>
        <v>40011.999806839769</v>
      </c>
      <c r="C94" s="30">
        <f t="shared" ca="1" si="8"/>
        <v>0.89133980787663747</v>
      </c>
      <c r="D94" s="27">
        <f t="shared" ca="1" si="9"/>
        <v>9.7214988480882045E-2</v>
      </c>
      <c r="E94" s="28">
        <f t="shared" ca="1" si="10"/>
        <v>3889.7661003189828</v>
      </c>
      <c r="F94" s="26">
        <f t="shared" ca="1" si="11"/>
        <v>43901.765907158755</v>
      </c>
      <c r="G94" s="32">
        <f t="shared" si="13"/>
        <v>71823.730579577081</v>
      </c>
      <c r="H94" s="32">
        <f t="shared" si="14"/>
        <v>78384.662510701237</v>
      </c>
      <c r="I94" s="32">
        <f t="shared" si="15"/>
        <v>89385.024751054269</v>
      </c>
    </row>
    <row r="95" spans="1:9" ht="20.25" thickTop="1" thickBot="1">
      <c r="A95" s="33">
        <v>45778</v>
      </c>
      <c r="B95" s="29">
        <f t="shared" ca="1" si="12"/>
        <v>44401.765907158755</v>
      </c>
      <c r="C95" s="30">
        <f t="shared" ca="1" si="8"/>
        <v>0.50278936240840655</v>
      </c>
      <c r="D95" s="27">
        <f t="shared" ca="1" si="9"/>
        <v>9.9971277623431207E-3</v>
      </c>
      <c r="E95" s="28">
        <f t="shared" ca="1" si="10"/>
        <v>443.89012664751709</v>
      </c>
      <c r="F95" s="26">
        <f t="shared" ca="1" si="11"/>
        <v>44845.65603380627</v>
      </c>
      <c r="G95" s="32">
        <f t="shared" si="13"/>
        <v>72732.659467233534</v>
      </c>
      <c r="H95" s="32">
        <f t="shared" si="14"/>
        <v>79453.209778100194</v>
      </c>
      <c r="I95" s="32">
        <f t="shared" si="15"/>
        <v>90737.925138836901</v>
      </c>
    </row>
    <row r="96" spans="1:9" ht="20.25" thickTop="1" thickBot="1">
      <c r="A96" s="33">
        <v>45809</v>
      </c>
      <c r="B96" s="29">
        <f t="shared" ca="1" si="12"/>
        <v>45345.65603380627</v>
      </c>
      <c r="C96" s="30">
        <f t="shared" ca="1" si="8"/>
        <v>3.4561076513400124E-2</v>
      </c>
      <c r="D96" s="27">
        <f t="shared" ca="1" si="9"/>
        <v>-0.119732819010801</v>
      </c>
      <c r="E96" s="28">
        <f t="shared" ca="1" si="10"/>
        <v>-5429.3632268217625</v>
      </c>
      <c r="F96" s="26">
        <f t="shared" ca="1" si="11"/>
        <v>39916.292806984507</v>
      </c>
      <c r="G96" s="32">
        <f t="shared" si="13"/>
        <v>73646.727570967618</v>
      </c>
      <c r="H96" s="32">
        <f t="shared" si="14"/>
        <v>80529.458411133863</v>
      </c>
      <c r="I96" s="32">
        <f t="shared" si="15"/>
        <v>92103.662918260306</v>
      </c>
    </row>
    <row r="97" spans="1:9" ht="20.25" thickTop="1" thickBot="1">
      <c r="A97" s="33">
        <v>45839</v>
      </c>
      <c r="B97" s="29">
        <f t="shared" ca="1" si="12"/>
        <v>40416.292806984507</v>
      </c>
      <c r="C97" s="30">
        <f t="shared" ca="1" si="8"/>
        <v>0.49883806281031706</v>
      </c>
      <c r="D97" s="27">
        <f t="shared" ca="1" si="9"/>
        <v>9.2929177852380685E-3</v>
      </c>
      <c r="E97" s="28">
        <f t="shared" ca="1" si="10"/>
        <v>375.58528623941572</v>
      </c>
      <c r="F97" s="26">
        <f t="shared" ca="1" si="11"/>
        <v>40791.878093223924</v>
      </c>
      <c r="G97" s="32">
        <f t="shared" si="13"/>
        <v>74565.9639486542</v>
      </c>
      <c r="H97" s="32">
        <f t="shared" si="14"/>
        <v>81613.463916034365</v>
      </c>
      <c r="I97" s="32">
        <f t="shared" si="15"/>
        <v>93482.359900675598</v>
      </c>
    </row>
    <row r="98" spans="1:9" ht="20.25" thickTop="1" thickBot="1">
      <c r="A98" s="33">
        <v>45870</v>
      </c>
      <c r="B98" s="29">
        <f t="shared" ca="1" si="12"/>
        <v>41291.878093223924</v>
      </c>
      <c r="C98" s="30">
        <f t="shared" ca="1" si="8"/>
        <v>0.19651065195714557</v>
      </c>
      <c r="D98" s="27">
        <f t="shared" ca="1" si="9"/>
        <v>-5.1230139314759553E-2</v>
      </c>
      <c r="E98" s="28">
        <f t="shared" ca="1" si="10"/>
        <v>-2115.3886672839299</v>
      </c>
      <c r="F98" s="26">
        <f t="shared" ca="1" si="11"/>
        <v>39176.489425939995</v>
      </c>
      <c r="G98" s="32">
        <f t="shared" si="13"/>
        <v>75490.397822465617</v>
      </c>
      <c r="H98" s="32">
        <f t="shared" si="14"/>
        <v>82705.282199085152</v>
      </c>
      <c r="I98" s="32">
        <f t="shared" si="15"/>
        <v>94874.139053276565</v>
      </c>
    </row>
    <row r="99" spans="1:9" ht="20.25" thickTop="1" thickBot="1">
      <c r="A99" s="33">
        <v>45901</v>
      </c>
      <c r="B99" s="29">
        <f t="shared" ca="1" si="12"/>
        <v>39676.489425939995</v>
      </c>
      <c r="C99" s="30">
        <f t="shared" ca="1" si="8"/>
        <v>0.16099121149586626</v>
      </c>
      <c r="D99" s="27">
        <f t="shared" ca="1" si="9"/>
        <v>-6.0916890288415175E-2</v>
      </c>
      <c r="E99" s="28">
        <f t="shared" ca="1" si="10"/>
        <v>-2416.9683533894513</v>
      </c>
      <c r="F99" s="26">
        <f t="shared" ca="1" si="11"/>
        <v>37259.521072550546</v>
      </c>
      <c r="G99" s="32">
        <f t="shared" si="13"/>
        <v>76420.058579800607</v>
      </c>
      <c r="H99" s="32">
        <f t="shared" si="14"/>
        <v>83804.969569504348</v>
      </c>
      <c r="I99" s="32">
        <f t="shared" si="15"/>
        <v>96279.124510067239</v>
      </c>
    </row>
    <row r="100" spans="1:9" ht="20.25" thickTop="1" thickBot="1">
      <c r="A100" s="33">
        <v>45931</v>
      </c>
      <c r="B100" s="29">
        <f t="shared" ca="1" si="12"/>
        <v>37759.521072550546</v>
      </c>
      <c r="C100" s="30">
        <f t="shared" ca="1" si="8"/>
        <v>0.51405118080891765</v>
      </c>
      <c r="D100" s="27">
        <f t="shared" ca="1" si="9"/>
        <v>1.2004737276035422E-2</v>
      </c>
      <c r="E100" s="28">
        <f t="shared" ca="1" si="10"/>
        <v>453.29313014489253</v>
      </c>
      <c r="F100" s="26">
        <f t="shared" ca="1" si="11"/>
        <v>38212.814202695437</v>
      </c>
      <c r="G100" s="32">
        <f t="shared" si="13"/>
        <v>77354.975774218532</v>
      </c>
      <c r="H100" s="32">
        <f t="shared" si="14"/>
        <v>84912.582742348837</v>
      </c>
      <c r="I100" s="32">
        <f t="shared" si="15"/>
        <v>97697.44158293349</v>
      </c>
    </row>
    <row r="101" spans="1:9" ht="20.25" thickTop="1" thickBot="1">
      <c r="A101" s="33">
        <v>45962</v>
      </c>
      <c r="B101" s="29">
        <f t="shared" ca="1" si="12"/>
        <v>38712.814202695437</v>
      </c>
      <c r="C101" s="30">
        <f t="shared" ca="1" si="8"/>
        <v>0.30133567003845663</v>
      </c>
      <c r="D101" s="27">
        <f t="shared" ca="1" si="9"/>
        <v>-2.7512018065592572E-2</v>
      </c>
      <c r="E101" s="28">
        <f t="shared" ca="1" si="10"/>
        <v>-1065.0676437144855</v>
      </c>
      <c r="F101" s="26">
        <f t="shared" ca="1" si="11"/>
        <v>37647.746558980951</v>
      </c>
      <c r="G101" s="32">
        <f t="shared" si="13"/>
        <v>78295.179126378876</v>
      </c>
      <c r="H101" s="32">
        <f t="shared" si="14"/>
        <v>86028.178841439221</v>
      </c>
      <c r="I101" s="32">
        <f t="shared" si="15"/>
        <v>99129.216772819767</v>
      </c>
    </row>
    <row r="102" spans="1:9" ht="20.25" thickTop="1" thickBot="1">
      <c r="A102" s="33">
        <v>45992</v>
      </c>
      <c r="B102" s="29">
        <f t="shared" ca="1" si="12"/>
        <v>38147.746558980951</v>
      </c>
      <c r="C102" s="30">
        <f t="shared" ca="1" si="8"/>
        <v>0.12660950332302656</v>
      </c>
      <c r="D102" s="27">
        <f t="shared" ca="1" si="9"/>
        <v>-7.1736412157388241E-2</v>
      </c>
      <c r="E102" s="28">
        <f t="shared" ca="1" si="10"/>
        <v>-2736.5824700306466</v>
      </c>
      <c r="F102" s="26">
        <f t="shared" ca="1" si="11"/>
        <v>35411.164088950303</v>
      </c>
      <c r="G102" s="32">
        <f t="shared" si="13"/>
        <v>79240.698524986059</v>
      </c>
      <c r="H102" s="32">
        <f t="shared" si="14"/>
        <v>87151.815402305976</v>
      </c>
      <c r="I102" s="32">
        <f t="shared" si="15"/>
        <v>100574.57778101174</v>
      </c>
    </row>
    <row r="103" spans="1:9" ht="20.25" thickTop="1" thickBot="1">
      <c r="A103" s="33">
        <v>46023</v>
      </c>
      <c r="B103" s="29">
        <f t="shared" ca="1" si="12"/>
        <v>35911.164088950303</v>
      </c>
      <c r="C103" s="30">
        <f t="shared" ca="1" si="8"/>
        <v>0.51082721037290568</v>
      </c>
      <c r="D103" s="27">
        <f t="shared" ca="1" si="9"/>
        <v>1.1429876133010167E-2</v>
      </c>
      <c r="E103" s="28">
        <f t="shared" ca="1" si="10"/>
        <v>410.46015732890487</v>
      </c>
      <c r="F103" s="26">
        <f t="shared" ca="1" si="11"/>
        <v>36321.624246279207</v>
      </c>
      <c r="G103" s="32">
        <f t="shared" si="13"/>
        <v>80191.564027739587</v>
      </c>
      <c r="H103" s="32">
        <f t="shared" si="14"/>
        <v>88283.55037515673</v>
      </c>
      <c r="I103" s="32">
        <f t="shared" si="15"/>
        <v>102033.65352052618</v>
      </c>
    </row>
    <row r="104" spans="1:9" ht="20.25" thickTop="1" thickBot="1">
      <c r="A104" s="33">
        <v>46054</v>
      </c>
      <c r="B104" s="29">
        <f t="shared" ca="1" si="12"/>
        <v>36821.624246279207</v>
      </c>
      <c r="C104" s="30">
        <f t="shared" ca="1" si="8"/>
        <v>0.75213778592603631</v>
      </c>
      <c r="D104" s="27">
        <f t="shared" ca="1" si="9"/>
        <v>5.7935626072043452E-2</v>
      </c>
      <c r="E104" s="28">
        <f t="shared" ca="1" si="10"/>
        <v>2133.283853697721</v>
      </c>
      <c r="F104" s="26">
        <f t="shared" ca="1" si="11"/>
        <v>38954.908099976928</v>
      </c>
      <c r="G104" s="32">
        <f t="shared" si="13"/>
        <v>81147.805862289548</v>
      </c>
      <c r="H104" s="32">
        <f t="shared" si="14"/>
        <v>89423.442127864997</v>
      </c>
      <c r="I104" s="32">
        <f t="shared" si="15"/>
        <v>103506.57412760874</v>
      </c>
    </row>
    <row r="105" spans="1:9" ht="20.25" thickTop="1" thickBot="1">
      <c r="A105" s="33">
        <v>46082</v>
      </c>
      <c r="B105" s="29">
        <f t="shared" ca="1" si="12"/>
        <v>39454.908099976928</v>
      </c>
      <c r="C105" s="30">
        <f t="shared" ca="1" si="8"/>
        <v>0.79204109587302907</v>
      </c>
      <c r="D105" s="27">
        <f t="shared" ca="1" si="9"/>
        <v>6.7341541958449602E-2</v>
      </c>
      <c r="E105" s="28">
        <f t="shared" ca="1" si="10"/>
        <v>2656.9543492813696</v>
      </c>
      <c r="F105" s="26">
        <f t="shared" ca="1" si="11"/>
        <v>42111.862449258297</v>
      </c>
      <c r="G105" s="32">
        <f t="shared" si="13"/>
        <v>82109.454427197576</v>
      </c>
      <c r="H105" s="32">
        <f t="shared" si="14"/>
        <v>90571.549448980426</v>
      </c>
      <c r="I105" s="32">
        <f t="shared" si="15"/>
        <v>104993.47097334098</v>
      </c>
    </row>
    <row r="106" spans="1:9" ht="20.25" thickTop="1" thickBot="1">
      <c r="A106" s="33">
        <v>46113</v>
      </c>
      <c r="B106" s="29">
        <f t="shared" ca="1" si="12"/>
        <v>42611.862449258297</v>
      </c>
      <c r="C106" s="30">
        <f t="shared" ca="1" si="8"/>
        <v>0.52191729601114978</v>
      </c>
      <c r="D106" s="27">
        <f t="shared" ca="1" si="9"/>
        <v>1.3408095354663641E-2</v>
      </c>
      <c r="E106" s="28">
        <f t="shared" ca="1" si="10"/>
        <v>571.34391495946613</v>
      </c>
      <c r="F106" s="26">
        <f t="shared" ca="1" si="11"/>
        <v>43183.20636421776</v>
      </c>
      <c r="G106" s="32">
        <f t="shared" si="13"/>
        <v>83076.540292903184</v>
      </c>
      <c r="H106" s="32">
        <f t="shared" si="14"/>
        <v>91727.931550760753</v>
      </c>
      <c r="I106" s="32">
        <f t="shared" si="15"/>
        <v>106494.47667535747</v>
      </c>
    </row>
    <row r="107" spans="1:9" ht="20.25" thickTop="1" thickBot="1">
      <c r="A107" s="33">
        <v>46143</v>
      </c>
      <c r="B107" s="29">
        <f t="shared" ca="1" si="12"/>
        <v>43683.20636421776</v>
      </c>
      <c r="C107" s="30">
        <f t="shared" ca="1" si="8"/>
        <v>0.65677122657687814</v>
      </c>
      <c r="D107" s="27">
        <f t="shared" ca="1" si="9"/>
        <v>3.8200729755464138E-2</v>
      </c>
      <c r="E107" s="28">
        <f t="shared" ca="1" si="10"/>
        <v>1668.7303611716538</v>
      </c>
      <c r="F107" s="26">
        <f t="shared" ca="1" si="11"/>
        <v>45351.936725389416</v>
      </c>
      <c r="G107" s="32">
        <f t="shared" si="13"/>
        <v>84049.094202695589</v>
      </c>
      <c r="H107" s="32">
        <f t="shared" si="14"/>
        <v>92892.648072225609</v>
      </c>
      <c r="I107" s="32">
        <f t="shared" si="15"/>
        <v>108009.72510967401</v>
      </c>
    </row>
    <row r="108" spans="1:9" ht="20.25" thickTop="1" thickBot="1">
      <c r="A108" s="33">
        <v>46174</v>
      </c>
      <c r="B108" s="29">
        <f t="shared" ca="1" si="12"/>
        <v>45851.936725389416</v>
      </c>
      <c r="C108" s="30">
        <f t="shared" ca="1" si="8"/>
        <v>0.33233803074773682</v>
      </c>
      <c r="D108" s="27">
        <f t="shared" ca="1" si="9"/>
        <v>-2.1319452172410706E-2</v>
      </c>
      <c r="E108" s="28">
        <f t="shared" ca="1" si="10"/>
        <v>-977.53817202934169</v>
      </c>
      <c r="F108" s="26">
        <f t="shared" ca="1" si="11"/>
        <v>44874.398553360072</v>
      </c>
      <c r="G108" s="32">
        <f t="shared" si="13"/>
        <v>85027.147073691056</v>
      </c>
      <c r="H108" s="32">
        <f t="shared" si="14"/>
        <v>94065.759082232311</v>
      </c>
      <c r="I108" s="32">
        <f t="shared" si="15"/>
        <v>109539.35142262823</v>
      </c>
    </row>
    <row r="109" spans="1:9" ht="20.25" thickTop="1" thickBot="1">
      <c r="A109" s="33">
        <v>46204</v>
      </c>
      <c r="B109" s="29">
        <f t="shared" ca="1" si="12"/>
        <v>45374.398553360072</v>
      </c>
      <c r="C109" s="30">
        <f t="shared" ca="1" si="8"/>
        <v>0.9409804700290918</v>
      </c>
      <c r="D109" s="27">
        <f t="shared" ca="1" si="9"/>
        <v>0.12063339154637787</v>
      </c>
      <c r="E109" s="28">
        <f t="shared" ca="1" si="10"/>
        <v>5473.6675868688872</v>
      </c>
      <c r="F109" s="26">
        <f t="shared" ca="1" si="11"/>
        <v>50848.066140228955</v>
      </c>
      <c r="G109" s="32">
        <f t="shared" si="13"/>
        <v>86010.729997815695</v>
      </c>
      <c r="H109" s="32">
        <f t="shared" si="14"/>
        <v>95247.325082573851</v>
      </c>
      <c r="I109" s="32">
        <f t="shared" si="15"/>
        <v>111083.49204293336</v>
      </c>
    </row>
    <row r="110" spans="1:9" ht="20.25" thickTop="1" thickBot="1">
      <c r="A110" s="33">
        <v>46235</v>
      </c>
      <c r="B110" s="29">
        <f t="shared" ca="1" si="12"/>
        <v>51348.066140228955</v>
      </c>
      <c r="C110" s="30">
        <f t="shared" ca="1" si="8"/>
        <v>6.2745908393246452E-2</v>
      </c>
      <c r="D110" s="27">
        <f t="shared" ca="1" si="9"/>
        <v>-9.9434022608012401E-2</v>
      </c>
      <c r="E110" s="28">
        <f t="shared" ca="1" si="10"/>
        <v>-5105.7447694652419</v>
      </c>
      <c r="F110" s="26">
        <f t="shared" ca="1" si="11"/>
        <v>46242.321370763711</v>
      </c>
      <c r="G110" s="32">
        <f t="shared" si="13"/>
        <v>86999.874242793914</v>
      </c>
      <c r="H110" s="32">
        <f t="shared" si="14"/>
        <v>96437.407011099203</v>
      </c>
      <c r="I110" s="32">
        <f t="shared" si="15"/>
        <v>112642.28469384645</v>
      </c>
    </row>
    <row r="111" spans="1:9" ht="20.25" thickTop="1" thickBot="1">
      <c r="A111" s="33">
        <v>46266</v>
      </c>
      <c r="B111" s="29">
        <f t="shared" ca="1" si="12"/>
        <v>46742.321370763711</v>
      </c>
      <c r="C111" s="30">
        <f t="shared" ca="1" si="8"/>
        <v>0.32460657078079258</v>
      </c>
      <c r="D111" s="27">
        <f t="shared" ca="1" si="9"/>
        <v>-2.2840231733780206E-2</v>
      </c>
      <c r="E111" s="28">
        <f t="shared" ca="1" si="10"/>
        <v>-1067.6054518830699</v>
      </c>
      <c r="F111" s="26">
        <f t="shared" ca="1" si="11"/>
        <v>45674.71591888064</v>
      </c>
      <c r="G111" s="32">
        <f t="shared" si="13"/>
        <v>87994.611253142342</v>
      </c>
      <c r="H111" s="32">
        <f t="shared" si="14"/>
        <v>97636.066244856134</v>
      </c>
      <c r="I111" s="32">
        <f t="shared" si="15"/>
        <v>114215.868405452</v>
      </c>
    </row>
    <row r="112" spans="1:9" ht="20.25" thickTop="1" thickBot="1">
      <c r="A112" s="33">
        <v>46296</v>
      </c>
      <c r="B112" s="29">
        <f t="shared" ca="1" si="12"/>
        <v>46174.71591888064</v>
      </c>
      <c r="C112" s="30">
        <f t="shared" ca="1" si="8"/>
        <v>0.21218416155740005</v>
      </c>
      <c r="D112" s="27">
        <f t="shared" ca="1" si="9"/>
        <v>-4.7299347155354131E-2</v>
      </c>
      <c r="E112" s="28">
        <f t="shared" ca="1" si="10"/>
        <v>-2184.0339180469923</v>
      </c>
      <c r="F112" s="26">
        <f t="shared" ca="1" si="11"/>
        <v>43990.682000833651</v>
      </c>
      <c r="G112" s="32">
        <f t="shared" si="13"/>
        <v>88994.972651169519</v>
      </c>
      <c r="H112" s="32">
        <f t="shared" si="14"/>
        <v>98843.364603256618</v>
      </c>
      <c r="I112" s="32">
        <f t="shared" si="15"/>
        <v>115804.38352706221</v>
      </c>
    </row>
    <row r="113" spans="1:9" ht="20.25" thickTop="1" thickBot="1">
      <c r="A113" s="33">
        <v>46327</v>
      </c>
      <c r="B113" s="29">
        <f t="shared" ca="1" si="12"/>
        <v>44490.682000833651</v>
      </c>
      <c r="C113" s="30">
        <f t="shared" ca="1" si="8"/>
        <v>0.14022579052194772</v>
      </c>
      <c r="D113" s="27">
        <f t="shared" ca="1" si="9"/>
        <v>-6.7238617991746116E-2</v>
      </c>
      <c r="E113" s="28">
        <f t="shared" ca="1" si="10"/>
        <v>-2991.4919712463088</v>
      </c>
      <c r="F113" s="26">
        <f t="shared" ca="1" si="11"/>
        <v>41499.190029587342</v>
      </c>
      <c r="G113" s="32">
        <f t="shared" si="13"/>
        <v>90000.990237981096</v>
      </c>
      <c r="H113" s="32">
        <f t="shared" si="14"/>
        <v>100059.36435126515</v>
      </c>
      <c r="I113" s="32">
        <f t="shared" si="15"/>
        <v>117407.97173973483</v>
      </c>
    </row>
    <row r="114" spans="1:9" ht="20.25" thickTop="1" thickBot="1">
      <c r="A114" s="33">
        <v>46357</v>
      </c>
      <c r="B114" s="29">
        <f t="shared" ca="1" si="12"/>
        <v>41999.190029587342</v>
      </c>
      <c r="C114" s="30">
        <f t="shared" ca="1" si="8"/>
        <v>0.61815891859536531</v>
      </c>
      <c r="D114" s="27">
        <f t="shared" ca="1" si="9"/>
        <v>3.0876143867579663E-2</v>
      </c>
      <c r="E114" s="28">
        <f t="shared" ca="1" si="10"/>
        <v>1296.7730336753561</v>
      </c>
      <c r="F114" s="26">
        <f t="shared" ca="1" si="11"/>
        <v>43295.963063262701</v>
      </c>
      <c r="G114" s="32">
        <f t="shared" si="13"/>
        <v>91012.695994490787</v>
      </c>
      <c r="H114" s="32">
        <f t="shared" si="14"/>
        <v>101284.12820260991</v>
      </c>
      <c r="I114" s="32">
        <f t="shared" si="15"/>
        <v>119026.77606890984</v>
      </c>
    </row>
    <row r="115" spans="1:9" ht="20.25" thickTop="1" thickBot="1">
      <c r="A115" s="33">
        <v>46388</v>
      </c>
      <c r="B115" s="29">
        <f t="shared" ca="1" si="12"/>
        <v>43795.963063262701</v>
      </c>
      <c r="C115" s="30">
        <f t="shared" ca="1" si="8"/>
        <v>0.808380116437597</v>
      </c>
      <c r="D115" s="27">
        <f t="shared" ca="1" si="9"/>
        <v>7.1495109095397927E-2</v>
      </c>
      <c r="E115" s="28">
        <f t="shared" ca="1" si="10"/>
        <v>3131.1971571459849</v>
      </c>
      <c r="F115" s="26">
        <f t="shared" ca="1" si="11"/>
        <v>46927.160220408688</v>
      </c>
      <c r="G115" s="32">
        <f t="shared" si="13"/>
        <v>92030.122082437054</v>
      </c>
      <c r="H115" s="32">
        <f t="shared" si="14"/>
        <v>102517.71932301723</v>
      </c>
      <c r="I115" s="32">
        <f t="shared" si="15"/>
        <v>120660.940897166</v>
      </c>
    </row>
    <row r="116" spans="1:9" ht="20.25" thickTop="1" thickBot="1">
      <c r="A116" s="33">
        <v>46419</v>
      </c>
      <c r="B116" s="29">
        <f t="shared" ca="1" si="12"/>
        <v>47427.160220408688</v>
      </c>
      <c r="C116" s="30">
        <f t="shared" ca="1" si="8"/>
        <v>0.75811247044198282</v>
      </c>
      <c r="D116" s="27">
        <f t="shared" ca="1" si="9"/>
        <v>5.9287334556324976E-2</v>
      </c>
      <c r="E116" s="28">
        <f t="shared" ca="1" si="10"/>
        <v>2811.8299150437974</v>
      </c>
      <c r="F116" s="26">
        <f t="shared" ca="1" si="11"/>
        <v>50238.990135452485</v>
      </c>
      <c r="G116" s="32">
        <f t="shared" si="13"/>
        <v>93053.300845405509</v>
      </c>
      <c r="H116" s="32">
        <f t="shared" si="14"/>
        <v>103760.20133346923</v>
      </c>
      <c r="I116" s="32">
        <f t="shared" si="15"/>
        <v>122310.61197709847</v>
      </c>
    </row>
    <row r="117" spans="1:9" ht="20.25" thickTop="1" thickBot="1">
      <c r="A117" s="33">
        <v>46447</v>
      </c>
      <c r="B117" s="29">
        <f t="shared" ca="1" si="12"/>
        <v>50738.990135452485</v>
      </c>
      <c r="C117" s="30">
        <f t="shared" ca="1" si="8"/>
        <v>0.54110861911373465</v>
      </c>
      <c r="D117" s="27">
        <f t="shared" ca="1" si="9"/>
        <v>1.6839444152511127E-2</v>
      </c>
      <c r="E117" s="28">
        <f t="shared" ca="1" si="10"/>
        <v>854.41639074076511</v>
      </c>
      <c r="F117" s="26">
        <f t="shared" ca="1" si="11"/>
        <v>51593.406526193248</v>
      </c>
      <c r="G117" s="32">
        <f t="shared" si="13"/>
        <v>94082.264809857093</v>
      </c>
      <c r="H117" s="32">
        <f t="shared" si="14"/>
        <v>105011.63831348505</v>
      </c>
      <c r="I117" s="32">
        <f t="shared" si="15"/>
        <v>123975.93644431858</v>
      </c>
    </row>
    <row r="118" spans="1:9" ht="20.25" thickTop="1" thickBot="1">
      <c r="A118" s="33">
        <v>46478</v>
      </c>
      <c r="B118" s="29">
        <f t="shared" ca="1" si="12"/>
        <v>52093.406526193248</v>
      </c>
      <c r="C118" s="30">
        <f t="shared" ca="1" si="8"/>
        <v>0.46564807031647804</v>
      </c>
      <c r="D118" s="27">
        <f t="shared" ca="1" si="9"/>
        <v>3.3701701888178733E-3</v>
      </c>
      <c r="E118" s="28">
        <f t="shared" ca="1" si="10"/>
        <v>175.56364570854694</v>
      </c>
      <c r="F118" s="26">
        <f t="shared" ca="1" si="11"/>
        <v>52268.970171901798</v>
      </c>
      <c r="G118" s="32">
        <f t="shared" si="13"/>
        <v>95117.046686162095</v>
      </c>
      <c r="H118" s="32">
        <f t="shared" si="14"/>
        <v>106272.09480442561</v>
      </c>
      <c r="I118" s="32">
        <f t="shared" si="15"/>
        <v>125657.06283057704</v>
      </c>
    </row>
    <row r="119" spans="1:9" ht="20.25" thickTop="1" thickBot="1">
      <c r="A119" s="33">
        <v>46508</v>
      </c>
      <c r="B119" s="29">
        <f t="shared" ca="1" si="12"/>
        <v>52768.970171901798</v>
      </c>
      <c r="C119" s="30">
        <f t="shared" ca="1" si="8"/>
        <v>0.24501915476330827</v>
      </c>
      <c r="D119" s="27">
        <f t="shared" ca="1" si="9"/>
        <v>-3.9576625230927275E-2</v>
      </c>
      <c r="E119" s="28">
        <f t="shared" ca="1" si="10"/>
        <v>-2088.4177563153376</v>
      </c>
      <c r="F119" s="26">
        <f t="shared" ca="1" si="11"/>
        <v>50680.552415586462</v>
      </c>
      <c r="G119" s="32">
        <f t="shared" si="13"/>
        <v>96157.679369639969</v>
      </c>
      <c r="H119" s="32">
        <f t="shared" si="14"/>
        <v>107541.63581282231</v>
      </c>
      <c r="I119" s="32">
        <f t="shared" si="15"/>
        <v>127354.14107701156</v>
      </c>
    </row>
    <row r="120" spans="1:9" ht="20.25" thickTop="1" thickBot="1">
      <c r="A120" s="33">
        <v>46539</v>
      </c>
      <c r="B120" s="29">
        <f t="shared" ca="1" si="12"/>
        <v>51180.552415586462</v>
      </c>
      <c r="C120" s="30">
        <f t="shared" ca="1" si="8"/>
        <v>0.87764435889520964</v>
      </c>
      <c r="D120" s="27">
        <f t="shared" ca="1" si="9"/>
        <v>9.2210020560769032E-2</v>
      </c>
      <c r="E120" s="28">
        <f t="shared" ca="1" si="10"/>
        <v>4719.3597905527449</v>
      </c>
      <c r="F120" s="26">
        <f t="shared" ca="1" si="11"/>
        <v>55899.912206139204</v>
      </c>
      <c r="G120" s="32">
        <f t="shared" si="13"/>
        <v>97204.19594160511</v>
      </c>
      <c r="H120" s="32">
        <f t="shared" si="14"/>
        <v>108820.32681372961</v>
      </c>
      <c r="I120" s="32">
        <f t="shared" si="15"/>
        <v>129067.32254752029</v>
      </c>
    </row>
    <row r="121" spans="1:9" ht="20.25" thickTop="1" thickBot="1">
      <c r="A121" s="33">
        <v>46569</v>
      </c>
      <c r="B121" s="29">
        <f t="shared" ca="1" si="12"/>
        <v>56399.912206139204</v>
      </c>
      <c r="C121" s="30">
        <f t="shared" ca="1" si="8"/>
        <v>0.69350511828650152</v>
      </c>
      <c r="D121" s="27">
        <f t="shared" ca="1" si="9"/>
        <v>4.5463118780692667E-2</v>
      </c>
      <c r="E121" s="28">
        <f t="shared" ca="1" si="10"/>
        <v>2564.1159078483447</v>
      </c>
      <c r="F121" s="26">
        <f t="shared" ca="1" si="11"/>
        <v>58964.028113987551</v>
      </c>
      <c r="G121" s="32">
        <f t="shared" si="13"/>
        <v>98256.629670418479</v>
      </c>
      <c r="H121" s="32">
        <f t="shared" si="14"/>
        <v>110108.23375410189</v>
      </c>
      <c r="I121" s="32">
        <f t="shared" si="15"/>
        <v>130796.76004226205</v>
      </c>
    </row>
    <row r="122" spans="1:9" ht="20.25" thickTop="1" thickBot="1">
      <c r="A122" s="33">
        <v>46600</v>
      </c>
      <c r="B122" s="29">
        <f t="shared" ca="1" si="12"/>
        <v>59464.028113987551</v>
      </c>
      <c r="C122" s="30">
        <f t="shared" ca="1" si="8"/>
        <v>0.44472009157091863</v>
      </c>
      <c r="D122" s="27">
        <f t="shared" ca="1" si="9"/>
        <v>-3.8379668976912425E-4</v>
      </c>
      <c r="E122" s="28">
        <f t="shared" ca="1" si="10"/>
        <v>-22.822097150486563</v>
      </c>
      <c r="F122" s="26">
        <f t="shared" ca="1" si="11"/>
        <v>59441.206016837066</v>
      </c>
      <c r="G122" s="32">
        <f t="shared" si="13"/>
        <v>99315.014012545173</v>
      </c>
      <c r="H122" s="32">
        <f t="shared" si="14"/>
        <v>111405.42305619453</v>
      </c>
      <c r="I122" s="32">
        <f t="shared" si="15"/>
        <v>132542.60781128469</v>
      </c>
    </row>
    <row r="123" spans="1:9" ht="20.25" thickTop="1" thickBot="1">
      <c r="A123" s="33">
        <v>46631</v>
      </c>
      <c r="B123" s="29">
        <f t="shared" ca="1" si="12"/>
        <v>59941.206016837066</v>
      </c>
      <c r="C123" s="30">
        <f t="shared" ca="1" si="8"/>
        <v>0.5591665610491281</v>
      </c>
      <c r="D123" s="27">
        <f t="shared" ca="1" si="9"/>
        <v>2.0083696137964173E-2</v>
      </c>
      <c r="E123" s="28">
        <f t="shared" ca="1" si="10"/>
        <v>1203.8409677852653</v>
      </c>
      <c r="F123" s="26">
        <f t="shared" ca="1" si="11"/>
        <v>61145.046984622335</v>
      </c>
      <c r="G123" s="32">
        <f t="shared" si="13"/>
        <v>100379.382613618</v>
      </c>
      <c r="H123" s="32">
        <f t="shared" si="14"/>
        <v>112711.96162098959</v>
      </c>
      <c r="I123" s="32">
        <f t="shared" si="15"/>
        <v>134305.02156828291</v>
      </c>
    </row>
    <row r="124" spans="1:9" ht="20.25" thickTop="1" thickBot="1">
      <c r="A124" s="33">
        <v>46661</v>
      </c>
      <c r="B124" s="29">
        <f t="shared" ca="1" si="12"/>
        <v>61645.046984622335</v>
      </c>
      <c r="C124" s="30">
        <f t="shared" ca="1" si="8"/>
        <v>0.74241446879935857</v>
      </c>
      <c r="D124" s="27">
        <f t="shared" ca="1" si="9"/>
        <v>5.5772379745387062E-2</v>
      </c>
      <c r="E124" s="28">
        <f t="shared" ca="1" si="10"/>
        <v>3438.0909698485843</v>
      </c>
      <c r="F124" s="26">
        <f t="shared" ca="1" si="11"/>
        <v>65083.13795447092</v>
      </c>
      <c r="G124" s="32">
        <f t="shared" si="13"/>
        <v>101449.76930950709</v>
      </c>
      <c r="H124" s="32">
        <f t="shared" si="14"/>
        <v>114027.91683164613</v>
      </c>
      <c r="I124" s="32">
        <f t="shared" si="15"/>
        <v>136084.15850448635</v>
      </c>
    </row>
    <row r="125" spans="1:9" ht="20.25" thickTop="1" thickBot="1">
      <c r="A125" s="33">
        <v>46692</v>
      </c>
      <c r="B125" s="29">
        <f t="shared" ca="1" si="12"/>
        <v>65583.13795447092</v>
      </c>
      <c r="C125" s="30">
        <f t="shared" ca="1" si="8"/>
        <v>3.5209112549218435E-2</v>
      </c>
      <c r="D125" s="27">
        <f t="shared" ca="1" si="9"/>
        <v>-0.11913490404986989</v>
      </c>
      <c r="E125" s="28">
        <f t="shared" ca="1" si="10"/>
        <v>-7813.2408474952726</v>
      </c>
      <c r="F125" s="26">
        <f t="shared" ca="1" si="11"/>
        <v>57769.897106975644</v>
      </c>
      <c r="G125" s="32">
        <f t="shared" si="13"/>
        <v>102526.20812739547</v>
      </c>
      <c r="H125" s="32">
        <f t="shared" si="14"/>
        <v>115353.35655697541</v>
      </c>
      <c r="I125" s="32">
        <f t="shared" si="15"/>
        <v>137880.17730267969</v>
      </c>
    </row>
    <row r="126" spans="1:9" ht="20.25" thickTop="1" thickBot="1">
      <c r="A126" s="33">
        <v>46722</v>
      </c>
      <c r="B126" s="29">
        <f t="shared" ca="1" si="12"/>
        <v>58269.897106975644</v>
      </c>
      <c r="C126" s="30">
        <f t="shared" ca="1" si="8"/>
        <v>0.29224479578460238</v>
      </c>
      <c r="D126" s="27">
        <f t="shared" ca="1" si="9"/>
        <v>-2.9380227568053099E-2</v>
      </c>
      <c r="E126" s="28">
        <f t="shared" ca="1" si="10"/>
        <v>-1711.9828373699834</v>
      </c>
      <c r="F126" s="26">
        <f t="shared" ca="1" si="11"/>
        <v>56557.914269605659</v>
      </c>
      <c r="G126" s="32">
        <f t="shared" si="13"/>
        <v>103608.73328686084</v>
      </c>
      <c r="H126" s="32">
        <f t="shared" si="14"/>
        <v>116688.3491549412</v>
      </c>
      <c r="I126" s="32">
        <f t="shared" si="15"/>
        <v>139693.2381513557</v>
      </c>
    </row>
    <row r="127" spans="1:9" ht="20.25" thickTop="1" thickBot="1">
      <c r="A127" s="33">
        <v>46753</v>
      </c>
      <c r="B127" s="29">
        <f t="shared" ca="1" si="12"/>
        <v>57057.914269605659</v>
      </c>
      <c r="C127" s="30">
        <f t="shared" ca="1" si="8"/>
        <v>0.39404382936380955</v>
      </c>
      <c r="D127" s="27">
        <f t="shared" ca="1" si="9"/>
        <v>-9.6113044043374587E-3</v>
      </c>
      <c r="E127" s="28">
        <f t="shared" ca="1" si="10"/>
        <v>-548.40098272176999</v>
      </c>
      <c r="F127" s="26">
        <f t="shared" ca="1" si="11"/>
        <v>56509.513286883892</v>
      </c>
      <c r="G127" s="32">
        <f t="shared" si="13"/>
        <v>104697.37920096335</v>
      </c>
      <c r="H127" s="32">
        <f t="shared" si="14"/>
        <v>118032.96347618518</v>
      </c>
      <c r="I127" s="32">
        <f t="shared" si="15"/>
        <v>141523.50275900261</v>
      </c>
    </row>
    <row r="128" spans="1:9" ht="20.25" thickTop="1" thickBot="1">
      <c r="A128" s="33">
        <v>46784</v>
      </c>
      <c r="B128" s="29">
        <f t="shared" ca="1" si="12"/>
        <v>57009.513286883892</v>
      </c>
      <c r="C128" s="30">
        <f t="shared" ca="1" si="8"/>
        <v>0.96198812295321634</v>
      </c>
      <c r="D128" s="27">
        <f t="shared" ca="1" si="9"/>
        <v>0.13564833771035795</v>
      </c>
      <c r="E128" s="28">
        <f t="shared" ca="1" si="10"/>
        <v>7733.2457110423647</v>
      </c>
      <c r="F128" s="26">
        <f t="shared" ca="1" si="11"/>
        <v>64742.758997926256</v>
      </c>
      <c r="G128" s="32">
        <f t="shared" si="13"/>
        <v>105792.1804773396</v>
      </c>
      <c r="H128" s="32">
        <f t="shared" si="14"/>
        <v>119387.26886757786</v>
      </c>
      <c r="I128" s="32">
        <f t="shared" si="15"/>
        <v>143371.13436852698</v>
      </c>
    </row>
    <row r="129" spans="1:9" ht="20.25" thickTop="1" thickBot="1">
      <c r="A129" s="33">
        <v>46813</v>
      </c>
      <c r="B129" s="29">
        <f t="shared" ca="1" si="12"/>
        <v>65242.758997926256</v>
      </c>
      <c r="C129" s="30">
        <f t="shared" ca="1" si="8"/>
        <v>0.30105597545202456</v>
      </c>
      <c r="D129" s="27">
        <f t="shared" ca="1" si="9"/>
        <v>-2.7569110452301891E-2</v>
      </c>
      <c r="E129" s="28">
        <f t="shared" ca="1" si="10"/>
        <v>-1798.6848290267419</v>
      </c>
      <c r="F129" s="26">
        <f t="shared" ca="1" si="11"/>
        <v>63444.074168899511</v>
      </c>
      <c r="G129" s="32">
        <f t="shared" si="13"/>
        <v>106893.1719193028</v>
      </c>
      <c r="H129" s="32">
        <f t="shared" si="14"/>
        <v>120751.3351757951</v>
      </c>
      <c r="I129" s="32">
        <f t="shared" si="15"/>
        <v>145236.29777181352</v>
      </c>
    </row>
    <row r="130" spans="1:9" ht="20.25" thickTop="1" thickBot="1">
      <c r="A130" s="33">
        <v>46844</v>
      </c>
      <c r="B130" s="29">
        <f t="shared" ca="1" si="12"/>
        <v>63944.074168899511</v>
      </c>
      <c r="C130" s="30">
        <f t="shared" ca="1" si="8"/>
        <v>0.76246454449138201</v>
      </c>
      <c r="D130" s="27">
        <f t="shared" ca="1" si="9"/>
        <v>6.0283369698598988E-2</v>
      </c>
      <c r="E130" s="28">
        <f t="shared" ca="1" si="10"/>
        <v>3854.7642631584031</v>
      </c>
      <c r="F130" s="26">
        <f t="shared" ca="1" si="11"/>
        <v>67798.838432057921</v>
      </c>
      <c r="G130" s="32">
        <f t="shared" si="13"/>
        <v>108000.38852694914</v>
      </c>
      <c r="H130" s="32">
        <f t="shared" si="14"/>
        <v>122125.23275092032</v>
      </c>
      <c r="I130" s="32">
        <f t="shared" si="15"/>
        <v>147119.159324423</v>
      </c>
    </row>
    <row r="131" spans="1:9" ht="20.25" thickTop="1" thickBot="1">
      <c r="A131" s="33">
        <v>46874</v>
      </c>
      <c r="B131" s="29">
        <f t="shared" ca="1" si="12"/>
        <v>68298.838432057921</v>
      </c>
      <c r="C131" s="30">
        <f t="shared" ca="1" si="8"/>
        <v>0.76133842679323305</v>
      </c>
      <c r="D131" s="27">
        <f t="shared" ca="1" si="9"/>
        <v>6.0024691961291773E-2</v>
      </c>
      <c r="E131" s="28">
        <f t="shared" ca="1" si="10"/>
        <v>4099.6167381983123</v>
      </c>
      <c r="F131" s="26">
        <f t="shared" ca="1" si="11"/>
        <v>72398.455170256231</v>
      </c>
      <c r="G131" s="32">
        <f t="shared" si="13"/>
        <v>109113.86549827048</v>
      </c>
      <c r="H131" s="32">
        <f t="shared" si="14"/>
        <v>123509.03245007271</v>
      </c>
      <c r="I131" s="32">
        <f t="shared" si="15"/>
        <v>149019.88696042966</v>
      </c>
    </row>
    <row r="132" spans="1:9" ht="20.25" thickTop="1" thickBot="1">
      <c r="A132" s="33">
        <v>46905</v>
      </c>
      <c r="B132" s="29">
        <f t="shared" ca="1" si="12"/>
        <v>72898.455170256231</v>
      </c>
      <c r="C132" s="30">
        <f t="shared" ca="1" si="8"/>
        <v>0.23827012662987124</v>
      </c>
      <c r="D132" s="27">
        <f t="shared" ca="1" si="9"/>
        <v>-4.1114534209413453E-2</v>
      </c>
      <c r="E132" s="28">
        <f t="shared" ca="1" si="10"/>
        <v>-2997.1860289108927</v>
      </c>
      <c r="F132" s="26">
        <f t="shared" ca="1" si="11"/>
        <v>69901.269141345343</v>
      </c>
      <c r="G132" s="32">
        <f t="shared" si="13"/>
        <v>110233.63823027318</v>
      </c>
      <c r="H132" s="32">
        <f t="shared" si="14"/>
        <v>124902.80564106168</v>
      </c>
      <c r="I132" s="32">
        <f t="shared" si="15"/>
        <v>150938.65020739945</v>
      </c>
    </row>
    <row r="133" spans="1:9" ht="20.25" thickTop="1" thickBot="1">
      <c r="A133" s="33">
        <v>46935</v>
      </c>
      <c r="B133" s="29">
        <f t="shared" ca="1" si="12"/>
        <v>70401.269141345343</v>
      </c>
      <c r="C133" s="30">
        <f t="shared" ca="1" si="8"/>
        <v>0.13911396919476537</v>
      </c>
      <c r="D133" s="27">
        <f t="shared" ca="1" si="9"/>
        <v>-6.7594350294332278E-2</v>
      </c>
      <c r="E133" s="28">
        <f t="shared" ca="1" si="10"/>
        <v>-4758.7280475056623</v>
      </c>
      <c r="F133" s="26">
        <f t="shared" ca="1" si="11"/>
        <v>65642.541093839682</v>
      </c>
      <c r="G133" s="32">
        <f t="shared" si="13"/>
        <v>111359.74232010348</v>
      </c>
      <c r="H133" s="32">
        <f t="shared" si="14"/>
        <v>126306.62420606747</v>
      </c>
      <c r="I133" s="32">
        <f t="shared" si="15"/>
        <v>152875.6202015102</v>
      </c>
    </row>
    <row r="134" spans="1:9" ht="20.25" thickTop="1" thickBot="1">
      <c r="A134" s="33">
        <v>46966</v>
      </c>
      <c r="B134" s="29">
        <f t="shared" ca="1" si="12"/>
        <v>66142.541093839682</v>
      </c>
      <c r="C134" s="30">
        <f t="shared" ca="1" si="8"/>
        <v>0.39063759845092511</v>
      </c>
      <c r="D134" s="27">
        <f t="shared" ca="1" si="9"/>
        <v>-1.0241456709237711E-2</v>
      </c>
      <c r="E134" s="28">
        <f t="shared" ca="1" si="10"/>
        <v>-677.39597125153546</v>
      </c>
      <c r="F134" s="26">
        <f t="shared" ca="1" si="11"/>
        <v>65465.145122588146</v>
      </c>
      <c r="G134" s="32">
        <f t="shared" si="13"/>
        <v>112492.21356617904</v>
      </c>
      <c r="H134" s="32">
        <f t="shared" si="14"/>
        <v>127720.56054534845</v>
      </c>
      <c r="I134" s="32">
        <f t="shared" si="15"/>
        <v>154830.96970281558</v>
      </c>
    </row>
    <row r="135" spans="1:9" ht="20.25" thickTop="1" thickBot="1">
      <c r="A135" s="33">
        <v>46997</v>
      </c>
      <c r="B135" s="29">
        <f t="shared" ca="1" si="12"/>
        <v>65965.145122588146</v>
      </c>
      <c r="C135" s="30">
        <f t="shared" ca="1" si="8"/>
        <v>0.20164142190084</v>
      </c>
      <c r="D135" s="27">
        <f t="shared" ca="1" si="9"/>
        <v>-4.9923431844543488E-2</v>
      </c>
      <c r="E135" s="28">
        <f t="shared" ca="1" si="10"/>
        <v>-3293.2064266429497</v>
      </c>
      <c r="F135" s="26">
        <f t="shared" ca="1" si="11"/>
        <v>62671.938695945195</v>
      </c>
      <c r="G135" s="32">
        <f t="shared" si="13"/>
        <v>113631.08796932697</v>
      </c>
      <c r="H135" s="32">
        <f t="shared" si="14"/>
        <v>129144.68758097505</v>
      </c>
      <c r="I135" s="32">
        <f t="shared" si="15"/>
        <v>156804.8731106536</v>
      </c>
    </row>
    <row r="136" spans="1:9" ht="20.25" thickTop="1" thickBot="1">
      <c r="A136" s="33">
        <v>47027</v>
      </c>
      <c r="B136" s="29">
        <f t="shared" ca="1" si="12"/>
        <v>63171.938695945195</v>
      </c>
      <c r="C136" s="30">
        <f t="shared" ca="1" si="8"/>
        <v>0.5808577972869049</v>
      </c>
      <c r="D136" s="27">
        <f t="shared" ca="1" si="9"/>
        <v>2.4010686477253945E-2</v>
      </c>
      <c r="E136" s="28">
        <f t="shared" ca="1" si="10"/>
        <v>1516.8016141886465</v>
      </c>
      <c r="F136" s="26">
        <f t="shared" ca="1" si="11"/>
        <v>64688.740310133842</v>
      </c>
      <c r="G136" s="32">
        <f t="shared" si="13"/>
        <v>114776.40173392829</v>
      </c>
      <c r="H136" s="32">
        <f t="shared" si="14"/>
        <v>130579.07876059067</v>
      </c>
      <c r="I136" s="32">
        <f t="shared" si="15"/>
        <v>158797.50647920146</v>
      </c>
    </row>
    <row r="137" spans="1:9" ht="20.25" thickTop="1" thickBot="1">
      <c r="A137" s="33">
        <v>47058</v>
      </c>
      <c r="B137" s="29">
        <f t="shared" ca="1" si="12"/>
        <v>65188.740310133842</v>
      </c>
      <c r="C137" s="30">
        <f t="shared" ref="C137:C200" ca="1" si="16">RAND()</f>
        <v>0.99885401853105638</v>
      </c>
      <c r="D137" s="27">
        <f t="shared" ref="D137:D200" ca="1" si="17">NORMINV(C137,$B$3,$B$4)</f>
        <v>0.22632190417650486</v>
      </c>
      <c r="E137" s="28">
        <f t="shared" ref="E137:E200" ca="1" si="18">B137*D137</f>
        <v>14753.63983785717</v>
      </c>
      <c r="F137" s="26">
        <f t="shared" ref="F137:F200" ca="1" si="19">B137+E137</f>
        <v>79942.380147991018</v>
      </c>
      <c r="G137" s="32">
        <f t="shared" si="13"/>
        <v>115928.19126906886</v>
      </c>
      <c r="H137" s="32">
        <f t="shared" si="14"/>
        <v>132023.80806119958</v>
      </c>
      <c r="I137" s="32">
        <f t="shared" si="15"/>
        <v>160809.047533178</v>
      </c>
    </row>
    <row r="138" spans="1:9" ht="20.25" thickTop="1" thickBot="1">
      <c r="A138" s="33">
        <v>47088</v>
      </c>
      <c r="B138" s="29">
        <f t="shared" ref="B138:B201" ca="1" si="20">F137+$E$3</f>
        <v>80442.380147991018</v>
      </c>
      <c r="C138" s="30">
        <f t="shared" ca="1" si="16"/>
        <v>2.56623547723831E-2</v>
      </c>
      <c r="D138" s="27">
        <f t="shared" ca="1" si="17"/>
        <v>-0.12905646892680564</v>
      </c>
      <c r="E138" s="28">
        <f t="shared" ca="1" si="18"/>
        <v>-10381.60953396749</v>
      </c>
      <c r="F138" s="26">
        <f t="shared" ca="1" si="19"/>
        <v>70060.770614023524</v>
      </c>
      <c r="G138" s="32">
        <f t="shared" ref="G138:G201" si="21">(G137+$E$3)*((1.07)^(1/12))</f>
        <v>117086.4931896968</v>
      </c>
      <c r="H138" s="32">
        <f t="shared" ref="H138:H201" si="22">(H137+$E$3)*((1.09)^(1/12))</f>
        <v>133478.94999298229</v>
      </c>
      <c r="I138" s="32">
        <f t="shared" ref="I138:I201" si="23">(I137+$E$3)*((1.12)^(1/12))</f>
        <v>162839.67568369515</v>
      </c>
    </row>
    <row r="139" spans="1:9" ht="20.25" thickTop="1" thickBot="1">
      <c r="A139" s="33">
        <v>47119</v>
      </c>
      <c r="B139" s="29">
        <f t="shared" ca="1" si="20"/>
        <v>70560.770614023524</v>
      </c>
      <c r="C139" s="30">
        <f t="shared" ca="1" si="16"/>
        <v>0.36831939403561975</v>
      </c>
      <c r="D139" s="27">
        <f t="shared" ca="1" si="17"/>
        <v>-1.4411482744060894E-2</v>
      </c>
      <c r="E139" s="28">
        <f t="shared" ca="1" si="18"/>
        <v>-1016.8853281116391</v>
      </c>
      <c r="F139" s="26">
        <f t="shared" ca="1" si="19"/>
        <v>69543.885285911878</v>
      </c>
      <c r="G139" s="32">
        <f t="shared" si="21"/>
        <v>118251.3443177865</v>
      </c>
      <c r="H139" s="32">
        <f t="shared" si="22"/>
        <v>134944.57960313823</v>
      </c>
      <c r="I139" s="32">
        <f t="shared" si="23"/>
        <v>164889.57204425969</v>
      </c>
    </row>
    <row r="140" spans="1:9" ht="20.25" thickTop="1" thickBot="1">
      <c r="A140" s="33">
        <v>47150</v>
      </c>
      <c r="B140" s="29">
        <f t="shared" ca="1" si="20"/>
        <v>70043.885285911878</v>
      </c>
      <c r="C140" s="30">
        <f t="shared" ca="1" si="16"/>
        <v>0.43425914528373699</v>
      </c>
      <c r="D140" s="27">
        <f t="shared" ca="1" si="17"/>
        <v>-2.2699552588929632E-3</v>
      </c>
      <c r="E140" s="28">
        <f t="shared" ca="1" si="18"/>
        <v>-158.99648575805111</v>
      </c>
      <c r="F140" s="26">
        <f t="shared" ca="1" si="19"/>
        <v>69884.888800153829</v>
      </c>
      <c r="G140" s="32">
        <f t="shared" si="21"/>
        <v>119422.78168350909</v>
      </c>
      <c r="H140" s="32">
        <f t="shared" si="22"/>
        <v>136420.77247975627</v>
      </c>
      <c r="I140" s="32">
        <f t="shared" si="23"/>
        <v>166958.91944692697</v>
      </c>
    </row>
    <row r="141" spans="1:9" ht="20.25" thickTop="1" thickBot="1">
      <c r="A141" s="33">
        <v>47178</v>
      </c>
      <c r="B141" s="29">
        <f t="shared" ca="1" si="20"/>
        <v>70384.888800153829</v>
      </c>
      <c r="C141" s="30">
        <f t="shared" ca="1" si="16"/>
        <v>0.28849331383828059</v>
      </c>
      <c r="D141" s="27">
        <f t="shared" ca="1" si="17"/>
        <v>-3.0158990220712341E-2</v>
      </c>
      <c r="E141" s="28">
        <f t="shared" ca="1" si="18"/>
        <v>-2122.7371730097648</v>
      </c>
      <c r="F141" s="26">
        <f t="shared" ca="1" si="19"/>
        <v>68262.151627144063</v>
      </c>
      <c r="G141" s="32">
        <f t="shared" si="21"/>
        <v>120600.84252640972</v>
      </c>
      <c r="H141" s="32">
        <f t="shared" si="22"/>
        <v>137907.60475571308</v>
      </c>
      <c r="I141" s="32">
        <f t="shared" si="23"/>
        <v>169047.90245860789</v>
      </c>
    </row>
    <row r="142" spans="1:9" ht="20.25" thickTop="1" thickBot="1">
      <c r="A142" s="33">
        <v>47209</v>
      </c>
      <c r="B142" s="29">
        <f t="shared" ca="1" si="20"/>
        <v>68762.151627144063</v>
      </c>
      <c r="C142" s="30">
        <f t="shared" ca="1" si="16"/>
        <v>0.76120635917409096</v>
      </c>
      <c r="D142" s="27">
        <f t="shared" ca="1" si="17"/>
        <v>5.9994398866687892E-2</v>
      </c>
      <c r="E142" s="28">
        <f t="shared" ca="1" si="18"/>
        <v>4125.3439516505532</v>
      </c>
      <c r="F142" s="26">
        <f t="shared" ca="1" si="19"/>
        <v>72887.495578794624</v>
      </c>
      <c r="G142" s="32">
        <f t="shared" si="21"/>
        <v>121785.56429659131</v>
      </c>
      <c r="H142" s="32">
        <f t="shared" si="22"/>
        <v>139405.15311259957</v>
      </c>
      <c r="I142" s="32">
        <f t="shared" si="23"/>
        <v>171156.7073975305</v>
      </c>
    </row>
    <row r="143" spans="1:9" ht="20.25" thickTop="1" thickBot="1">
      <c r="A143" s="33">
        <v>47239</v>
      </c>
      <c r="B143" s="29">
        <f t="shared" ca="1" si="20"/>
        <v>73387.495578794624</v>
      </c>
      <c r="C143" s="30">
        <f t="shared" ca="1" si="16"/>
        <v>0.95984807449296672</v>
      </c>
      <c r="D143" s="27">
        <f t="shared" ca="1" si="17"/>
        <v>0.13384862240658651</v>
      </c>
      <c r="E143" s="28">
        <f t="shared" ca="1" si="18"/>
        <v>9822.8151850911181</v>
      </c>
      <c r="F143" s="26">
        <f t="shared" ca="1" si="19"/>
        <v>83210.310763885747</v>
      </c>
      <c r="G143" s="32">
        <f t="shared" si="21"/>
        <v>122976.98465590514</v>
      </c>
      <c r="H143" s="32">
        <f t="shared" si="22"/>
        <v>140913.49478467568</v>
      </c>
      <c r="I143" s="32">
        <f t="shared" si="23"/>
        <v>173285.52234985796</v>
      </c>
    </row>
    <row r="144" spans="1:9" ht="20.25" thickTop="1" thickBot="1">
      <c r="A144" s="33">
        <v>47270</v>
      </c>
      <c r="B144" s="29">
        <f t="shared" ca="1" si="20"/>
        <v>83710.310763885747</v>
      </c>
      <c r="C144" s="30">
        <f t="shared" ca="1" si="16"/>
        <v>0.14219525398528177</v>
      </c>
      <c r="D144" s="27">
        <f t="shared" ca="1" si="17"/>
        <v>-6.6613150723453377E-2</v>
      </c>
      <c r="E144" s="28">
        <f t="shared" ca="1" si="18"/>
        <v>-5576.2075480218427</v>
      </c>
      <c r="F144" s="26">
        <f t="shared" ca="1" si="19"/>
        <v>78134.103215863899</v>
      </c>
      <c r="G144" s="32">
        <f t="shared" si="21"/>
        <v>124175.14147914803</v>
      </c>
      <c r="H144" s="32">
        <f t="shared" si="22"/>
        <v>142432.70756285364</v>
      </c>
      <c r="I144" s="32">
        <f t="shared" si="23"/>
        <v>175434.53718646412</v>
      </c>
    </row>
    <row r="145" spans="1:9" ht="20.25" thickTop="1" thickBot="1">
      <c r="A145" s="33">
        <v>47300</v>
      </c>
      <c r="B145" s="29">
        <f t="shared" ca="1" si="20"/>
        <v>78634.103215863899</v>
      </c>
      <c r="C145" s="30">
        <f t="shared" ca="1" si="16"/>
        <v>0.91823211791716641</v>
      </c>
      <c r="D145" s="27">
        <f t="shared" ca="1" si="17"/>
        <v>0.10856206028066595</v>
      </c>
      <c r="E145" s="28">
        <f t="shared" ca="1" si="18"/>
        <v>8536.6802534367253</v>
      </c>
      <c r="F145" s="26">
        <f t="shared" ca="1" si="19"/>
        <v>87170.78346930063</v>
      </c>
      <c r="G145" s="32">
        <f t="shared" si="21"/>
        <v>125380.07285526647</v>
      </c>
      <c r="H145" s="32">
        <f t="shared" si="22"/>
        <v>143962.86979870996</v>
      </c>
      <c r="I145" s="32">
        <f t="shared" si="23"/>
        <v>177603.94357986818</v>
      </c>
    </row>
    <row r="146" spans="1:9" ht="20.25" thickTop="1" thickBot="1">
      <c r="A146" s="33">
        <v>47331</v>
      </c>
      <c r="B146" s="29">
        <f t="shared" ca="1" si="20"/>
        <v>87670.78346930063</v>
      </c>
      <c r="C146" s="30">
        <f t="shared" ca="1" si="16"/>
        <v>0.34304521014756961</v>
      </c>
      <c r="D146" s="27">
        <f t="shared" ca="1" si="17"/>
        <v>-1.9236225200683153E-2</v>
      </c>
      <c r="E146" s="28">
        <f t="shared" ca="1" si="18"/>
        <v>-1686.4549343357967</v>
      </c>
      <c r="F146" s="26">
        <f t="shared" ca="1" si="19"/>
        <v>85984.328534964836</v>
      </c>
      <c r="G146" s="32">
        <f t="shared" si="21"/>
        <v>126591.81708856732</v>
      </c>
      <c r="H146" s="32">
        <f t="shared" si="22"/>
        <v>145504.06040852622</v>
      </c>
      <c r="I146" s="32">
        <f t="shared" si="23"/>
        <v>179793.93502133022</v>
      </c>
    </row>
    <row r="147" spans="1:9" ht="20.25" thickTop="1" thickBot="1">
      <c r="A147" s="33">
        <v>47362</v>
      </c>
      <c r="B147" s="29">
        <f t="shared" ca="1" si="20"/>
        <v>86484.328534964836</v>
      </c>
      <c r="C147" s="30">
        <f t="shared" ca="1" si="16"/>
        <v>0.10746178585582999</v>
      </c>
      <c r="D147" s="27">
        <f t="shared" ca="1" si="17"/>
        <v>-7.8673962554346485E-2</v>
      </c>
      <c r="E147" s="28">
        <f t="shared" ca="1" si="18"/>
        <v>-6804.0648246976225</v>
      </c>
      <c r="F147" s="26">
        <f t="shared" ca="1" si="19"/>
        <v>79680.263710267216</v>
      </c>
      <c r="G147" s="32">
        <f t="shared" si="21"/>
        <v>127810.41269993559</v>
      </c>
      <c r="H147" s="32">
        <f t="shared" si="22"/>
        <v>147056.35887735922</v>
      </c>
      <c r="I147" s="32">
        <f t="shared" si="23"/>
        <v>182004.7068381088</v>
      </c>
    </row>
    <row r="148" spans="1:9" ht="20.25" thickTop="1" thickBot="1">
      <c r="A148" s="33">
        <v>47392</v>
      </c>
      <c r="B148" s="29">
        <f t="shared" ca="1" si="20"/>
        <v>80180.263710267216</v>
      </c>
      <c r="C148" s="30">
        <f t="shared" ca="1" si="16"/>
        <v>0.69839454137186685</v>
      </c>
      <c r="D148" s="27">
        <f t="shared" ca="1" si="17"/>
        <v>4.6456970334116117E-2</v>
      </c>
      <c r="E148" s="28">
        <f t="shared" ca="1" si="18"/>
        <v>3724.9321325694909</v>
      </c>
      <c r="F148" s="26">
        <f t="shared" ca="1" si="19"/>
        <v>83905.195842836707</v>
      </c>
      <c r="G148" s="32">
        <f t="shared" si="21"/>
        <v>129035.89842805901</v>
      </c>
      <c r="H148" s="32">
        <f t="shared" si="22"/>
        <v>148619.84526314025</v>
      </c>
      <c r="I148" s="32">
        <f t="shared" si="23"/>
        <v>184236.4562108824</v>
      </c>
    </row>
    <row r="149" spans="1:9" ht="20.25" thickTop="1" thickBot="1">
      <c r="A149" s="33">
        <v>47423</v>
      </c>
      <c r="B149" s="29">
        <f t="shared" ca="1" si="20"/>
        <v>84405.195842836707</v>
      </c>
      <c r="C149" s="30">
        <f t="shared" ca="1" si="16"/>
        <v>0.62887352202517555</v>
      </c>
      <c r="D149" s="27">
        <f t="shared" ca="1" si="17"/>
        <v>3.2882750566767441E-2</v>
      </c>
      <c r="E149" s="28">
        <f t="shared" ca="1" si="18"/>
        <v>2775.4750014391557</v>
      </c>
      <c r="F149" s="26">
        <f t="shared" ca="1" si="19"/>
        <v>87180.670844275868</v>
      </c>
      <c r="G149" s="32">
        <f t="shared" si="21"/>
        <v>130268.31323065942</v>
      </c>
      <c r="H149" s="32">
        <f t="shared" si="22"/>
        <v>150194.60020080398</v>
      </c>
      <c r="I149" s="32">
        <f t="shared" si="23"/>
        <v>186489.38219133613</v>
      </c>
    </row>
    <row r="150" spans="1:9" ht="20.25" thickTop="1" thickBot="1">
      <c r="A150" s="33">
        <v>47453</v>
      </c>
      <c r="B150" s="29">
        <f t="shared" ca="1" si="20"/>
        <v>87680.670844275868</v>
      </c>
      <c r="C150" s="30">
        <f t="shared" ca="1" si="16"/>
        <v>0.85971838305626491</v>
      </c>
      <c r="D150" s="27">
        <f t="shared" ca="1" si="17"/>
        <v>8.6220806696675575E-2</v>
      </c>
      <c r="E150" s="28">
        <f t="shared" ca="1" si="18"/>
        <v>7559.8981718991472</v>
      </c>
      <c r="F150" s="26">
        <f t="shared" ca="1" si="19"/>
        <v>95240.56901617501</v>
      </c>
      <c r="G150" s="32">
        <f t="shared" si="21"/>
        <v>131507.69628573133</v>
      </c>
      <c r="H150" s="32">
        <f t="shared" si="22"/>
        <v>151780.70490644712</v>
      </c>
      <c r="I150" s="32">
        <f t="shared" si="23"/>
        <v>188763.68571991532</v>
      </c>
    </row>
    <row r="151" spans="1:9" ht="20.25" thickTop="1" thickBot="1">
      <c r="A151" s="33">
        <v>47484</v>
      </c>
      <c r="B151" s="29">
        <f t="shared" ca="1" si="20"/>
        <v>95740.56901617501</v>
      </c>
      <c r="C151" s="30">
        <f t="shared" ca="1" si="16"/>
        <v>0.99524498342912793</v>
      </c>
      <c r="D151" s="27">
        <f t="shared" ca="1" si="17"/>
        <v>0.19387320949504663</v>
      </c>
      <c r="E151" s="28">
        <f t="shared" ca="1" si="18"/>
        <v>18561.53139404787</v>
      </c>
      <c r="F151" s="26">
        <f t="shared" ca="1" si="19"/>
        <v>114302.10041022288</v>
      </c>
      <c r="G151" s="32">
        <f t="shared" si="21"/>
        <v>132754.08699278728</v>
      </c>
      <c r="H151" s="32">
        <f t="shared" si="22"/>
        <v>153378.24118151708</v>
      </c>
      <c r="I151" s="32">
        <f t="shared" si="23"/>
        <v>191059.56964374759</v>
      </c>
    </row>
    <row r="152" spans="1:9" ht="20.25" thickTop="1" thickBot="1">
      <c r="A152" s="33">
        <v>47515</v>
      </c>
      <c r="B152" s="29">
        <f t="shared" ca="1" si="20"/>
        <v>114802.10041022288</v>
      </c>
      <c r="C152" s="30">
        <f t="shared" ca="1" si="16"/>
        <v>0.95355791925782629</v>
      </c>
      <c r="D152" s="27">
        <f t="shared" ca="1" si="17"/>
        <v>0.12897474130783054</v>
      </c>
      <c r="E152" s="28">
        <f t="shared" ca="1" si="18"/>
        <v>14806.571202004083</v>
      </c>
      <c r="F152" s="26">
        <f t="shared" ca="1" si="19"/>
        <v>129608.67161222696</v>
      </c>
      <c r="G152" s="32">
        <f t="shared" si="21"/>
        <v>134007.52497411045</v>
      </c>
      <c r="H152" s="32">
        <f t="shared" si="22"/>
        <v>154987.29141703073</v>
      </c>
      <c r="I152" s="32">
        <f t="shared" si="23"/>
        <v>193377.23873473494</v>
      </c>
    </row>
    <row r="153" spans="1:9" ht="20.25" thickTop="1" thickBot="1">
      <c r="A153" s="33">
        <v>47543</v>
      </c>
      <c r="B153" s="29">
        <f t="shared" ca="1" si="20"/>
        <v>130108.67161222696</v>
      </c>
      <c r="C153" s="30">
        <f t="shared" ca="1" si="16"/>
        <v>0.32023492676746668</v>
      </c>
      <c r="D153" s="27">
        <f t="shared" ca="1" si="17"/>
        <v>-2.370668378505323E-2</v>
      </c>
      <c r="E153" s="28">
        <f t="shared" ca="1" si="18"/>
        <v>-3084.4451356043965</v>
      </c>
      <c r="F153" s="26">
        <f t="shared" ca="1" si="19"/>
        <v>127024.22647662256</v>
      </c>
      <c r="G153" s="32">
        <f t="shared" si="21"/>
        <v>135268.05007601413</v>
      </c>
      <c r="H153" s="32">
        <f t="shared" si="22"/>
        <v>156607.93859782364</v>
      </c>
      <c r="I153" s="32">
        <f t="shared" si="23"/>
        <v>195716.89970781756</v>
      </c>
    </row>
    <row r="154" spans="1:9" ht="20.25" thickTop="1" thickBot="1">
      <c r="A154" s="33">
        <v>47574</v>
      </c>
      <c r="B154" s="29">
        <f t="shared" ca="1" si="20"/>
        <v>127524.22647662256</v>
      </c>
      <c r="C154" s="30">
        <f t="shared" ca="1" si="16"/>
        <v>0.12804396076668123</v>
      </c>
      <c r="D154" s="27">
        <f t="shared" ca="1" si="17"/>
        <v>-7.1247288243406981E-2</v>
      </c>
      <c r="E154" s="28">
        <f t="shared" ca="1" si="18"/>
        <v>-9085.75532179744</v>
      </c>
      <c r="F154" s="26">
        <f t="shared" ca="1" si="19"/>
        <v>118438.47115482512</v>
      </c>
      <c r="G154" s="32">
        <f t="shared" si="21"/>
        <v>136535.70237010843</v>
      </c>
      <c r="H154" s="32">
        <f t="shared" si="22"/>
        <v>158240.2663068299</v>
      </c>
      <c r="I154" s="32">
        <f t="shared" si="23"/>
        <v>198078.7612394109</v>
      </c>
    </row>
    <row r="155" spans="1:9" ht="20.25" thickTop="1" thickBot="1">
      <c r="A155" s="33">
        <v>47604</v>
      </c>
      <c r="B155" s="29">
        <f t="shared" ca="1" si="20"/>
        <v>118938.47115482512</v>
      </c>
      <c r="C155" s="30">
        <f t="shared" ca="1" si="16"/>
        <v>0.12022513576127314</v>
      </c>
      <c r="D155" s="27">
        <f t="shared" ca="1" si="17"/>
        <v>-7.3961594195330368E-2</v>
      </c>
      <c r="E155" s="28">
        <f t="shared" ca="1" si="18"/>
        <v>-8796.8789377661815</v>
      </c>
      <c r="F155" s="26">
        <f t="shared" ca="1" si="19"/>
        <v>110141.59221705893</v>
      </c>
      <c r="G155" s="32">
        <f t="shared" si="21"/>
        <v>137810.52215457422</v>
      </c>
      <c r="H155" s="32">
        <f t="shared" si="22"/>
        <v>159884.35872939287</v>
      </c>
      <c r="I155" s="32">
        <f t="shared" si="23"/>
        <v>200463.03398601769</v>
      </c>
    </row>
    <row r="156" spans="1:9" ht="20.25" thickTop="1" thickBot="1">
      <c r="A156" s="33">
        <v>47635</v>
      </c>
      <c r="B156" s="29">
        <f t="shared" ca="1" si="20"/>
        <v>110641.59221705893</v>
      </c>
      <c r="C156" s="30">
        <f t="shared" ca="1" si="16"/>
        <v>0.75634372322588916</v>
      </c>
      <c r="D156" s="27">
        <f t="shared" ca="1" si="17"/>
        <v>5.8885318077832365E-2</v>
      </c>
      <c r="E156" s="28">
        <f t="shared" ca="1" si="18"/>
        <v>6515.1653503393372</v>
      </c>
      <c r="F156" s="26">
        <f t="shared" ca="1" si="19"/>
        <v>117156.75756739826</v>
      </c>
      <c r="G156" s="32">
        <f t="shared" si="21"/>
        <v>139092.54995544412</v>
      </c>
      <c r="H156" s="32">
        <f t="shared" si="22"/>
        <v>161540.30065760686</v>
      </c>
      <c r="I156" s="32">
        <f t="shared" si="23"/>
        <v>202869.93060301658</v>
      </c>
    </row>
    <row r="157" spans="1:9" ht="20.25" thickTop="1" thickBot="1">
      <c r="A157" s="33">
        <v>47665</v>
      </c>
      <c r="B157" s="29">
        <f t="shared" ca="1" si="20"/>
        <v>117656.75756739826</v>
      </c>
      <c r="C157" s="30">
        <f t="shared" ca="1" si="16"/>
        <v>0.90526089373239227</v>
      </c>
      <c r="D157" s="27">
        <f t="shared" ca="1" si="17"/>
        <v>0.10279203470827827</v>
      </c>
      <c r="E157" s="28">
        <f t="shared" ca="1" si="18"/>
        <v>12094.177507531485</v>
      </c>
      <c r="F157" s="26">
        <f t="shared" ca="1" si="19"/>
        <v>129750.93507492974</v>
      </c>
      <c r="G157" s="32">
        <f t="shared" si="21"/>
        <v>140381.82652789084</v>
      </c>
      <c r="H157" s="32">
        <f t="shared" si="22"/>
        <v>163208.17749469023</v>
      </c>
      <c r="I157" s="32">
        <f t="shared" si="23"/>
        <v>205299.66576362913</v>
      </c>
    </row>
    <row r="158" spans="1:9" ht="20.25" thickTop="1" thickBot="1">
      <c r="A158" s="33">
        <v>47696</v>
      </c>
      <c r="B158" s="29">
        <f t="shared" ca="1" si="20"/>
        <v>130250.93507492974</v>
      </c>
      <c r="C158" s="30">
        <f t="shared" ca="1" si="16"/>
        <v>0.39166822935412249</v>
      </c>
      <c r="D158" s="27">
        <f t="shared" ca="1" si="17"/>
        <v>-1.0050628716912419E-2</v>
      </c>
      <c r="E158" s="28">
        <f t="shared" ca="1" si="18"/>
        <v>-1309.1037884687839</v>
      </c>
      <c r="F158" s="26">
        <f t="shared" ca="1" si="19"/>
        <v>128941.83128646096</v>
      </c>
      <c r="G158" s="32">
        <f t="shared" si="21"/>
        <v>141678.39285752273</v>
      </c>
      <c r="H158" s="32">
        <f t="shared" si="22"/>
        <v>164888.07525938997</v>
      </c>
      <c r="I158" s="32">
        <f t="shared" si="23"/>
        <v>207752.45617806661</v>
      </c>
    </row>
    <row r="159" spans="1:9" ht="20.25" thickTop="1" thickBot="1">
      <c r="A159" s="33">
        <v>47727</v>
      </c>
      <c r="B159" s="29">
        <f t="shared" ca="1" si="20"/>
        <v>129441.83128646096</v>
      </c>
      <c r="C159" s="30">
        <f t="shared" ca="1" si="16"/>
        <v>0.62378090176882228</v>
      </c>
      <c r="D159" s="27">
        <f t="shared" ca="1" si="17"/>
        <v>3.1926791600736366E-2</v>
      </c>
      <c r="E159" s="28">
        <f t="shared" ca="1" si="18"/>
        <v>4132.6623719005156</v>
      </c>
      <c r="F159" s="26">
        <f t="shared" ca="1" si="19"/>
        <v>133574.49365836149</v>
      </c>
      <c r="G159" s="32">
        <f t="shared" si="21"/>
        <v>142982.2901616868</v>
      </c>
      <c r="H159" s="32">
        <f t="shared" si="22"/>
        <v>166580.08059041793</v>
      </c>
      <c r="I159" s="32">
        <f t="shared" si="23"/>
        <v>210228.52061285861</v>
      </c>
    </row>
    <row r="160" spans="1:9" ht="20.25" thickTop="1" thickBot="1">
      <c r="A160" s="33">
        <v>47757</v>
      </c>
      <c r="B160" s="29">
        <f t="shared" ca="1" si="20"/>
        <v>134074.49365836149</v>
      </c>
      <c r="C160" s="30">
        <f t="shared" ca="1" si="16"/>
        <v>0.93456611783130517</v>
      </c>
      <c r="D160" s="27">
        <f t="shared" ca="1" si="17"/>
        <v>0.11690997171407887</v>
      </c>
      <c r="E160" s="28">
        <f t="shared" ca="1" si="18"/>
        <v>15674.645261178488</v>
      </c>
      <c r="F160" s="26">
        <f t="shared" ca="1" si="19"/>
        <v>149749.13891953998</v>
      </c>
      <c r="G160" s="32">
        <f t="shared" si="21"/>
        <v>144293.55989077885</v>
      </c>
      <c r="H160" s="32">
        <f t="shared" si="22"/>
        <v>168284.28075091925</v>
      </c>
      <c r="I160" s="32">
        <f t="shared" si="23"/>
        <v>212728.07991036505</v>
      </c>
    </row>
    <row r="161" spans="1:9" ht="20.25" thickTop="1" thickBot="1">
      <c r="A161" s="33">
        <v>47788</v>
      </c>
      <c r="B161" s="29">
        <f t="shared" ca="1" si="20"/>
        <v>150249.13891953998</v>
      </c>
      <c r="C161" s="30">
        <f t="shared" ca="1" si="16"/>
        <v>0.22850477396225166</v>
      </c>
      <c r="D161" s="27">
        <f t="shared" ca="1" si="17"/>
        <v>-4.3382761964938024E-2</v>
      </c>
      <c r="E161" s="28">
        <f t="shared" ca="1" si="18"/>
        <v>-6518.2226291833085</v>
      </c>
      <c r="F161" s="26">
        <f t="shared" ca="1" si="19"/>
        <v>143730.91629035666</v>
      </c>
      <c r="G161" s="32">
        <f t="shared" si="21"/>
        <v>145612.24372956128</v>
      </c>
      <c r="H161" s="32">
        <f t="shared" si="22"/>
        <v>170000.76363297272</v>
      </c>
      <c r="I161" s="32">
        <f t="shared" si="23"/>
        <v>215251.35700847322</v>
      </c>
    </row>
    <row r="162" spans="1:9" ht="20.25" thickTop="1" thickBot="1">
      <c r="A162" s="33">
        <v>47818</v>
      </c>
      <c r="B162" s="29">
        <f t="shared" ca="1" si="20"/>
        <v>144230.91629035666</v>
      </c>
      <c r="C162" s="30">
        <f t="shared" ca="1" si="16"/>
        <v>0.88392374922518346</v>
      </c>
      <c r="D162" s="27">
        <f t="shared" ca="1" si="17"/>
        <v>9.4452586767960867E-2</v>
      </c>
      <c r="E162" s="28">
        <f t="shared" ca="1" si="18"/>
        <v>13622.983135537414</v>
      </c>
      <c r="F162" s="26">
        <f t="shared" ca="1" si="19"/>
        <v>157853.89942589408</v>
      </c>
      <c r="G162" s="32">
        <f t="shared" si="21"/>
        <v>146938.3835984882</v>
      </c>
      <c r="H162" s="32">
        <f t="shared" si="22"/>
        <v>171729.61776212376</v>
      </c>
      <c r="I162" s="32">
        <f t="shared" si="23"/>
        <v>217798.57696048194</v>
      </c>
    </row>
    <row r="163" spans="1:9" ht="20.25" thickTop="1" thickBot="1">
      <c r="A163" s="33">
        <v>47849</v>
      </c>
      <c r="B163" s="29">
        <f t="shared" ca="1" si="20"/>
        <v>158353.89942589408</v>
      </c>
      <c r="C163" s="30">
        <f t="shared" ca="1" si="16"/>
        <v>8.7689312539151132E-2</v>
      </c>
      <c r="D163" s="27">
        <f t="shared" ca="1" si="17"/>
        <v>-8.6849188792470056E-2</v>
      </c>
      <c r="E163" s="28">
        <f t="shared" ca="1" si="18"/>
        <v>-13752.90770726329</v>
      </c>
      <c r="F163" s="26">
        <f t="shared" ca="1" si="19"/>
        <v>144600.9917186308</v>
      </c>
      <c r="G163" s="32">
        <f t="shared" si="21"/>
        <v>148272.02165503809</v>
      </c>
      <c r="H163" s="32">
        <f t="shared" si="22"/>
        <v>173470.93230195003</v>
      </c>
      <c r="I163" s="32">
        <f t="shared" si="23"/>
        <v>220369.96695517408</v>
      </c>
    </row>
    <row r="164" spans="1:9" ht="20.25" thickTop="1" thickBot="1">
      <c r="A164" s="33">
        <v>47880</v>
      </c>
      <c r="B164" s="29">
        <f t="shared" ca="1" si="20"/>
        <v>145100.9917186308</v>
      </c>
      <c r="C164" s="30">
        <f t="shared" ca="1" si="16"/>
        <v>0.84316973082101132</v>
      </c>
      <c r="D164" s="27">
        <f t="shared" ca="1" si="17"/>
        <v>8.1138286024993483E-2</v>
      </c>
      <c r="E164" s="28">
        <f t="shared" ca="1" si="18"/>
        <v>11773.245768576477</v>
      </c>
      <c r="F164" s="26">
        <f t="shared" ca="1" si="19"/>
        <v>156874.23748720728</v>
      </c>
      <c r="G164" s="32">
        <f t="shared" si="21"/>
        <v>149613.20029505389</v>
      </c>
      <c r="H164" s="32">
        <f t="shared" si="22"/>
        <v>175224.79705865993</v>
      </c>
      <c r="I164" s="32">
        <f t="shared" si="23"/>
        <v>222965.75633707992</v>
      </c>
    </row>
    <row r="165" spans="1:9" ht="20.25" thickTop="1" thickBot="1">
      <c r="A165" s="33">
        <v>47908</v>
      </c>
      <c r="B165" s="29">
        <f t="shared" ca="1" si="20"/>
        <v>157374.23748720728</v>
      </c>
      <c r="C165" s="30">
        <f t="shared" ca="1" si="16"/>
        <v>0.23573437047843004</v>
      </c>
      <c r="D165" s="27">
        <f t="shared" ca="1" si="17"/>
        <v>-4.1698496373833285E-2</v>
      </c>
      <c r="E165" s="28">
        <f t="shared" ca="1" si="18"/>
        <v>-6562.2690711950909</v>
      </c>
      <c r="F165" s="26">
        <f t="shared" ca="1" si="19"/>
        <v>150811.96841601218</v>
      </c>
      <c r="G165" s="32">
        <f t="shared" si="21"/>
        <v>150961.96215409081</v>
      </c>
      <c r="H165" s="32">
        <f t="shared" si="22"/>
        <v>176991.30248572421</v>
      </c>
      <c r="I165" s="32">
        <f t="shared" si="23"/>
        <v>225586.17662693246</v>
      </c>
    </row>
    <row r="166" spans="1:9" ht="20.25" thickTop="1" thickBot="1">
      <c r="A166" s="33">
        <v>47939</v>
      </c>
      <c r="B166" s="29">
        <f t="shared" ca="1" si="20"/>
        <v>151311.96841601218</v>
      </c>
      <c r="C166" s="30">
        <f t="shared" ca="1" si="16"/>
        <v>0.33579989735701354</v>
      </c>
      <c r="D166" s="27">
        <f t="shared" ca="1" si="17"/>
        <v>-2.064308712768767E-2</v>
      </c>
      <c r="E166" s="28">
        <f t="shared" ca="1" si="18"/>
        <v>-3123.5461474736644</v>
      </c>
      <c r="F166" s="26">
        <f t="shared" ca="1" si="19"/>
        <v>148188.42226853853</v>
      </c>
      <c r="G166" s="32">
        <f t="shared" si="21"/>
        <v>152318.35010877173</v>
      </c>
      <c r="H166" s="32">
        <f t="shared" si="22"/>
        <v>178770.53968854106</v>
      </c>
      <c r="I166" s="32">
        <f t="shared" si="23"/>
        <v>228231.461542317</v>
      </c>
    </row>
    <row r="167" spans="1:9" ht="20.25" thickTop="1" thickBot="1">
      <c r="A167" s="33">
        <v>47969</v>
      </c>
      <c r="B167" s="29">
        <f t="shared" ca="1" si="20"/>
        <v>148688.42226853853</v>
      </c>
      <c r="C167" s="30">
        <f t="shared" ca="1" si="16"/>
        <v>0.24401534476937936</v>
      </c>
      <c r="D167" s="27">
        <f t="shared" ca="1" si="17"/>
        <v>-3.9803898790722811E-2</v>
      </c>
      <c r="E167" s="28">
        <f t="shared" ca="1" si="18"/>
        <v>-5918.3789113291632</v>
      </c>
      <c r="F167" s="26">
        <f t="shared" ca="1" si="19"/>
        <v>142770.04335720936</v>
      </c>
      <c r="G167" s="32">
        <f t="shared" si="21"/>
        <v>153682.40727815012</v>
      </c>
      <c r="H167" s="32">
        <f t="shared" si="22"/>
        <v>180562.60042913471</v>
      </c>
      <c r="I167" s="32">
        <f t="shared" si="23"/>
        <v>230901.84701851659</v>
      </c>
    </row>
    <row r="168" spans="1:9" ht="20.25" thickTop="1" thickBot="1">
      <c r="A168" s="33">
        <v>48000</v>
      </c>
      <c r="B168" s="29">
        <f t="shared" ca="1" si="20"/>
        <v>143270.04335720936</v>
      </c>
      <c r="C168" s="30">
        <f t="shared" ca="1" si="16"/>
        <v>0.60232613251489653</v>
      </c>
      <c r="D168" s="27">
        <f t="shared" ca="1" si="17"/>
        <v>2.7941394952922242E-2</v>
      </c>
      <c r="E168" s="28">
        <f t="shared" ca="1" si="18"/>
        <v>4003.1648663660803</v>
      </c>
      <c r="F168" s="26">
        <f t="shared" ca="1" si="19"/>
        <v>147273.20822357544</v>
      </c>
      <c r="G168" s="32">
        <f t="shared" si="21"/>
        <v>155054.17702508092</v>
      </c>
      <c r="H168" s="32">
        <f t="shared" si="22"/>
        <v>182367.57713088795</v>
      </c>
      <c r="I168" s="32">
        <f t="shared" si="23"/>
        <v>233597.57122955535</v>
      </c>
    </row>
    <row r="169" spans="1:9" ht="20.25" thickTop="1" thickBot="1">
      <c r="A169" s="33">
        <v>48030</v>
      </c>
      <c r="B169" s="29">
        <f t="shared" ca="1" si="20"/>
        <v>147773.20822357544</v>
      </c>
      <c r="C169" s="30">
        <f t="shared" ca="1" si="16"/>
        <v>0.75153462284199102</v>
      </c>
      <c r="D169" s="27">
        <f t="shared" ca="1" si="17"/>
        <v>5.7800142756465306E-2</v>
      </c>
      <c r="E169" s="28">
        <f t="shared" ca="1" si="18"/>
        <v>8541.3125309035331</v>
      </c>
      <c r="F169" s="26">
        <f t="shared" ca="1" si="19"/>
        <v>156314.52075447896</v>
      </c>
      <c r="G169" s="32">
        <f t="shared" si="21"/>
        <v>156433.7029575989</v>
      </c>
      <c r="H169" s="32">
        <f t="shared" si="22"/>
        <v>184185.56288330883</v>
      </c>
      <c r="I169" s="32">
        <f t="shared" si="23"/>
        <v>236318.87460944141</v>
      </c>
    </row>
    <row r="170" spans="1:9" ht="20.25" thickTop="1" thickBot="1">
      <c r="A170" s="33">
        <v>48061</v>
      </c>
      <c r="B170" s="29">
        <f t="shared" ca="1" si="20"/>
        <v>156814.52075447896</v>
      </c>
      <c r="C170" s="30">
        <f t="shared" ca="1" si="16"/>
        <v>0.37282312323222522</v>
      </c>
      <c r="D170" s="27">
        <f t="shared" ca="1" si="17"/>
        <v>-1.356380431781778E-2</v>
      </c>
      <c r="E170" s="28">
        <f t="shared" ca="1" si="18"/>
        <v>-2127.0014737061274</v>
      </c>
      <c r="F170" s="26">
        <f t="shared" ca="1" si="19"/>
        <v>154687.51928077283</v>
      </c>
      <c r="G170" s="32">
        <f t="shared" si="21"/>
        <v>157821.02893030504</v>
      </c>
      <c r="H170" s="32">
        <f t="shared" si="22"/>
        <v>186016.65144683153</v>
      </c>
      <c r="I170" s="32">
        <f t="shared" si="23"/>
        <v>239065.99987361138</v>
      </c>
    </row>
    <row r="171" spans="1:9" ht="20.25" thickTop="1" thickBot="1">
      <c r="A171" s="33">
        <v>48092</v>
      </c>
      <c r="B171" s="29">
        <f t="shared" ca="1" si="20"/>
        <v>155187.51928077283</v>
      </c>
      <c r="C171" s="30">
        <f t="shared" ca="1" si="16"/>
        <v>0.82233665011864887</v>
      </c>
      <c r="D171" s="27">
        <f t="shared" ca="1" si="17"/>
        <v>7.5218200310921038E-2</v>
      </c>
      <c r="E171" s="28">
        <f t="shared" ca="1" si="18"/>
        <v>11672.925911016091</v>
      </c>
      <c r="F171" s="26">
        <f t="shared" ca="1" si="19"/>
        <v>166860.44519178892</v>
      </c>
      <c r="G171" s="32">
        <f t="shared" si="21"/>
        <v>159216.19904576059</v>
      </c>
      <c r="H171" s="32">
        <f t="shared" si="22"/>
        <v>187860.93725765203</v>
      </c>
      <c r="I171" s="32">
        <f t="shared" si="23"/>
        <v>241839.19204057843</v>
      </c>
    </row>
    <row r="172" spans="1:9" ht="20.25" thickTop="1" thickBot="1">
      <c r="A172" s="33">
        <v>48122</v>
      </c>
      <c r="B172" s="29">
        <f t="shared" ca="1" si="20"/>
        <v>167360.44519178892</v>
      </c>
      <c r="C172" s="30">
        <f t="shared" ca="1" si="16"/>
        <v>0.52776626332009879</v>
      </c>
      <c r="D172" s="27">
        <f t="shared" ca="1" si="17"/>
        <v>1.4452540726849018E-2</v>
      </c>
      <c r="E172" s="28">
        <f t="shared" ca="1" si="18"/>
        <v>2418.7836501979123</v>
      </c>
      <c r="F172" s="26">
        <f t="shared" ca="1" si="19"/>
        <v>169779.22884198683</v>
      </c>
      <c r="G172" s="32">
        <f t="shared" si="21"/>
        <v>160619.25765588909</v>
      </c>
      <c r="H172" s="32">
        <f t="shared" si="22"/>
        <v>189718.51543259848</v>
      </c>
      <c r="I172" s="32">
        <f t="shared" si="23"/>
        <v>244638.69845378565</v>
      </c>
    </row>
    <row r="173" spans="1:9" ht="20.25" thickTop="1" thickBot="1">
      <c r="A173" s="33">
        <v>48153</v>
      </c>
      <c r="B173" s="29">
        <f t="shared" ca="1" si="20"/>
        <v>170279.22884198683</v>
      </c>
      <c r="C173" s="30">
        <f t="shared" ca="1" si="16"/>
        <v>0.67200828247972133</v>
      </c>
      <c r="D173" s="27">
        <f t="shared" ca="1" si="17"/>
        <v>4.1172592274935263E-2</v>
      </c>
      <c r="E173" s="28">
        <f t="shared" ca="1" si="18"/>
        <v>7010.8372620015207</v>
      </c>
      <c r="F173" s="26">
        <f t="shared" ca="1" si="19"/>
        <v>177290.06610398836</v>
      </c>
      <c r="G173" s="32">
        <f t="shared" si="21"/>
        <v>162030.24936338631</v>
      </c>
      <c r="H173" s="32">
        <f t="shared" si="22"/>
        <v>191589.48177403674</v>
      </c>
      <c r="I173" s="32">
        <f t="shared" si="23"/>
        <v>247464.76880366681</v>
      </c>
    </row>
    <row r="174" spans="1:9" ht="20.25" thickTop="1" thickBot="1">
      <c r="A174" s="33">
        <v>48183</v>
      </c>
      <c r="B174" s="29">
        <f t="shared" ca="1" si="20"/>
        <v>177790.06610398836</v>
      </c>
      <c r="C174" s="30">
        <f t="shared" ca="1" si="16"/>
        <v>0.94375959774262319</v>
      </c>
      <c r="D174" s="27">
        <f t="shared" ca="1" si="17"/>
        <v>0.12234569661265939</v>
      </c>
      <c r="E174" s="28">
        <f t="shared" ca="1" si="18"/>
        <v>21751.849488303218</v>
      </c>
      <c r="F174" s="26">
        <f t="shared" ca="1" si="19"/>
        <v>199541.91559229157</v>
      </c>
      <c r="G174" s="32">
        <f t="shared" si="21"/>
        <v>163449.21902313814</v>
      </c>
      <c r="H174" s="32">
        <f t="shared" si="22"/>
        <v>193473.93277481137</v>
      </c>
      <c r="I174" s="32">
        <f t="shared" si="23"/>
        <v>250317.65514991657</v>
      </c>
    </row>
    <row r="175" spans="1:9" ht="20.25" thickTop="1" thickBot="1">
      <c r="A175" s="33">
        <v>48214</v>
      </c>
      <c r="B175" s="29">
        <f t="shared" ca="1" si="20"/>
        <v>200041.91559229157</v>
      </c>
      <c r="C175" s="30">
        <f t="shared" ca="1" si="16"/>
        <v>0.43736339968520355</v>
      </c>
      <c r="D175" s="27">
        <f t="shared" ca="1" si="17"/>
        <v>-1.7094385309645004E-3</v>
      </c>
      <c r="E175" s="28">
        <f t="shared" ca="1" si="18"/>
        <v>-341.95935832141151</v>
      </c>
      <c r="F175" s="26">
        <f t="shared" ca="1" si="19"/>
        <v>199699.95623397015</v>
      </c>
      <c r="G175" s="32">
        <f t="shared" si="21"/>
        <v>164876.21174364651</v>
      </c>
      <c r="H175" s="32">
        <f t="shared" si="22"/>
        <v>195371.965623222</v>
      </c>
      <c r="I175" s="32">
        <f t="shared" si="23"/>
        <v>253197.61194397177</v>
      </c>
    </row>
    <row r="176" spans="1:9" ht="20.25" thickTop="1" thickBot="1">
      <c r="A176" s="33">
        <v>48245</v>
      </c>
      <c r="B176" s="29">
        <f t="shared" ca="1" si="20"/>
        <v>200199.95623397015</v>
      </c>
      <c r="C176" s="30">
        <f t="shared" ca="1" si="16"/>
        <v>0.59466319754486285</v>
      </c>
      <c r="D176" s="27">
        <f t="shared" ca="1" si="17"/>
        <v>2.6532511711003272E-2</v>
      </c>
      <c r="E176" s="28">
        <f t="shared" ca="1" si="18"/>
        <v>5311.8076833201558</v>
      </c>
      <c r="F176" s="26">
        <f t="shared" ca="1" si="19"/>
        <v>205511.76391729031</v>
      </c>
      <c r="G176" s="32">
        <f t="shared" si="21"/>
        <v>166311.2728884634</v>
      </c>
      <c r="H176" s="32">
        <f t="shared" si="22"/>
        <v>197283.67820803577</v>
      </c>
      <c r="I176" s="32">
        <f t="shared" si="23"/>
        <v>256104.89605170631</v>
      </c>
    </row>
    <row r="177" spans="1:9" ht="20.25" thickTop="1" thickBot="1">
      <c r="A177" s="33">
        <v>48274</v>
      </c>
      <c r="B177" s="29">
        <f t="shared" ca="1" si="20"/>
        <v>206011.76391729031</v>
      </c>
      <c r="C177" s="30">
        <f t="shared" ca="1" si="16"/>
        <v>0.54087413766104331</v>
      </c>
      <c r="D177" s="27">
        <f t="shared" ca="1" si="17"/>
        <v>1.6797432603511568E-2</v>
      </c>
      <c r="E177" s="28">
        <f t="shared" ca="1" si="18"/>
        <v>3460.4687199312202</v>
      </c>
      <c r="F177" s="26">
        <f t="shared" ca="1" si="19"/>
        <v>209472.23263722155</v>
      </c>
      <c r="G177" s="32">
        <f t="shared" si="21"/>
        <v>167754.4480776329</v>
      </c>
      <c r="H177" s="32">
        <f t="shared" si="22"/>
        <v>199209.16912353583</v>
      </c>
      <c r="I177" s="32">
        <f t="shared" si="23"/>
        <v>259039.76677634116</v>
      </c>
    </row>
    <row r="178" spans="1:9" ht="20.25" thickTop="1" thickBot="1">
      <c r="A178" s="33">
        <v>48305</v>
      </c>
      <c r="B178" s="29">
        <f t="shared" ca="1" si="20"/>
        <v>209972.23263722155</v>
      </c>
      <c r="C178" s="30">
        <f t="shared" ca="1" si="16"/>
        <v>0.14217452096054473</v>
      </c>
      <c r="D178" s="27">
        <f t="shared" ca="1" si="17"/>
        <v>-6.6619704503088281E-2</v>
      </c>
      <c r="E178" s="28">
        <f t="shared" ca="1" si="18"/>
        <v>-13988.288092145409</v>
      </c>
      <c r="F178" s="26">
        <f t="shared" ca="1" si="19"/>
        <v>195983.94454507614</v>
      </c>
      <c r="G178" s="32">
        <f t="shared" si="21"/>
        <v>169205.78318914148</v>
      </c>
      <c r="H178" s="32">
        <f t="shared" si="22"/>
        <v>201148.53767460617</v>
      </c>
      <c r="I178" s="32">
        <f t="shared" si="23"/>
        <v>262002.48588157183</v>
      </c>
    </row>
    <row r="179" spans="1:9" ht="20.25" thickTop="1" thickBot="1">
      <c r="A179" s="33">
        <v>48335</v>
      </c>
      <c r="B179" s="29">
        <f t="shared" ca="1" si="20"/>
        <v>196483.94454507614</v>
      </c>
      <c r="C179" s="30">
        <f t="shared" ca="1" si="16"/>
        <v>0.62894934680725623</v>
      </c>
      <c r="D179" s="27">
        <f t="shared" ca="1" si="17"/>
        <v>3.2897015537593603E-2</v>
      </c>
      <c r="E179" s="28">
        <f t="shared" ca="1" si="18"/>
        <v>6463.7353765870494</v>
      </c>
      <c r="F179" s="26">
        <f t="shared" ca="1" si="19"/>
        <v>202947.67992166319</v>
      </c>
      <c r="G179" s="32">
        <f t="shared" si="21"/>
        <v>170665.32436037637</v>
      </c>
      <c r="H179" s="32">
        <f t="shared" si="22"/>
        <v>203101.88388185322</v>
      </c>
      <c r="I179" s="32">
        <f t="shared" si="23"/>
        <v>264993.31761491537</v>
      </c>
    </row>
    <row r="180" spans="1:9" ht="20.25" thickTop="1" thickBot="1">
      <c r="A180" s="33">
        <v>48366</v>
      </c>
      <c r="B180" s="29">
        <f t="shared" ca="1" si="20"/>
        <v>203447.67992166319</v>
      </c>
      <c r="C180" s="30">
        <f t="shared" ca="1" si="16"/>
        <v>2.0235181062258967E-2</v>
      </c>
      <c r="D180" s="27">
        <f t="shared" ca="1" si="17"/>
        <v>-0.13617790388784007</v>
      </c>
      <c r="E180" s="28">
        <f t="shared" ca="1" si="18"/>
        <v>-27705.078602576301</v>
      </c>
      <c r="F180" s="26">
        <f t="shared" ca="1" si="19"/>
        <v>175742.60131908688</v>
      </c>
      <c r="G180" s="32">
        <f t="shared" si="21"/>
        <v>172133.11798959231</v>
      </c>
      <c r="H180" s="32">
        <f t="shared" si="22"/>
        <v>205069.30848676426</v>
      </c>
      <c r="I180" s="32">
        <f t="shared" si="23"/>
        <v>268012.52873127878</v>
      </c>
    </row>
    <row r="181" spans="1:9" ht="20.25" thickTop="1" thickBot="1">
      <c r="A181" s="33">
        <v>48396</v>
      </c>
      <c r="B181" s="29">
        <f t="shared" ca="1" si="20"/>
        <v>176242.60131908688</v>
      </c>
      <c r="C181" s="30">
        <f t="shared" ca="1" si="16"/>
        <v>0.23001631790508181</v>
      </c>
      <c r="D181" s="27">
        <f t="shared" ca="1" si="17"/>
        <v>-4.3028190172392393E-2</v>
      </c>
      <c r="E181" s="28">
        <f t="shared" ca="1" si="18"/>
        <v>-7583.4001660348049</v>
      </c>
      <c r="F181" s="26">
        <f t="shared" ca="1" si="19"/>
        <v>168659.20115305207</v>
      </c>
      <c r="G181" s="32">
        <f t="shared" si="21"/>
        <v>173609.21073738654</v>
      </c>
      <c r="H181" s="32">
        <f t="shared" si="22"/>
        <v>207050.91295690302</v>
      </c>
      <c r="I181" s="32">
        <f t="shared" si="23"/>
        <v>271060.38851675118</v>
      </c>
    </row>
    <row r="182" spans="1:9" ht="20.25" thickTop="1" thickBot="1">
      <c r="A182" s="33">
        <v>48427</v>
      </c>
      <c r="B182" s="29">
        <f t="shared" ca="1" si="20"/>
        <v>169159.20115305207</v>
      </c>
      <c r="C182" s="30">
        <f t="shared" ca="1" si="16"/>
        <v>0.5920735017097869</v>
      </c>
      <c r="D182" s="27">
        <f t="shared" ca="1" si="17"/>
        <v>2.6057913819818895E-2</v>
      </c>
      <c r="E182" s="28">
        <f t="shared" ca="1" si="18"/>
        <v>4407.9358854756401</v>
      </c>
      <c r="F182" s="26">
        <f t="shared" ca="1" si="19"/>
        <v>173567.1370385277</v>
      </c>
      <c r="G182" s="32">
        <f t="shared" si="21"/>
        <v>175093.64952818211</v>
      </c>
      <c r="H182" s="32">
        <f t="shared" si="22"/>
        <v>209046.79949114277</v>
      </c>
      <c r="I182" s="32">
        <f t="shared" si="23"/>
        <v>274137.16881262156</v>
      </c>
    </row>
    <row r="183" spans="1:9" ht="20.25" thickTop="1" thickBot="1">
      <c r="A183" s="33">
        <v>48458</v>
      </c>
      <c r="B183" s="29">
        <f t="shared" ca="1" si="20"/>
        <v>174067.1370385277</v>
      </c>
      <c r="C183" s="30">
        <f t="shared" ca="1" si="16"/>
        <v>0.22042433694555719</v>
      </c>
      <c r="D183" s="27">
        <f t="shared" ca="1" si="17"/>
        <v>-4.5301099166970976E-2</v>
      </c>
      <c r="E183" s="28">
        <f t="shared" ca="1" si="18"/>
        <v>-7885.43263669307</v>
      </c>
      <c r="F183" s="26">
        <f t="shared" ca="1" si="19"/>
        <v>166181.70440183464</v>
      </c>
      <c r="G183" s="32">
        <f t="shared" si="21"/>
        <v>176586.48155171954</v>
      </c>
      <c r="H183" s="32">
        <f t="shared" si="22"/>
        <v>211057.07102493712</v>
      </c>
      <c r="I183" s="32">
        <f t="shared" si="23"/>
        <v>277243.14403962466</v>
      </c>
    </row>
    <row r="184" spans="1:9" ht="20.25" thickTop="1" thickBot="1">
      <c r="A184" s="33">
        <v>48488</v>
      </c>
      <c r="B184" s="29">
        <f t="shared" ca="1" si="20"/>
        <v>166681.70440183464</v>
      </c>
      <c r="C184" s="30">
        <f t="shared" ca="1" si="16"/>
        <v>0.41189649158006247</v>
      </c>
      <c r="D184" s="27">
        <f t="shared" ca="1" si="17"/>
        <v>-6.3317793183135084E-3</v>
      </c>
      <c r="E184" s="28">
        <f t="shared" ca="1" si="18"/>
        <v>-1055.3917686727823</v>
      </c>
      <c r="F184" s="26">
        <f t="shared" ca="1" si="19"/>
        <v>165626.31263316184</v>
      </c>
      <c r="G184" s="32">
        <f t="shared" si="21"/>
        <v>178087.75426455704</v>
      </c>
      <c r="H184" s="32">
        <f t="shared" si="22"/>
        <v>213081.83123562875</v>
      </c>
      <c r="I184" s="32">
        <f t="shared" si="23"/>
        <v>280378.59122241673</v>
      </c>
    </row>
    <row r="185" spans="1:9" ht="20.25" thickTop="1" thickBot="1">
      <c r="A185" s="33">
        <v>48519</v>
      </c>
      <c r="B185" s="29">
        <f t="shared" ca="1" si="20"/>
        <v>166126.31263316184</v>
      </c>
      <c r="C185" s="30">
        <f t="shared" ca="1" si="16"/>
        <v>0.58745867237607818</v>
      </c>
      <c r="D185" s="27">
        <f t="shared" ca="1" si="17"/>
        <v>2.5213992840512178E-2</v>
      </c>
      <c r="E185" s="28">
        <f t="shared" ca="1" si="18"/>
        <v>4188.7076573532304</v>
      </c>
      <c r="F185" s="26">
        <f t="shared" ca="1" si="19"/>
        <v>170315.02029051507</v>
      </c>
      <c r="G185" s="32">
        <f t="shared" si="21"/>
        <v>179597.51539157904</v>
      </c>
      <c r="H185" s="32">
        <f t="shared" si="22"/>
        <v>215121.18454779647</v>
      </c>
      <c r="I185" s="32">
        <f t="shared" si="23"/>
        <v>283543.79001428362</v>
      </c>
    </row>
    <row r="186" spans="1:9" ht="20.25" thickTop="1" thickBot="1">
      <c r="A186" s="33">
        <v>48549</v>
      </c>
      <c r="B186" s="29">
        <f t="shared" ca="1" si="20"/>
        <v>170815.02029051507</v>
      </c>
      <c r="C186" s="30">
        <f t="shared" ca="1" si="16"/>
        <v>0.47650801690047562</v>
      </c>
      <c r="D186" s="27">
        <f t="shared" ca="1" si="17"/>
        <v>5.3108063684362081E-3</v>
      </c>
      <c r="E186" s="28">
        <f t="shared" ca="1" si="18"/>
        <v>907.16549758342751</v>
      </c>
      <c r="F186" s="26">
        <f t="shared" ca="1" si="19"/>
        <v>171722.18578809849</v>
      </c>
      <c r="G186" s="32">
        <f t="shared" si="21"/>
        <v>181115.8129275135</v>
      </c>
      <c r="H186" s="32">
        <f t="shared" si="22"/>
        <v>217175.23613864082</v>
      </c>
      <c r="I186" s="32">
        <f t="shared" si="23"/>
        <v>286739.02272208332</v>
      </c>
    </row>
    <row r="187" spans="1:9" ht="20.25" thickTop="1" thickBot="1">
      <c r="A187" s="33">
        <v>48580</v>
      </c>
      <c r="B187" s="29">
        <f t="shared" ca="1" si="20"/>
        <v>172222.18578809849</v>
      </c>
      <c r="C187" s="30">
        <f t="shared" ca="1" si="16"/>
        <v>0.97986332151444078</v>
      </c>
      <c r="D187" s="27">
        <f t="shared" ca="1" si="17"/>
        <v>0.15532142022125667</v>
      </c>
      <c r="E187" s="28">
        <f t="shared" ca="1" si="18"/>
        <v>26749.794490216584</v>
      </c>
      <c r="F187" s="26">
        <f t="shared" ca="1" si="19"/>
        <v>198971.98027831508</v>
      </c>
      <c r="G187" s="32">
        <f t="shared" si="21"/>
        <v>182642.69513845746</v>
      </c>
      <c r="H187" s="32">
        <f t="shared" si="22"/>
        <v>219244.09194340842</v>
      </c>
      <c r="I187" s="32">
        <f t="shared" si="23"/>
        <v>289964.57433142519</v>
      </c>
    </row>
    <row r="188" spans="1:9" ht="20.25" thickTop="1" thickBot="1">
      <c r="A188" s="33">
        <v>48611</v>
      </c>
      <c r="B188" s="29">
        <f t="shared" ca="1" si="20"/>
        <v>199471.98027831508</v>
      </c>
      <c r="C188" s="30">
        <f t="shared" ca="1" si="16"/>
        <v>0.60747247009557181</v>
      </c>
      <c r="D188" s="27">
        <f t="shared" ca="1" si="17"/>
        <v>2.8891631299215528E-2</v>
      </c>
      <c r="E188" s="28">
        <f t="shared" ca="1" si="18"/>
        <v>5763.0709087254709</v>
      </c>
      <c r="F188" s="26">
        <f t="shared" ca="1" si="19"/>
        <v>205235.05118704055</v>
      </c>
      <c r="G188" s="32">
        <f t="shared" si="21"/>
        <v>184178.21056341156</v>
      </c>
      <c r="H188" s="32">
        <f t="shared" si="22"/>
        <v>221327.85866085545</v>
      </c>
      <c r="I188" s="32">
        <f t="shared" si="23"/>
        <v>293220.73253208789</v>
      </c>
    </row>
    <row r="189" spans="1:9" ht="20.25" thickTop="1" thickBot="1">
      <c r="A189" s="33">
        <v>48639</v>
      </c>
      <c r="B189" s="29">
        <f t="shared" ca="1" si="20"/>
        <v>205735.05118704055</v>
      </c>
      <c r="C189" s="30">
        <f t="shared" ca="1" si="16"/>
        <v>0.65621463243908917</v>
      </c>
      <c r="D189" s="27">
        <f t="shared" ca="1" si="17"/>
        <v>3.8093145379856808E-2</v>
      </c>
      <c r="E189" s="28">
        <f t="shared" ca="1" si="18"/>
        <v>7837.0952146002173</v>
      </c>
      <c r="F189" s="26">
        <f t="shared" ca="1" si="19"/>
        <v>213572.14640164076</v>
      </c>
      <c r="G189" s="32">
        <f t="shared" si="21"/>
        <v>185722.40801582293</v>
      </c>
      <c r="H189" s="32">
        <f t="shared" si="22"/>
        <v>223426.64375875052</v>
      </c>
      <c r="I189" s="32">
        <f t="shared" si="23"/>
        <v>296507.7877436789</v>
      </c>
    </row>
    <row r="190" spans="1:9" ht="20.25" thickTop="1" thickBot="1">
      <c r="A190" s="33">
        <v>48670</v>
      </c>
      <c r="B190" s="29">
        <f t="shared" ca="1" si="20"/>
        <v>214072.14640164076</v>
      </c>
      <c r="C190" s="30">
        <f t="shared" ca="1" si="16"/>
        <v>1.5379864659003539E-2</v>
      </c>
      <c r="D190" s="27">
        <f t="shared" ca="1" si="17"/>
        <v>-0.14408788701429687</v>
      </c>
      <c r="E190" s="28">
        <f t="shared" ca="1" si="18"/>
        <v>-30845.203243627631</v>
      </c>
      <c r="F190" s="26">
        <f t="shared" ca="1" si="19"/>
        <v>183226.94315801313</v>
      </c>
      <c r="G190" s="32">
        <f t="shared" si="21"/>
        <v>187275.33658513709</v>
      </c>
      <c r="H190" s="32">
        <f t="shared" si="22"/>
        <v>225540.55547941721</v>
      </c>
      <c r="I190" s="32">
        <f t="shared" si="23"/>
        <v>299826.03314153728</v>
      </c>
    </row>
    <row r="191" spans="1:9" ht="20.25" thickTop="1" thickBot="1">
      <c r="A191" s="33">
        <v>48700</v>
      </c>
      <c r="B191" s="29">
        <f t="shared" ca="1" si="20"/>
        <v>183726.94315801313</v>
      </c>
      <c r="C191" s="30">
        <f t="shared" ca="1" si="16"/>
        <v>0.22484868042576189</v>
      </c>
      <c r="D191" s="27">
        <f t="shared" ca="1" si="17"/>
        <v>-4.4245888414214118E-2</v>
      </c>
      <c r="E191" s="28">
        <f t="shared" ca="1" si="18"/>
        <v>-8129.1618256541096</v>
      </c>
      <c r="F191" s="26">
        <f t="shared" ca="1" si="19"/>
        <v>175597.78133235904</v>
      </c>
      <c r="G191" s="32">
        <f t="shared" si="21"/>
        <v>188837.04563835842</v>
      </c>
      <c r="H191" s="32">
        <f t="shared" si="22"/>
        <v>227669.7028453165</v>
      </c>
      <c r="I191" s="32">
        <f t="shared" si="23"/>
        <v>303175.76468288206</v>
      </c>
    </row>
    <row r="192" spans="1:9" ht="20.25" thickTop="1" thickBot="1">
      <c r="A192" s="33">
        <v>48731</v>
      </c>
      <c r="B192" s="29">
        <f t="shared" ca="1" si="20"/>
        <v>176097.78133235904</v>
      </c>
      <c r="C192" s="30">
        <f t="shared" ca="1" si="16"/>
        <v>0.18829133913027896</v>
      </c>
      <c r="D192" s="27">
        <f t="shared" ca="1" si="17"/>
        <v>-5.336735509144435E-2</v>
      </c>
      <c r="E192" s="28">
        <f t="shared" ca="1" si="18"/>
        <v>-9397.8728271795244</v>
      </c>
      <c r="F192" s="26">
        <f t="shared" ca="1" si="19"/>
        <v>166699.90850517951</v>
      </c>
      <c r="G192" s="32">
        <f t="shared" si="21"/>
        <v>190407.5848216195</v>
      </c>
      <c r="H192" s="32">
        <f t="shared" si="22"/>
        <v>229814.19566466953</v>
      </c>
      <c r="I192" s="32">
        <f t="shared" si="23"/>
        <v>306557.28113320906</v>
      </c>
    </row>
    <row r="193" spans="1:9" ht="20.25" thickTop="1" thickBot="1">
      <c r="A193" s="33">
        <v>48761</v>
      </c>
      <c r="B193" s="29">
        <f t="shared" ca="1" si="20"/>
        <v>167199.90850517951</v>
      </c>
      <c r="C193" s="30">
        <f t="shared" ca="1" si="16"/>
        <v>0.41219577073881153</v>
      </c>
      <c r="D193" s="27">
        <f t="shared" ca="1" si="17"/>
        <v>-6.2771072666137646E-3</v>
      </c>
      <c r="E193" s="28">
        <f t="shared" ca="1" si="18"/>
        <v>-1049.5317606550188</v>
      </c>
      <c r="F193" s="26">
        <f t="shared" ca="1" si="19"/>
        <v>166150.37674452449</v>
      </c>
      <c r="G193" s="32">
        <f t="shared" si="21"/>
        <v>191987.00406175933</v>
      </c>
      <c r="H193" s="32">
        <f t="shared" si="22"/>
        <v>231974.14453712077</v>
      </c>
      <c r="I193" s="32">
        <f t="shared" si="23"/>
        <v>309970.88409293815</v>
      </c>
    </row>
    <row r="194" spans="1:9" ht="20.25" thickTop="1" thickBot="1">
      <c r="A194" s="33">
        <v>48792</v>
      </c>
      <c r="B194" s="29">
        <f t="shared" ca="1" si="20"/>
        <v>166650.37674452449</v>
      </c>
      <c r="C194" s="30">
        <f t="shared" ca="1" si="16"/>
        <v>0.92681496307121103</v>
      </c>
      <c r="D194" s="27">
        <f t="shared" ca="1" si="17"/>
        <v>0.11277084499990346</v>
      </c>
      <c r="E194" s="28">
        <f t="shared" ca="1" si="18"/>
        <v>18793.303805032287</v>
      </c>
      <c r="F194" s="26">
        <f t="shared" ca="1" si="19"/>
        <v>185443.68054955677</v>
      </c>
      <c r="G194" s="32">
        <f t="shared" si="21"/>
        <v>193575.35356791058</v>
      </c>
      <c r="H194" s="32">
        <f t="shared" si="22"/>
        <v>234149.66085944208</v>
      </c>
      <c r="I194" s="32">
        <f t="shared" si="23"/>
        <v>313416.87802431296</v>
      </c>
    </row>
    <row r="195" spans="1:9" ht="20.25" thickTop="1" thickBot="1">
      <c r="A195" s="33">
        <v>48823</v>
      </c>
      <c r="B195" s="29">
        <f t="shared" ca="1" si="20"/>
        <v>185943.68054955677</v>
      </c>
      <c r="C195" s="30">
        <f t="shared" ca="1" si="16"/>
        <v>0.45166040045059752</v>
      </c>
      <c r="D195" s="27">
        <f t="shared" ca="1" si="17"/>
        <v>8.636648430898515E-4</v>
      </c>
      <c r="E195" s="28">
        <f t="shared" ca="1" si="18"/>
        <v>160.59301968538242</v>
      </c>
      <c r="F195" s="26">
        <f t="shared" ca="1" si="19"/>
        <v>186104.27356924216</v>
      </c>
      <c r="G195" s="32">
        <f t="shared" si="21"/>
        <v>195172.68383309562</v>
      </c>
      <c r="H195" s="32">
        <f t="shared" si="22"/>
        <v>236340.85683127792</v>
      </c>
      <c r="I195" s="32">
        <f t="shared" si="23"/>
        <v>316895.57027855644</v>
      </c>
    </row>
    <row r="196" spans="1:9" ht="20.25" thickTop="1" thickBot="1">
      <c r="A196" s="33">
        <v>48853</v>
      </c>
      <c r="B196" s="29">
        <f t="shared" ca="1" si="20"/>
        <v>186604.27356924216</v>
      </c>
      <c r="C196" s="30">
        <f t="shared" ca="1" si="16"/>
        <v>0.417388184031382</v>
      </c>
      <c r="D196" s="27">
        <f t="shared" ca="1" si="17"/>
        <v>-5.3300158511732903E-3</v>
      </c>
      <c r="E196" s="28">
        <f t="shared" ca="1" si="18"/>
        <v>-994.60373602073776</v>
      </c>
      <c r="F196" s="26">
        <f t="shared" ca="1" si="19"/>
        <v>185609.66983322141</v>
      </c>
      <c r="G196" s="32">
        <f t="shared" si="21"/>
        <v>196779.04563583175</v>
      </c>
      <c r="H196" s="32">
        <f t="shared" si="22"/>
        <v>238547.8454609318</v>
      </c>
      <c r="I196" s="32">
        <f t="shared" si="23"/>
        <v>320407.27112328354</v>
      </c>
    </row>
    <row r="197" spans="1:9" ht="20.25" thickTop="1" thickBot="1">
      <c r="A197" s="33">
        <v>48884</v>
      </c>
      <c r="B197" s="29">
        <f t="shared" ca="1" si="20"/>
        <v>186109.66983322141</v>
      </c>
      <c r="C197" s="30">
        <f t="shared" ca="1" si="16"/>
        <v>0.53430289813307441</v>
      </c>
      <c r="D197" s="27">
        <f t="shared" ca="1" si="17"/>
        <v>1.5621058856152413E-2</v>
      </c>
      <c r="E197" s="28">
        <f t="shared" ca="1" si="18"/>
        <v>2907.230106163845</v>
      </c>
      <c r="F197" s="26">
        <f t="shared" ca="1" si="19"/>
        <v>189016.89993938527</v>
      </c>
      <c r="G197" s="32">
        <f t="shared" si="21"/>
        <v>198394.4900417453</v>
      </c>
      <c r="H197" s="32">
        <f t="shared" si="22"/>
        <v>240770.74057119462</v>
      </c>
      <c r="I197" s="32">
        <f t="shared" si="23"/>
        <v>323952.2937701745</v>
      </c>
    </row>
    <row r="198" spans="1:9" ht="20.25" thickTop="1" thickBot="1">
      <c r="A198" s="33">
        <v>48914</v>
      </c>
      <c r="B198" s="29">
        <f t="shared" ca="1" si="20"/>
        <v>189516.89993938527</v>
      </c>
      <c r="C198" s="30">
        <f t="shared" ca="1" si="16"/>
        <v>0.43507046308674102</v>
      </c>
      <c r="D198" s="27">
        <f t="shared" ca="1" si="17"/>
        <v>-2.1233912278944764E-3</v>
      </c>
      <c r="E198" s="28">
        <f t="shared" ca="1" si="18"/>
        <v>-402.41852286904589</v>
      </c>
      <c r="F198" s="26">
        <f t="shared" ca="1" si="19"/>
        <v>189114.48141651624</v>
      </c>
      <c r="G198" s="32">
        <f t="shared" si="21"/>
        <v>200019.06840519517</v>
      </c>
      <c r="H198" s="32">
        <f t="shared" si="22"/>
        <v>243009.65680521497</v>
      </c>
      <c r="I198" s="32">
        <f t="shared" si="23"/>
        <v>327530.9544029102</v>
      </c>
    </row>
    <row r="199" spans="1:9" ht="20.25" thickTop="1" thickBot="1">
      <c r="A199" s="33">
        <v>48945</v>
      </c>
      <c r="B199" s="29">
        <f t="shared" ca="1" si="20"/>
        <v>189614.48141651624</v>
      </c>
      <c r="C199" s="30">
        <f t="shared" ca="1" si="16"/>
        <v>0.53566586513797287</v>
      </c>
      <c r="D199" s="27">
        <f t="shared" ca="1" si="17"/>
        <v>1.5864906889855285E-2</v>
      </c>
      <c r="E199" s="28">
        <f t="shared" ca="1" si="18"/>
        <v>3008.2160926412253</v>
      </c>
      <c r="F199" s="26">
        <f t="shared" ca="1" si="19"/>
        <v>192622.69750915747</v>
      </c>
      <c r="G199" s="32">
        <f t="shared" si="21"/>
        <v>201652.83237090521</v>
      </c>
      <c r="H199" s="32">
        <f t="shared" si="22"/>
        <v>245264.70963241163</v>
      </c>
      <c r="I199" s="32">
        <f t="shared" si="23"/>
        <v>331143.57220537309</v>
      </c>
    </row>
    <row r="200" spans="1:9" ht="20.25" thickTop="1" thickBot="1">
      <c r="A200" s="33">
        <v>48976</v>
      </c>
      <c r="B200" s="29">
        <f t="shared" ca="1" si="20"/>
        <v>193122.69750915747</v>
      </c>
      <c r="C200" s="30">
        <f t="shared" ca="1" si="16"/>
        <v>0.44587075029828349</v>
      </c>
      <c r="D200" s="27">
        <f t="shared" ca="1" si="17"/>
        <v>-1.7677538009577484E-4</v>
      </c>
      <c r="E200" s="28">
        <f t="shared" ca="1" si="18"/>
        <v>-34.139338257302661</v>
      </c>
      <c r="F200" s="26">
        <f t="shared" ca="1" si="19"/>
        <v>193088.55817090016</v>
      </c>
      <c r="G200" s="32">
        <f t="shared" si="21"/>
        <v>203295.83387560607</v>
      </c>
      <c r="H200" s="32">
        <f t="shared" si="22"/>
        <v>247536.01535442888</v>
      </c>
      <c r="I200" s="32">
        <f t="shared" si="23"/>
        <v>334790.46939011529</v>
      </c>
    </row>
    <row r="201" spans="1:9" ht="20.25" thickTop="1" thickBot="1">
      <c r="A201" s="33">
        <v>49004</v>
      </c>
      <c r="B201" s="29">
        <f t="shared" ca="1" si="20"/>
        <v>193588.55817090016</v>
      </c>
      <c r="C201" s="30">
        <f t="shared" ref="C201:C264" ca="1" si="24">RAND()</f>
        <v>0.12262822688057673</v>
      </c>
      <c r="D201" s="27">
        <f t="shared" ref="D201:D264" ca="1" si="25">NORMINV(C201,$B$3,$B$4)</f>
        <v>-7.3114526276550906E-2</v>
      </c>
      <c r="E201" s="28">
        <f t="shared" ref="E201:E264" ca="1" si="26">B201*D201</f>
        <v>-14154.135723225883</v>
      </c>
      <c r="F201" s="26">
        <f t="shared" ref="F201:F264" ca="1" si="27">B201+E201</f>
        <v>179434.42244767427</v>
      </c>
      <c r="G201" s="32">
        <f t="shared" si="21"/>
        <v>204948.12514968624</v>
      </c>
      <c r="H201" s="32">
        <f t="shared" si="22"/>
        <v>249823.69111113451</v>
      </c>
      <c r="I201" s="32">
        <f t="shared" si="23"/>
        <v>338471.97122709727</v>
      </c>
    </row>
    <row r="202" spans="1:9" ht="20.25" thickTop="1" thickBot="1">
      <c r="A202" s="33">
        <v>49035</v>
      </c>
      <c r="B202" s="29">
        <f t="shared" ref="B202:B265" ca="1" si="28">F201+$E$3</f>
        <v>179934.42244767427</v>
      </c>
      <c r="C202" s="30">
        <f t="shared" ca="1" si="24"/>
        <v>0.12235046482898526</v>
      </c>
      <c r="D202" s="27">
        <f t="shared" ca="1" si="25"/>
        <v>-7.321183539612855E-2</v>
      </c>
      <c r="E202" s="28">
        <f t="shared" ca="1" si="26"/>
        <v>-13173.329318336586</v>
      </c>
      <c r="F202" s="26">
        <f t="shared" ca="1" si="27"/>
        <v>166761.09312933768</v>
      </c>
      <c r="G202" s="32">
        <f t="shared" ref="G202:G265" si="29">(G201+$E$3)*((1.07)^(1/12))</f>
        <v>206609.75871885239</v>
      </c>
      <c r="H202" s="32">
        <f t="shared" ref="H202:H265" si="30">(H201+$E$3)*((1.09)^(1/12))</f>
        <v>252127.8548866612</v>
      </c>
      <c r="I202" s="32">
        <f t="shared" ref="I202:I265" si="31">(I201+$E$3)*((1.12)^(1/12))</f>
        <v>342188.40607269865</v>
      </c>
    </row>
    <row r="203" spans="1:9" ht="20.25" thickTop="1" thickBot="1">
      <c r="A203" s="33">
        <v>49065</v>
      </c>
      <c r="B203" s="29">
        <f t="shared" ca="1" si="28"/>
        <v>167261.09312933768</v>
      </c>
      <c r="C203" s="30">
        <f t="shared" ca="1" si="24"/>
        <v>0.67180439417846716</v>
      </c>
      <c r="D203" s="27">
        <f t="shared" ca="1" si="25"/>
        <v>4.1132469786821127E-2</v>
      </c>
      <c r="E203" s="28">
        <f t="shared" ca="1" si="26"/>
        <v>6879.8618596531569</v>
      </c>
      <c r="F203" s="26">
        <f t="shared" ca="1" si="27"/>
        <v>174140.95498899082</v>
      </c>
      <c r="G203" s="32">
        <f t="shared" si="29"/>
        <v>208280.7874057992</v>
      </c>
      <c r="H203" s="32">
        <f t="shared" si="30"/>
        <v>254448.62551549144</v>
      </c>
      <c r="I203" s="32">
        <f t="shared" si="31"/>
        <v>345940.10539900482</v>
      </c>
    </row>
    <row r="204" spans="1:9" ht="20.25" thickTop="1" thickBot="1">
      <c r="A204" s="33">
        <v>49096</v>
      </c>
      <c r="B204" s="29">
        <f t="shared" ca="1" si="28"/>
        <v>174640.95498899082</v>
      </c>
      <c r="C204" s="30">
        <f t="shared" ca="1" si="24"/>
        <v>0.87979948667216412</v>
      </c>
      <c r="D204" s="27">
        <f t="shared" ca="1" si="25"/>
        <v>9.2970334777510807E-2</v>
      </c>
      <c r="E204" s="28">
        <f t="shared" ca="1" si="26"/>
        <v>16236.428051190673</v>
      </c>
      <c r="F204" s="26">
        <f t="shared" ca="1" si="27"/>
        <v>190877.38304018151</v>
      </c>
      <c r="G204" s="32">
        <f t="shared" si="29"/>
        <v>209961.26433188855</v>
      </c>
      <c r="H204" s="32">
        <f t="shared" si="30"/>
        <v>256786.12268858624</v>
      </c>
      <c r="I204" s="32">
        <f t="shared" si="31"/>
        <v>349727.4038233711</v>
      </c>
    </row>
    <row r="205" spans="1:9" ht="20.25" thickTop="1" thickBot="1">
      <c r="A205" s="33">
        <v>49126</v>
      </c>
      <c r="B205" s="29">
        <f t="shared" ca="1" si="28"/>
        <v>191377.38304018151</v>
      </c>
      <c r="C205" s="30">
        <f t="shared" ca="1" si="24"/>
        <v>4.4120233481218296E-2</v>
      </c>
      <c r="D205" s="27">
        <f t="shared" ca="1" si="25"/>
        <v>-0.1117079511001101</v>
      </c>
      <c r="E205" s="28">
        <f t="shared" ca="1" si="26"/>
        <v>-21378.375346319637</v>
      </c>
      <c r="F205" s="26">
        <f t="shared" ca="1" si="27"/>
        <v>169999.00769386187</v>
      </c>
      <c r="G205" s="32">
        <f t="shared" si="29"/>
        <v>211651.24291883819</v>
      </c>
      <c r="H205" s="32">
        <f t="shared" si="30"/>
        <v>259140.46695955811</v>
      </c>
      <c r="I205" s="32">
        <f t="shared" si="31"/>
        <v>353550.63913826767</v>
      </c>
    </row>
    <row r="206" spans="1:9" ht="20.25" thickTop="1" thickBot="1">
      <c r="A206" s="33">
        <v>49157</v>
      </c>
      <c r="B206" s="29">
        <f t="shared" ca="1" si="28"/>
        <v>170499.00769386187</v>
      </c>
      <c r="C206" s="30">
        <f t="shared" ca="1" si="24"/>
        <v>0.49679345250870144</v>
      </c>
      <c r="D206" s="27">
        <f t="shared" ca="1" si="25"/>
        <v>8.9285188793979901E-3</v>
      </c>
      <c r="E206" s="28">
        <f t="shared" ca="1" si="26"/>
        <v>1522.303609113269</v>
      </c>
      <c r="F206" s="26">
        <f t="shared" ca="1" si="27"/>
        <v>172021.31130297514</v>
      </c>
      <c r="G206" s="32">
        <f t="shared" si="29"/>
        <v>213350.77689042003</v>
      </c>
      <c r="H206" s="32">
        <f t="shared" si="30"/>
        <v>261511.77975088835</v>
      </c>
      <c r="I206" s="32">
        <f t="shared" si="31"/>
        <v>357410.15234140749</v>
      </c>
    </row>
    <row r="207" spans="1:9" ht="20.25" thickTop="1" thickBot="1">
      <c r="A207" s="33">
        <v>49188</v>
      </c>
      <c r="B207" s="29">
        <f t="shared" ca="1" si="28"/>
        <v>172521.31130297514</v>
      </c>
      <c r="C207" s="30">
        <f t="shared" ca="1" si="24"/>
        <v>0.45348162044538221</v>
      </c>
      <c r="D207" s="27">
        <f t="shared" ca="1" si="25"/>
        <v>1.1905581767541404E-3</v>
      </c>
      <c r="E207" s="28">
        <f t="shared" ca="1" si="26"/>
        <v>205.39665783610354</v>
      </c>
      <c r="F207" s="26">
        <f t="shared" ca="1" si="27"/>
        <v>172726.70796081124</v>
      </c>
      <c r="G207" s="32">
        <f t="shared" si="29"/>
        <v>215059.92027416805</v>
      </c>
      <c r="H207" s="32">
        <f t="shared" si="30"/>
        <v>263900.18336018943</v>
      </c>
      <c r="I207" s="32">
        <f t="shared" si="31"/>
        <v>361306.28766616021</v>
      </c>
    </row>
    <row r="208" spans="1:9" ht="20.25" thickTop="1" thickBot="1">
      <c r="A208" s="33">
        <v>49218</v>
      </c>
      <c r="B208" s="29">
        <f t="shared" ca="1" si="28"/>
        <v>173226.70796081124</v>
      </c>
      <c r="C208" s="30">
        <f t="shared" ca="1" si="24"/>
        <v>0.36182778802890891</v>
      </c>
      <c r="D208" s="27">
        <f t="shared" ca="1" si="25"/>
        <v>-1.563935672217158E-2</v>
      </c>
      <c r="E208" s="28">
        <f t="shared" ca="1" si="26"/>
        <v>-2709.1542796065664</v>
      </c>
      <c r="F208" s="26">
        <f t="shared" ca="1" si="27"/>
        <v>170517.55368120468</v>
      </c>
      <c r="G208" s="32">
        <f t="shared" si="29"/>
        <v>216778.72740309569</v>
      </c>
      <c r="H208" s="32">
        <f t="shared" si="30"/>
        <v>266305.80096651212</v>
      </c>
      <c r="I208" s="32">
        <f t="shared" si="31"/>
        <v>365239.3926122546</v>
      </c>
    </row>
    <row r="209" spans="1:9" ht="20.25" thickTop="1" thickBot="1">
      <c r="A209" s="33">
        <v>49249</v>
      </c>
      <c r="B209" s="29">
        <f t="shared" ca="1" si="28"/>
        <v>171017.55368120468</v>
      </c>
      <c r="C209" s="30">
        <f t="shared" ca="1" si="24"/>
        <v>0.97496751461983733</v>
      </c>
      <c r="D209" s="27">
        <f t="shared" ca="1" si="25"/>
        <v>0.1488139414703166</v>
      </c>
      <c r="E209" s="28">
        <f t="shared" ca="1" si="26"/>
        <v>25449.796223911519</v>
      </c>
      <c r="F209" s="26">
        <f t="shared" ca="1" si="27"/>
        <v>196467.34990511619</v>
      </c>
      <c r="G209" s="32">
        <f t="shared" si="29"/>
        <v>218507.2529174232</v>
      </c>
      <c r="H209" s="32">
        <f t="shared" si="30"/>
        <v>268728.75663669861</v>
      </c>
      <c r="I209" s="32">
        <f t="shared" si="31"/>
        <v>369209.81797677244</v>
      </c>
    </row>
    <row r="210" spans="1:9" ht="20.25" thickTop="1" thickBot="1">
      <c r="A210" s="33">
        <v>49279</v>
      </c>
      <c r="B210" s="29">
        <f t="shared" ca="1" si="28"/>
        <v>196967.34990511619</v>
      </c>
      <c r="C210" s="30">
        <f t="shared" ca="1" si="24"/>
        <v>0.4033116522821607</v>
      </c>
      <c r="D210" s="27">
        <f t="shared" ca="1" si="25"/>
        <v>-7.9041771712309774E-3</v>
      </c>
      <c r="E210" s="28">
        <f t="shared" ca="1" si="26"/>
        <v>-1556.8648305978834</v>
      </c>
      <c r="F210" s="26">
        <f t="shared" ca="1" si="27"/>
        <v>195410.48507451831</v>
      </c>
      <c r="G210" s="32">
        <f t="shared" si="29"/>
        <v>220245.55176631454</v>
      </c>
      <c r="H210" s="32">
        <f t="shared" si="30"/>
        <v>271169.1753317808</v>
      </c>
      <c r="I210" s="32">
        <f t="shared" si="31"/>
        <v>373217.91788543644</v>
      </c>
    </row>
    <row r="211" spans="1:9" ht="20.25" thickTop="1" thickBot="1">
      <c r="A211" s="33">
        <v>49310</v>
      </c>
      <c r="B211" s="29">
        <f t="shared" ca="1" si="28"/>
        <v>195910.48507451831</v>
      </c>
      <c r="C211" s="30">
        <f t="shared" ca="1" si="24"/>
        <v>0.85321537403765646</v>
      </c>
      <c r="D211" s="27">
        <f t="shared" ca="1" si="25"/>
        <v>8.4178024416914923E-2</v>
      </c>
      <c r="E211" s="28">
        <f t="shared" ca="1" si="26"/>
        <v>16491.35759613245</v>
      </c>
      <c r="F211" s="26">
        <f t="shared" ca="1" si="27"/>
        <v>212401.84267065075</v>
      </c>
      <c r="G211" s="32">
        <f t="shared" si="29"/>
        <v>221993.67920962427</v>
      </c>
      <c r="H211" s="32">
        <f t="shared" si="30"/>
        <v>273627.1829134252</v>
      </c>
      <c r="I211" s="32">
        <f t="shared" si="31"/>
        <v>377264.04982419487</v>
      </c>
    </row>
    <row r="212" spans="1:9" ht="20.25" thickTop="1" thickBot="1">
      <c r="A212" s="33">
        <v>49341</v>
      </c>
      <c r="B212" s="29">
        <f t="shared" ca="1" si="28"/>
        <v>212901.84267065075</v>
      </c>
      <c r="C212" s="30">
        <f t="shared" ca="1" si="24"/>
        <v>0.71646176224987412</v>
      </c>
      <c r="D212" s="27">
        <f t="shared" ca="1" si="25"/>
        <v>5.0194967463122103E-2</v>
      </c>
      <c r="E212" s="28">
        <f t="shared" ca="1" si="26"/>
        <v>10686.601065692055</v>
      </c>
      <c r="F212" s="26">
        <f t="shared" ca="1" si="27"/>
        <v>223588.4437363428</v>
      </c>
      <c r="G212" s="32">
        <f t="shared" si="29"/>
        <v>223751.69081965421</v>
      </c>
      <c r="H212" s="32">
        <f t="shared" si="30"/>
        <v>276102.90615042398</v>
      </c>
      <c r="I212" s="32">
        <f t="shared" si="31"/>
        <v>381348.57467110618</v>
      </c>
    </row>
    <row r="213" spans="1:9" ht="20.25" thickTop="1" thickBot="1">
      <c r="A213" s="33">
        <v>49369</v>
      </c>
      <c r="B213" s="29">
        <f t="shared" ca="1" si="28"/>
        <v>224088.4437363428</v>
      </c>
      <c r="C213" s="30">
        <f t="shared" ca="1" si="24"/>
        <v>0.51250843562180437</v>
      </c>
      <c r="D213" s="27">
        <f t="shared" ca="1" si="25"/>
        <v>1.1729634667862282E-2</v>
      </c>
      <c r="E213" s="28">
        <f t="shared" ca="1" si="26"/>
        <v>2628.4755783171131</v>
      </c>
      <c r="F213" s="26">
        <f t="shared" ca="1" si="27"/>
        <v>226716.9193146599</v>
      </c>
      <c r="G213" s="32">
        <f t="shared" si="29"/>
        <v>225519.64248292</v>
      </c>
      <c r="H213" s="32">
        <f t="shared" si="30"/>
        <v>278596.47272523312</v>
      </c>
      <c r="I213" s="32">
        <f t="shared" si="31"/>
        <v>385471.85672852601</v>
      </c>
    </row>
    <row r="214" spans="1:9" ht="20.25" thickTop="1" thickBot="1">
      <c r="A214" s="33">
        <v>49400</v>
      </c>
      <c r="B214" s="29">
        <f t="shared" ca="1" si="28"/>
        <v>227216.9193146599</v>
      </c>
      <c r="C214" s="30">
        <f t="shared" ca="1" si="24"/>
        <v>0.94486257198279811</v>
      </c>
      <c r="D214" s="27">
        <f t="shared" ca="1" si="25"/>
        <v>0.12304378194004069</v>
      </c>
      <c r="E214" s="28">
        <f t="shared" ca="1" si="26"/>
        <v>27957.629073240831</v>
      </c>
      <c r="F214" s="26">
        <f t="shared" ca="1" si="27"/>
        <v>255174.54838790072</v>
      </c>
      <c r="G214" s="32">
        <f t="shared" si="29"/>
        <v>227297.5904019278</v>
      </c>
      <c r="H214" s="32">
        <f t="shared" si="30"/>
        <v>281108.01124055719</v>
      </c>
      <c r="I214" s="32">
        <f t="shared" si="31"/>
        <v>389634.26375559956</v>
      </c>
    </row>
    <row r="215" spans="1:9" ht="20.25" thickTop="1" thickBot="1">
      <c r="A215" s="33">
        <v>49430</v>
      </c>
      <c r="B215" s="29">
        <f t="shared" ca="1" si="28"/>
        <v>255674.54838790072</v>
      </c>
      <c r="C215" s="30">
        <f t="shared" ca="1" si="24"/>
        <v>0.4716235489146916</v>
      </c>
      <c r="D215" s="27">
        <f t="shared" ca="1" si="25"/>
        <v>4.4384408285448769E-3</v>
      </c>
      <c r="E215" s="28">
        <f t="shared" ca="1" si="26"/>
        <v>1134.7963543846313</v>
      </c>
      <c r="F215" s="26">
        <f t="shared" ca="1" si="27"/>
        <v>256809.34474228535</v>
      </c>
      <c r="G215" s="32">
        <f t="shared" si="29"/>
        <v>229085.59109696088</v>
      </c>
      <c r="H215" s="32">
        <f t="shared" si="30"/>
        <v>283637.65122598212</v>
      </c>
      <c r="I215" s="32">
        <f t="shared" si="31"/>
        <v>393836.16700106248</v>
      </c>
    </row>
    <row r="216" spans="1:9" ht="20.25" thickTop="1" thickBot="1">
      <c r="A216" s="33">
        <v>49461</v>
      </c>
      <c r="B216" s="29">
        <f t="shared" ca="1" si="28"/>
        <v>257309.34474228535</v>
      </c>
      <c r="C216" s="30">
        <f t="shared" ca="1" si="24"/>
        <v>0.64494625647420012</v>
      </c>
      <c r="D216" s="27">
        <f t="shared" ca="1" si="25"/>
        <v>3.592870433696306E-2</v>
      </c>
      <c r="E216" s="28">
        <f t="shared" ca="1" si="26"/>
        <v>9244.791370383271</v>
      </c>
      <c r="F216" s="26">
        <f t="shared" ca="1" si="27"/>
        <v>266554.13611266861</v>
      </c>
      <c r="G216" s="32">
        <f t="shared" si="29"/>
        <v>230883.70140787648</v>
      </c>
      <c r="H216" s="32">
        <f t="shared" si="30"/>
        <v>286185.52314465545</v>
      </c>
      <c r="I216" s="32">
        <f t="shared" si="31"/>
        <v>398077.94123635272</v>
      </c>
    </row>
    <row r="217" spans="1:9" ht="20.25" thickTop="1" thickBot="1">
      <c r="A217" s="33">
        <v>49491</v>
      </c>
      <c r="B217" s="29">
        <f t="shared" ca="1" si="28"/>
        <v>267054.13611266861</v>
      </c>
      <c r="C217" s="30">
        <f t="shared" ca="1" si="24"/>
        <v>0.40564626265193637</v>
      </c>
      <c r="D217" s="27">
        <f t="shared" ca="1" si="25"/>
        <v>-7.4757592866539057E-3</v>
      </c>
      <c r="E217" s="28">
        <f t="shared" ca="1" si="26"/>
        <v>-1996.4324380836185</v>
      </c>
      <c r="F217" s="26">
        <f t="shared" ca="1" si="27"/>
        <v>265057.70367458498</v>
      </c>
      <c r="G217" s="32">
        <f t="shared" si="29"/>
        <v>232691.97849591257</v>
      </c>
      <c r="H217" s="32">
        <f t="shared" si="30"/>
        <v>288751.75840001478</v>
      </c>
      <c r="I217" s="32">
        <f t="shared" si="31"/>
        <v>402359.96478903689</v>
      </c>
    </row>
    <row r="218" spans="1:9" ht="20.25" thickTop="1" thickBot="1">
      <c r="A218" s="33">
        <v>49522</v>
      </c>
      <c r="B218" s="29">
        <f t="shared" ca="1" si="28"/>
        <v>265557.70367458498</v>
      </c>
      <c r="C218" s="30">
        <f t="shared" ca="1" si="24"/>
        <v>0.22308626835659195</v>
      </c>
      <c r="D218" s="27">
        <f t="shared" ca="1" si="25"/>
        <v>-4.4664795156136555E-2</v>
      </c>
      <c r="E218" s="28">
        <f t="shared" ca="1" si="26"/>
        <v>-11861.08043675935</v>
      </c>
      <c r="F218" s="26">
        <f t="shared" ca="1" si="27"/>
        <v>253696.62323782564</v>
      </c>
      <c r="G218" s="32">
        <f t="shared" si="29"/>
        <v>234510.47984550515</v>
      </c>
      <c r="H218" s="32">
        <f t="shared" si="30"/>
        <v>291336.48934256478</v>
      </c>
      <c r="I218" s="32">
        <f t="shared" si="31"/>
        <v>406682.61957655346</v>
      </c>
    </row>
    <row r="219" spans="1:9" ht="20.25" thickTop="1" thickBot="1">
      <c r="A219" s="33">
        <v>49553</v>
      </c>
      <c r="B219" s="29">
        <f t="shared" ca="1" si="28"/>
        <v>254196.62323782564</v>
      </c>
      <c r="C219" s="30">
        <f t="shared" ca="1" si="24"/>
        <v>0.31149102811956753</v>
      </c>
      <c r="D219" s="27">
        <f t="shared" ca="1" si="25"/>
        <v>-2.5454779900849642E-2</v>
      </c>
      <c r="E219" s="28">
        <f t="shared" ca="1" si="26"/>
        <v>-6470.519096058053</v>
      </c>
      <c r="F219" s="26">
        <f t="shared" ca="1" si="27"/>
        <v>247726.10414176757</v>
      </c>
      <c r="G219" s="32">
        <f t="shared" si="29"/>
        <v>236339.26326611551</v>
      </c>
      <c r="H219" s="32">
        <f t="shared" si="30"/>
        <v>293939.84927670291</v>
      </c>
      <c r="I219" s="32">
        <f t="shared" si="31"/>
        <v>411046.29114027647</v>
      </c>
    </row>
    <row r="220" spans="1:9" ht="20.25" thickTop="1" thickBot="1">
      <c r="A220" s="33">
        <v>49583</v>
      </c>
      <c r="B220" s="29">
        <f t="shared" ca="1" si="28"/>
        <v>248226.10414176757</v>
      </c>
      <c r="C220" s="30">
        <f t="shared" ca="1" si="24"/>
        <v>0.68858616845605547</v>
      </c>
      <c r="D220" s="27">
        <f t="shared" ca="1" si="25"/>
        <v>4.4470306096238005E-2</v>
      </c>
      <c r="E220" s="28">
        <f t="shared" ca="1" si="26"/>
        <v>11038.690832261056</v>
      </c>
      <c r="F220" s="26">
        <f t="shared" ca="1" si="27"/>
        <v>259264.79497402863</v>
      </c>
      <c r="G220" s="32">
        <f t="shared" si="29"/>
        <v>238178.38689406807</v>
      </c>
      <c r="H220" s="32">
        <f t="shared" si="30"/>
        <v>296561.97246759466</v>
      </c>
      <c r="I220" s="32">
        <f t="shared" si="31"/>
        <v>415451.36867990217</v>
      </c>
    </row>
    <row r="221" spans="1:9" ht="20.25" thickTop="1" thickBot="1">
      <c r="A221" s="33">
        <v>49614</v>
      </c>
      <c r="B221" s="29">
        <f t="shared" ca="1" si="28"/>
        <v>259764.79497402863</v>
      </c>
      <c r="C221" s="30">
        <f t="shared" ca="1" si="24"/>
        <v>0.62363293633826622</v>
      </c>
      <c r="D221" s="27">
        <f t="shared" ca="1" si="25"/>
        <v>3.1899077686548732E-2</v>
      </c>
      <c r="E221" s="28">
        <f t="shared" ca="1" si="26"/>
        <v>8286.2573751069431</v>
      </c>
      <c r="F221" s="26">
        <f t="shared" ca="1" si="27"/>
        <v>268051.05234913557</v>
      </c>
      <c r="G221" s="32">
        <f t="shared" si="29"/>
        <v>240027.9091943985</v>
      </c>
      <c r="H221" s="32">
        <f t="shared" si="30"/>
        <v>299202.99414809793</v>
      </c>
      <c r="I221" s="32">
        <f t="shared" si="31"/>
        <v>419898.24508816219</v>
      </c>
    </row>
    <row r="222" spans="1:9" ht="20.25" thickTop="1" thickBot="1">
      <c r="A222" s="33">
        <v>49644</v>
      </c>
      <c r="B222" s="29">
        <f t="shared" ca="1" si="28"/>
        <v>268551.05234913557</v>
      </c>
      <c r="C222" s="30">
        <f t="shared" ca="1" si="24"/>
        <v>0.97024287629815875</v>
      </c>
      <c r="D222" s="27">
        <f t="shared" ca="1" si="25"/>
        <v>0.14347907386191661</v>
      </c>
      <c r="E222" s="28">
        <f t="shared" ca="1" si="26"/>
        <v>38531.456275697055</v>
      </c>
      <c r="F222" s="26">
        <f t="shared" ca="1" si="27"/>
        <v>307082.50862483261</v>
      </c>
      <c r="G222" s="32">
        <f t="shared" si="29"/>
        <v>241887.88896271223</v>
      </c>
      <c r="H222" s="32">
        <f t="shared" si="30"/>
        <v>301863.05052573752</v>
      </c>
      <c r="I222" s="32">
        <f t="shared" si="31"/>
        <v>424387.31698586588</v>
      </c>
    </row>
    <row r="223" spans="1:9" ht="20.25" thickTop="1" thickBot="1">
      <c r="A223" s="33">
        <v>49675</v>
      </c>
      <c r="B223" s="29">
        <f t="shared" ca="1" si="28"/>
        <v>307582.50862483261</v>
      </c>
      <c r="C223" s="30">
        <f t="shared" ca="1" si="24"/>
        <v>0.87368850581095403</v>
      </c>
      <c r="D223" s="27">
        <f t="shared" ca="1" si="25"/>
        <v>9.0838511201205077E-2</v>
      </c>
      <c r="E223" s="28">
        <f t="shared" ca="1" si="26"/>
        <v>27940.337155011614</v>
      </c>
      <c r="F223" s="26">
        <f t="shared" ca="1" si="27"/>
        <v>335522.84577984421</v>
      </c>
      <c r="G223" s="32">
        <f t="shared" si="29"/>
        <v>243758.38532705363</v>
      </c>
      <c r="H223" s="32">
        <f t="shared" si="30"/>
        <v>304542.27878972987</v>
      </c>
      <c r="I223" s="32">
        <f t="shared" si="31"/>
        <v>428918.98475727532</v>
      </c>
    </row>
    <row r="224" spans="1:9" ht="20.25" thickTop="1" thickBot="1">
      <c r="A224" s="33">
        <v>49706</v>
      </c>
      <c r="B224" s="29">
        <f t="shared" ca="1" si="28"/>
        <v>336022.84577984421</v>
      </c>
      <c r="C224" s="30">
        <f t="shared" ca="1" si="24"/>
        <v>0.91918046479163174</v>
      </c>
      <c r="D224" s="27">
        <f t="shared" ca="1" si="25"/>
        <v>0.10901015131259217</v>
      </c>
      <c r="E224" s="28">
        <f t="shared" ca="1" si="26"/>
        <v>36629.901262948639</v>
      </c>
      <c r="F224" s="26">
        <f t="shared" ca="1" si="27"/>
        <v>372652.74704279285</v>
      </c>
      <c r="G224" s="32">
        <f t="shared" si="29"/>
        <v>245639.45774978565</v>
      </c>
      <c r="H224" s="32">
        <f t="shared" si="30"/>
        <v>307240.81711805856</v>
      </c>
      <c r="I224" s="32">
        <f t="shared" si="31"/>
        <v>433493.65258581599</v>
      </c>
    </row>
    <row r="225" spans="1:9" ht="20.25" thickTop="1" thickBot="1">
      <c r="A225" s="33">
        <v>49735</v>
      </c>
      <c r="B225" s="29">
        <f t="shared" ca="1" si="28"/>
        <v>373152.74704279285</v>
      </c>
      <c r="C225" s="30">
        <f t="shared" ca="1" si="24"/>
        <v>0.44336103425420337</v>
      </c>
      <c r="D225" s="27">
        <f t="shared" ca="1" si="25"/>
        <v>-6.284202491363064E-4</v>
      </c>
      <c r="E225" s="28">
        <f t="shared" ca="1" si="26"/>
        <v>-234.49674226252901</v>
      </c>
      <c r="F225" s="26">
        <f t="shared" ca="1" si="27"/>
        <v>372918.25030053034</v>
      </c>
      <c r="G225" s="32">
        <f t="shared" si="29"/>
        <v>247531.16602948002</v>
      </c>
      <c r="H225" s="32">
        <f t="shared" si="30"/>
        <v>309958.8046846005</v>
      </c>
      <c r="I225" s="32">
        <f t="shared" si="31"/>
        <v>438111.72849012614</v>
      </c>
    </row>
    <row r="226" spans="1:9" ht="20.25" thickTop="1" thickBot="1">
      <c r="A226" s="33">
        <v>49766</v>
      </c>
      <c r="B226" s="29">
        <f t="shared" ca="1" si="28"/>
        <v>373418.25030053034</v>
      </c>
      <c r="C226" s="30">
        <f t="shared" ca="1" si="24"/>
        <v>0.4634242193613729</v>
      </c>
      <c r="D226" s="27">
        <f t="shared" ca="1" si="25"/>
        <v>2.9722588830080974E-3</v>
      </c>
      <c r="E226" s="28">
        <f t="shared" ca="1" si="26"/>
        <v>1109.8957115330925</v>
      </c>
      <c r="F226" s="26">
        <f t="shared" ca="1" si="27"/>
        <v>374528.14601206343</v>
      </c>
      <c r="G226" s="32">
        <f t="shared" si="29"/>
        <v>249433.57030281835</v>
      </c>
      <c r="H226" s="32">
        <f t="shared" si="30"/>
        <v>312696.38166630373</v>
      </c>
      <c r="I226" s="32">
        <f t="shared" si="31"/>
        <v>442773.62436044851</v>
      </c>
    </row>
    <row r="227" spans="1:9" ht="20.25" thickTop="1" thickBot="1">
      <c r="A227" s="33">
        <v>49796</v>
      </c>
      <c r="B227" s="29">
        <f t="shared" ca="1" si="28"/>
        <v>375028.14601206343</v>
      </c>
      <c r="C227" s="30">
        <f t="shared" ca="1" si="24"/>
        <v>0.32169162710162302</v>
      </c>
      <c r="D227" s="27">
        <f t="shared" ca="1" si="25"/>
        <v>-2.3417426551342414E-2</v>
      </c>
      <c r="E227" s="28">
        <f t="shared" ca="1" si="26"/>
        <v>-8782.1940639236145</v>
      </c>
      <c r="F227" s="26">
        <f t="shared" ca="1" si="27"/>
        <v>366245.95194813982</v>
      </c>
      <c r="G227" s="32">
        <f t="shared" si="29"/>
        <v>251346.73104650376</v>
      </c>
      <c r="H227" s="32">
        <f t="shared" si="30"/>
        <v>315453.68925041694</v>
      </c>
      <c r="I227" s="32">
        <f t="shared" si="31"/>
        <v>447479.75599536696</v>
      </c>
    </row>
    <row r="228" spans="1:9" ht="20.25" thickTop="1" thickBot="1">
      <c r="A228" s="33">
        <v>49827</v>
      </c>
      <c r="B228" s="29">
        <f t="shared" ca="1" si="28"/>
        <v>366745.95194813982</v>
      </c>
      <c r="C228" s="30">
        <f t="shared" ca="1" si="24"/>
        <v>0.65782554032204121</v>
      </c>
      <c r="D228" s="27">
        <f t="shared" ca="1" si="25"/>
        <v>3.8404699125046945E-2</v>
      </c>
      <c r="E228" s="28">
        <f t="shared" ca="1" si="26"/>
        <v>14084.767939897234</v>
      </c>
      <c r="F228" s="26">
        <f t="shared" ca="1" si="27"/>
        <v>380830.71988803707</v>
      </c>
      <c r="G228" s="32">
        <f t="shared" si="29"/>
        <v>253270.70907918343</v>
      </c>
      <c r="H228" s="32">
        <f t="shared" si="30"/>
        <v>318230.8696417709</v>
      </c>
      <c r="I228" s="32">
        <f t="shared" si="31"/>
        <v>452230.54313889204</v>
      </c>
    </row>
    <row r="229" spans="1:9" ht="20.25" thickTop="1" thickBot="1">
      <c r="A229" s="33">
        <v>49857</v>
      </c>
      <c r="B229" s="29">
        <f t="shared" ca="1" si="28"/>
        <v>381330.71988803707</v>
      </c>
      <c r="C229" s="30">
        <f t="shared" ca="1" si="24"/>
        <v>0.41326155931209763</v>
      </c>
      <c r="D229" s="27">
        <f t="shared" ca="1" si="25"/>
        <v>-6.0824854587274817E-3</v>
      </c>
      <c r="E229" s="28">
        <f t="shared" ca="1" si="26"/>
        <v>-2319.4385586850681</v>
      </c>
      <c r="F229" s="26">
        <f t="shared" ca="1" si="27"/>
        <v>379011.281329352</v>
      </c>
      <c r="G229" s="32">
        <f t="shared" si="29"/>
        <v>255205.56556338206</v>
      </c>
      <c r="H229" s="32">
        <f t="shared" si="30"/>
        <v>321028.06607011257</v>
      </c>
      <c r="I229" s="32">
        <f t="shared" si="31"/>
        <v>457026.40951789828</v>
      </c>
    </row>
    <row r="230" spans="1:9" ht="20.25" thickTop="1" thickBot="1">
      <c r="A230" s="33">
        <v>49888</v>
      </c>
      <c r="B230" s="29">
        <f t="shared" ca="1" si="28"/>
        <v>379511.281329352</v>
      </c>
      <c r="C230" s="30">
        <f t="shared" ca="1" si="24"/>
        <v>0.39931441929718292</v>
      </c>
      <c r="D230" s="27">
        <f t="shared" ca="1" si="25"/>
        <v>-8.6391773410538029E-3</v>
      </c>
      <c r="E230" s="28">
        <f t="shared" ca="1" si="26"/>
        <v>-3278.6652623348332</v>
      </c>
      <c r="F230" s="26">
        <f t="shared" ca="1" si="27"/>
        <v>376232.6160670172</v>
      </c>
      <c r="G230" s="32">
        <f t="shared" si="29"/>
        <v>257151.36200744612</v>
      </c>
      <c r="H230" s="32">
        <f t="shared" si="30"/>
        <v>323845.42279749207</v>
      </c>
      <c r="I230" s="32">
        <f t="shared" si="31"/>
        <v>461867.78287991689</v>
      </c>
    </row>
    <row r="231" spans="1:9" ht="20.25" thickTop="1" thickBot="1">
      <c r="A231" s="33">
        <v>49919</v>
      </c>
      <c r="B231" s="29">
        <f t="shared" ca="1" si="28"/>
        <v>376732.6160670172</v>
      </c>
      <c r="C231" s="30">
        <f t="shared" ca="1" si="24"/>
        <v>0.44569769520595637</v>
      </c>
      <c r="D231" s="27">
        <f t="shared" ca="1" si="25"/>
        <v>-2.0790538507357327E-4</v>
      </c>
      <c r="E231" s="28">
        <f t="shared" ca="1" si="26"/>
        <v>-78.324739613187845</v>
      </c>
      <c r="F231" s="26">
        <f t="shared" ca="1" si="27"/>
        <v>376654.29132740403</v>
      </c>
      <c r="G231" s="32">
        <f t="shared" si="29"/>
        <v>259108.16026749922</v>
      </c>
      <c r="H231" s="32">
        <f t="shared" si="30"/>
        <v>326683.08512570267</v>
      </c>
      <c r="I231" s="32">
        <f t="shared" si="31"/>
        <v>466755.09503128665</v>
      </c>
    </row>
    <row r="232" spans="1:9" ht="20.25" thickTop="1" thickBot="1">
      <c r="A232" s="33">
        <v>49949</v>
      </c>
      <c r="B232" s="29">
        <f t="shared" ca="1" si="28"/>
        <v>377154.29132740403</v>
      </c>
      <c r="C232" s="30">
        <f t="shared" ca="1" si="24"/>
        <v>0.1584290237343744</v>
      </c>
      <c r="D232" s="27">
        <f t="shared" ca="1" si="25"/>
        <v>-6.1666505951869933E-2</v>
      </c>
      <c r="E232" s="28">
        <f t="shared" ca="1" si="26"/>
        <v>-23257.787350914648</v>
      </c>
      <c r="F232" s="26">
        <f t="shared" ca="1" si="27"/>
        <v>353896.50397648936</v>
      </c>
      <c r="G232" s="32">
        <f t="shared" si="29"/>
        <v>261076.02254940846</v>
      </c>
      <c r="H232" s="32">
        <f t="shared" si="30"/>
        <v>329541.19940377469</v>
      </c>
      <c r="I232" s="32">
        <f t="shared" si="31"/>
        <v>471688.78187566745</v>
      </c>
    </row>
    <row r="233" spans="1:9" ht="20.25" thickTop="1" thickBot="1">
      <c r="A233" s="33">
        <v>49980</v>
      </c>
      <c r="B233" s="29">
        <f t="shared" ca="1" si="28"/>
        <v>354396.50397648936</v>
      </c>
      <c r="C233" s="30">
        <f t="shared" ca="1" si="24"/>
        <v>0.28031431530615869</v>
      </c>
      <c r="D233" s="27">
        <f t="shared" ca="1" si="25"/>
        <v>-3.1873661014624917E-2</v>
      </c>
      <c r="E233" s="28">
        <f t="shared" ca="1" si="26"/>
        <v>-11295.914032514793</v>
      </c>
      <c r="F233" s="26">
        <f t="shared" ca="1" si="27"/>
        <v>343100.58994397457</v>
      </c>
      <c r="G233" s="32">
        <f t="shared" si="29"/>
        <v>263055.01141076203</v>
      </c>
      <c r="H233" s="32">
        <f t="shared" si="30"/>
        <v>332419.91303552326</v>
      </c>
      <c r="I233" s="32">
        <f t="shared" si="31"/>
        <v>476669.28345291864</v>
      </c>
    </row>
    <row r="234" spans="1:9" ht="20.25" thickTop="1" thickBot="1">
      <c r="A234" s="33">
        <v>50010</v>
      </c>
      <c r="B234" s="29">
        <f t="shared" ca="1" si="28"/>
        <v>343600.58994397457</v>
      </c>
      <c r="C234" s="30">
        <f t="shared" ca="1" si="24"/>
        <v>0.38327679743761589</v>
      </c>
      <c r="D234" s="27">
        <f t="shared" ca="1" si="25"/>
        <v>-1.1608589949346394E-2</v>
      </c>
      <c r="E234" s="28">
        <f t="shared" ca="1" si="26"/>
        <v>-3988.7183550131149</v>
      </c>
      <c r="F234" s="26">
        <f t="shared" ca="1" si="27"/>
        <v>339611.87158896145</v>
      </c>
      <c r="G234" s="32">
        <f t="shared" si="29"/>
        <v>265045.18976285774</v>
      </c>
      <c r="H234" s="32">
        <f t="shared" si="30"/>
        <v>335319.3744871504</v>
      </c>
      <c r="I234" s="32">
        <f t="shared" si="31"/>
        <v>481697.04397834674</v>
      </c>
    </row>
    <row r="235" spans="1:9" ht="20.25" thickTop="1" thickBot="1">
      <c r="A235" s="33">
        <v>50041</v>
      </c>
      <c r="B235" s="29">
        <f t="shared" ca="1" si="28"/>
        <v>340111.87158896145</v>
      </c>
      <c r="C235" s="30">
        <f t="shared" ca="1" si="24"/>
        <v>0.95158045784832224</v>
      </c>
      <c r="D235" s="27">
        <f t="shared" ca="1" si="25"/>
        <v>0.1275526455006159</v>
      </c>
      <c r="E235" s="28">
        <f t="shared" ca="1" si="26"/>
        <v>43382.168987337798</v>
      </c>
      <c r="F235" s="26">
        <f t="shared" ca="1" si="27"/>
        <v>383494.04057629925</v>
      </c>
      <c r="G235" s="32">
        <f t="shared" si="29"/>
        <v>267046.62087270309</v>
      </c>
      <c r="H235" s="32">
        <f t="shared" si="30"/>
        <v>338239.73329490208</v>
      </c>
      <c r="I235" s="32">
        <f t="shared" si="31"/>
        <v>486772.51188232529</v>
      </c>
    </row>
    <row r="236" spans="1:9" ht="20.25" thickTop="1" thickBot="1">
      <c r="A236" s="33">
        <v>50072</v>
      </c>
      <c r="B236" s="29">
        <f t="shared" ca="1" si="28"/>
        <v>383994.04057629925</v>
      </c>
      <c r="C236" s="30">
        <f t="shared" ca="1" si="24"/>
        <v>1.3647215011096892E-2</v>
      </c>
      <c r="D236" s="27">
        <f t="shared" ca="1" si="25"/>
        <v>-0.14743768301018065</v>
      </c>
      <c r="E236" s="28">
        <f t="shared" ca="1" si="26"/>
        <v>-56615.191632286856</v>
      </c>
      <c r="F236" s="26">
        <f t="shared" ca="1" si="27"/>
        <v>327378.84894401237</v>
      </c>
      <c r="G236" s="32">
        <f t="shared" si="29"/>
        <v>269059.36836502637</v>
      </c>
      <c r="H236" s="32">
        <f t="shared" si="30"/>
        <v>341181.14007278037</v>
      </c>
      <c r="I236" s="32">
        <f t="shared" si="31"/>
        <v>491896.13985029084</v>
      </c>
    </row>
    <row r="237" spans="1:9" ht="20.25" thickTop="1" thickBot="1">
      <c r="A237" s="33">
        <v>50100</v>
      </c>
      <c r="B237" s="29">
        <f t="shared" ca="1" si="28"/>
        <v>327878.84894401237</v>
      </c>
      <c r="C237" s="30">
        <f t="shared" ca="1" si="24"/>
        <v>0.13660559270887251</v>
      </c>
      <c r="D237" s="27">
        <f t="shared" ca="1" si="25"/>
        <v>-6.8404090903550221E-2</v>
      </c>
      <c r="E237" s="28">
        <f t="shared" ca="1" si="26"/>
        <v>-22428.254588517633</v>
      </c>
      <c r="F237" s="26">
        <f t="shared" ca="1" si="27"/>
        <v>305450.59435549472</v>
      </c>
      <c r="G237" s="32">
        <f t="shared" si="29"/>
        <v>271083.49622429936</v>
      </c>
      <c r="H237" s="32">
        <f t="shared" si="30"/>
        <v>344143.74652031111</v>
      </c>
      <c r="I237" s="32">
        <f t="shared" si="31"/>
        <v>497068.38486311823</v>
      </c>
    </row>
    <row r="238" spans="1:9" ht="20.25" thickTop="1" thickBot="1">
      <c r="A238" s="33">
        <v>50131</v>
      </c>
      <c r="B238" s="29">
        <f t="shared" ca="1" si="28"/>
        <v>305950.59435549472</v>
      </c>
      <c r="C238" s="30">
        <f t="shared" ca="1" si="24"/>
        <v>0.31439304910801091</v>
      </c>
      <c r="D238" s="27">
        <f t="shared" ca="1" si="25"/>
        <v>-2.4872308989814636E-2</v>
      </c>
      <c r="E238" s="28">
        <f t="shared" ca="1" si="26"/>
        <v>-7609.6977184273019</v>
      </c>
      <c r="F238" s="26">
        <f t="shared" ca="1" si="27"/>
        <v>298340.89663706743</v>
      </c>
      <c r="G238" s="32">
        <f t="shared" si="29"/>
        <v>273119.0687967714</v>
      </c>
      <c r="H238" s="32">
        <f t="shared" si="30"/>
        <v>347127.70543036767</v>
      </c>
      <c r="I238" s="32">
        <f t="shared" si="31"/>
        <v>502289.70823787927</v>
      </c>
    </row>
    <row r="239" spans="1:9" ht="20.25" thickTop="1" thickBot="1">
      <c r="A239" s="33">
        <v>50161</v>
      </c>
      <c r="B239" s="29">
        <f t="shared" ca="1" si="28"/>
        <v>298840.89663706743</v>
      </c>
      <c r="C239" s="30">
        <f t="shared" ca="1" si="24"/>
        <v>0.51630493472639616</v>
      </c>
      <c r="D239" s="27">
        <f t="shared" ca="1" si="25"/>
        <v>1.2406695646919692E-2</v>
      </c>
      <c r="E239" s="28">
        <f t="shared" ca="1" si="26"/>
        <v>3707.6280514286823</v>
      </c>
      <c r="F239" s="26">
        <f t="shared" ca="1" si="27"/>
        <v>302548.52468849614</v>
      </c>
      <c r="G239" s="32">
        <f t="shared" si="29"/>
        <v>275166.15079251479</v>
      </c>
      <c r="H239" s="32">
        <f t="shared" si="30"/>
        <v>350133.17069705104</v>
      </c>
      <c r="I239" s="32">
        <f t="shared" si="31"/>
        <v>507560.57566898793</v>
      </c>
    </row>
    <row r="240" spans="1:9" ht="20.25" thickTop="1" thickBot="1">
      <c r="A240" s="33">
        <v>50192</v>
      </c>
      <c r="B240" s="29">
        <f t="shared" ca="1" si="28"/>
        <v>303048.52468849614</v>
      </c>
      <c r="C240" s="30">
        <f t="shared" ca="1" si="24"/>
        <v>0.54602247885949828</v>
      </c>
      <c r="D240" s="27">
        <f t="shared" ca="1" si="25"/>
        <v>1.7720462618254471E-2</v>
      </c>
      <c r="E240" s="28">
        <f t="shared" ca="1" si="26"/>
        <v>5370.1600532596631</v>
      </c>
      <c r="F240" s="26">
        <f t="shared" ca="1" si="27"/>
        <v>308418.68474175577</v>
      </c>
      <c r="G240" s="32">
        <f t="shared" si="29"/>
        <v>277224.80728748208</v>
      </c>
      <c r="H240" s="32">
        <f t="shared" si="30"/>
        <v>353160.29732362682</v>
      </c>
      <c r="I240" s="32">
        <f t="shared" si="31"/>
        <v>512881.45726973604</v>
      </c>
    </row>
    <row r="241" spans="1:9" ht="20.25" thickTop="1" thickBot="1">
      <c r="A241" s="33">
        <v>50222</v>
      </c>
      <c r="B241" s="29">
        <f t="shared" ca="1" si="28"/>
        <v>308918.68474175577</v>
      </c>
      <c r="C241" s="30">
        <f t="shared" ca="1" si="24"/>
        <v>0.82309619700010828</v>
      </c>
      <c r="D241" s="27">
        <f t="shared" ca="1" si="25"/>
        <v>7.5425987773675943E-2</v>
      </c>
      <c r="E241" s="28">
        <f t="shared" ca="1" si="26"/>
        <v>23300.496938391723</v>
      </c>
      <c r="F241" s="26">
        <f t="shared" ca="1" si="27"/>
        <v>332219.18168014748</v>
      </c>
      <c r="G241" s="32">
        <f t="shared" si="29"/>
        <v>279295.10372557462</v>
      </c>
      <c r="H241" s="32">
        <f t="shared" si="30"/>
        <v>356209.24143051921</v>
      </c>
      <c r="I241" s="32">
        <f t="shared" si="31"/>
        <v>518252.82761422306</v>
      </c>
    </row>
    <row r="242" spans="1:9" ht="20.25" thickTop="1" thickBot="1">
      <c r="A242" s="33">
        <v>50253</v>
      </c>
      <c r="B242" s="29">
        <f t="shared" ca="1" si="28"/>
        <v>332719.18168014748</v>
      </c>
      <c r="C242" s="30">
        <f t="shared" ca="1" si="24"/>
        <v>0.48789508792238312</v>
      </c>
      <c r="D242" s="27">
        <f t="shared" ca="1" si="25"/>
        <v>7.3423160512688518E-3</v>
      </c>
      <c r="E242" s="28">
        <f t="shared" ca="1" si="26"/>
        <v>2442.9293882151842</v>
      </c>
      <c r="F242" s="26">
        <f t="shared" ca="1" si="27"/>
        <v>335162.11106836266</v>
      </c>
      <c r="G242" s="32">
        <f t="shared" si="29"/>
        <v>281377.10592072317</v>
      </c>
      <c r="H242" s="32">
        <f t="shared" si="30"/>
        <v>359280.16026336281</v>
      </c>
      <c r="I242" s="32">
        <f t="shared" si="31"/>
        <v>523675.16577968386</v>
      </c>
    </row>
    <row r="243" spans="1:9" ht="20.25" thickTop="1" thickBot="1">
      <c r="A243" s="33">
        <v>50284</v>
      </c>
      <c r="B243" s="29">
        <f t="shared" ca="1" si="28"/>
        <v>335662.11106836266</v>
      </c>
      <c r="C243" s="30">
        <f t="shared" ca="1" si="24"/>
        <v>0.91578637288083597</v>
      </c>
      <c r="D243" s="27">
        <f t="shared" ca="1" si="25"/>
        <v>0.10742424956828162</v>
      </c>
      <c r="E243" s="28">
        <f t="shared" ca="1" si="26"/>
        <v>36058.250390024055</v>
      </c>
      <c r="F243" s="26">
        <f t="shared" ca="1" si="27"/>
        <v>371720.3614583867</v>
      </c>
      <c r="G243" s="32">
        <f t="shared" si="29"/>
        <v>283470.88005897996</v>
      </c>
      <c r="H243" s="32">
        <f t="shared" si="30"/>
        <v>362373.21220111236</v>
      </c>
      <c r="I243" s="32">
        <f t="shared" si="31"/>
        <v>529148.95538921806</v>
      </c>
    </row>
    <row r="244" spans="1:9" ht="20.25" thickTop="1" thickBot="1">
      <c r="A244" s="33">
        <v>50314</v>
      </c>
      <c r="B244" s="29">
        <f t="shared" ca="1" si="28"/>
        <v>372220.3614583867</v>
      </c>
      <c r="C244" s="30">
        <f t="shared" ca="1" si="24"/>
        <v>0.92561264300669777</v>
      </c>
      <c r="D244" s="27">
        <f t="shared" ca="1" si="25"/>
        <v>0.11215936747171254</v>
      </c>
      <c r="E244" s="28">
        <f t="shared" ca="1" si="26"/>
        <v>41748.000301264859</v>
      </c>
      <c r="F244" s="26">
        <f t="shared" ca="1" si="27"/>
        <v>413968.36175965157</v>
      </c>
      <c r="G244" s="32">
        <f t="shared" si="29"/>
        <v>285576.49270062288</v>
      </c>
      <c r="H244" s="32">
        <f t="shared" si="30"/>
        <v>365488.55676421087</v>
      </c>
      <c r="I244" s="32">
        <f t="shared" si="31"/>
        <v>534674.68465492455</v>
      </c>
    </row>
    <row r="245" spans="1:9" ht="20.25" thickTop="1" thickBot="1">
      <c r="A245" s="33">
        <v>50345</v>
      </c>
      <c r="B245" s="29">
        <f t="shared" ca="1" si="28"/>
        <v>414468.36175965157</v>
      </c>
      <c r="C245" s="30">
        <f t="shared" ca="1" si="24"/>
        <v>0.62668738974814087</v>
      </c>
      <c r="D245" s="27">
        <f t="shared" ca="1" si="25"/>
        <v>3.247187389196847E-2</v>
      </c>
      <c r="E245" s="28">
        <f t="shared" ca="1" si="26"/>
        <v>13458.564375270173</v>
      </c>
      <c r="F245" s="26">
        <f t="shared" ca="1" si="27"/>
        <v>427926.92613492173</v>
      </c>
      <c r="G245" s="32">
        <f t="shared" si="29"/>
        <v>287694.01078227122</v>
      </c>
      <c r="H245" s="32">
        <f t="shared" si="30"/>
        <v>368626.35462281678</v>
      </c>
      <c r="I245" s="32">
        <f t="shared" si="31"/>
        <v>540252.84642144595</v>
      </c>
    </row>
    <row r="246" spans="1:9" ht="20.25" thickTop="1" thickBot="1">
      <c r="A246" s="33">
        <v>50375</v>
      </c>
      <c r="B246" s="29">
        <f t="shared" ca="1" si="28"/>
        <v>428426.92613492173</v>
      </c>
      <c r="C246" s="30">
        <f t="shared" ca="1" si="24"/>
        <v>0.62367937295834963</v>
      </c>
      <c r="D246" s="27">
        <f t="shared" ca="1" si="25"/>
        <v>3.190777489543338E-2</v>
      </c>
      <c r="E246" s="28">
        <f t="shared" ca="1" si="26"/>
        <v>13670.149918255547</v>
      </c>
      <c r="F246" s="26">
        <f t="shared" ca="1" si="27"/>
        <v>442097.0760531773</v>
      </c>
      <c r="G246" s="32">
        <f t="shared" si="29"/>
        <v>289823.50161901361</v>
      </c>
      <c r="H246" s="32">
        <f t="shared" si="30"/>
        <v>371786.76760509034</v>
      </c>
      <c r="I246" s="32">
        <f t="shared" si="31"/>
        <v>545883.93820992543</v>
      </c>
    </row>
    <row r="247" spans="1:9" ht="20.25" thickTop="1" thickBot="1">
      <c r="A247" s="33">
        <v>50406</v>
      </c>
      <c r="B247" s="29">
        <f t="shared" ca="1" si="28"/>
        <v>442597.0760531773</v>
      </c>
      <c r="C247" s="30">
        <f t="shared" ca="1" si="24"/>
        <v>0.28966021624121119</v>
      </c>
      <c r="D247" s="27">
        <f t="shared" ca="1" si="25"/>
        <v>-2.9916249470281833E-2</v>
      </c>
      <c r="E247" s="28">
        <f t="shared" ca="1" si="26"/>
        <v>-13240.844542024153</v>
      </c>
      <c r="F247" s="26">
        <f t="shared" ca="1" si="27"/>
        <v>429356.23151115316</v>
      </c>
      <c r="G247" s="32">
        <f t="shared" si="29"/>
        <v>291965.03290654812</v>
      </c>
      <c r="H247" s="32">
        <f t="shared" si="30"/>
        <v>374969.9587055397</v>
      </c>
      <c r="I247" s="32">
        <f t="shared" si="31"/>
        <v>551568.46226238145</v>
      </c>
    </row>
    <row r="248" spans="1:9" ht="20.25" thickTop="1" thickBot="1">
      <c r="A248" s="33">
        <v>50437</v>
      </c>
      <c r="B248" s="29">
        <f t="shared" ca="1" si="28"/>
        <v>429856.23151115316</v>
      </c>
      <c r="C248" s="30">
        <f t="shared" ca="1" si="24"/>
        <v>0.90057419732149802</v>
      </c>
      <c r="D248" s="27">
        <f t="shared" ca="1" si="25"/>
        <v>0.10085143153635995</v>
      </c>
      <c r="E248" s="28">
        <f t="shared" ca="1" si="26"/>
        <v>43351.616302724753</v>
      </c>
      <c r="F248" s="26">
        <f t="shared" ca="1" si="27"/>
        <v>473207.84781387792</v>
      </c>
      <c r="G248" s="32">
        <f t="shared" si="29"/>
        <v>294118.67272333399</v>
      </c>
      <c r="H248" s="32">
        <f t="shared" si="30"/>
        <v>378176.09209342703</v>
      </c>
      <c r="I248" s="32">
        <f t="shared" si="31"/>
        <v>557306.92558650288</v>
      </c>
    </row>
    <row r="249" spans="1:9" ht="20.25" thickTop="1" thickBot="1">
      <c r="A249" s="33">
        <v>50465</v>
      </c>
      <c r="B249" s="29">
        <f t="shared" ca="1" si="28"/>
        <v>473707.84781387792</v>
      </c>
      <c r="C249" s="30">
        <f t="shared" ca="1" si="24"/>
        <v>0.44000277369187857</v>
      </c>
      <c r="D249" s="27">
        <f t="shared" ca="1" si="25"/>
        <v>-1.233411225653994E-3</v>
      </c>
      <c r="E249" s="28">
        <f t="shared" ca="1" si="26"/>
        <v>-584.27657717403076</v>
      </c>
      <c r="F249" s="26">
        <f t="shared" ca="1" si="27"/>
        <v>473123.57123670389</v>
      </c>
      <c r="G249" s="32">
        <f t="shared" si="29"/>
        <v>296284.4895327561</v>
      </c>
      <c r="H249" s="32">
        <f t="shared" si="30"/>
        <v>381405.33312123554</v>
      </c>
      <c r="I249" s="32">
        <f t="shared" si="31"/>
        <v>563099.84000086959</v>
      </c>
    </row>
    <row r="250" spans="1:9" ht="20.25" thickTop="1" thickBot="1">
      <c r="A250" s="33">
        <v>50496</v>
      </c>
      <c r="B250" s="29">
        <f t="shared" ca="1" si="28"/>
        <v>473623.57123670389</v>
      </c>
      <c r="C250" s="30">
        <f t="shared" ca="1" si="24"/>
        <v>0.13175166084671996</v>
      </c>
      <c r="D250" s="27">
        <f t="shared" ca="1" si="25"/>
        <v>-7.0000400577964986E-2</v>
      </c>
      <c r="E250" s="28">
        <f t="shared" ca="1" si="26"/>
        <v>-33153.839709735606</v>
      </c>
      <c r="F250" s="26">
        <f t="shared" ca="1" si="27"/>
        <v>440469.7315269683</v>
      </c>
      <c r="G250" s="32">
        <f t="shared" si="29"/>
        <v>298462.55218530115</v>
      </c>
      <c r="H250" s="32">
        <f t="shared" si="30"/>
        <v>384657.84833319718</v>
      </c>
      <c r="I250" s="32">
        <f t="shared" si="31"/>
        <v>568947.72218060202</v>
      </c>
    </row>
    <row r="251" spans="1:9" ht="20.25" thickTop="1" thickBot="1">
      <c r="A251" s="33">
        <v>50526</v>
      </c>
      <c r="B251" s="29">
        <f t="shared" ca="1" si="28"/>
        <v>440969.7315269683</v>
      </c>
      <c r="C251" s="30">
        <f t="shared" ca="1" si="24"/>
        <v>0.22097143458176038</v>
      </c>
      <c r="D251" s="27">
        <f t="shared" ca="1" si="25"/>
        <v>-4.5169964636706174E-2</v>
      </c>
      <c r="E251" s="28">
        <f t="shared" ca="1" si="26"/>
        <v>-19918.587178930975</v>
      </c>
      <c r="F251" s="26">
        <f t="shared" ca="1" si="27"/>
        <v>421051.14434803731</v>
      </c>
      <c r="G251" s="32">
        <f t="shared" si="29"/>
        <v>300652.9299207466</v>
      </c>
      <c r="H251" s="32">
        <f t="shared" si="30"/>
        <v>387933.80547388206</v>
      </c>
      <c r="I251" s="32">
        <f t="shared" si="31"/>
        <v>574851.09370344377</v>
      </c>
    </row>
    <row r="252" spans="1:9" ht="20.25" thickTop="1" thickBot="1">
      <c r="A252" s="33">
        <v>50557</v>
      </c>
      <c r="B252" s="29">
        <f t="shared" ca="1" si="28"/>
        <v>421551.14434803731</v>
      </c>
      <c r="C252" s="30">
        <f t="shared" ca="1" si="24"/>
        <v>0.84962572777074863</v>
      </c>
      <c r="D252" s="27">
        <f t="shared" ca="1" si="25"/>
        <v>8.3076377302270688E-2</v>
      </c>
      <c r="E252" s="28">
        <f t="shared" ca="1" si="26"/>
        <v>35020.941920061523</v>
      </c>
      <c r="F252" s="26">
        <f t="shared" ca="1" si="27"/>
        <v>456572.08626809885</v>
      </c>
      <c r="G252" s="32">
        <f t="shared" si="29"/>
        <v>302855.69237036159</v>
      </c>
      <c r="H252" s="32">
        <f t="shared" si="30"/>
        <v>391233.37349684967</v>
      </c>
      <c r="I252" s="32">
        <f t="shared" si="31"/>
        <v>580810.48109628167</v>
      </c>
    </row>
    <row r="253" spans="1:9" ht="20.25" thickTop="1" thickBot="1">
      <c r="A253" s="33">
        <v>50587</v>
      </c>
      <c r="B253" s="29">
        <f t="shared" ca="1" si="28"/>
        <v>457072.08626809885</v>
      </c>
      <c r="C253" s="30">
        <f t="shared" ca="1" si="24"/>
        <v>0.44057262594127877</v>
      </c>
      <c r="D253" s="27">
        <f t="shared" ca="1" si="25"/>
        <v>-1.1306987278983556E-3</v>
      </c>
      <c r="E253" s="28">
        <f t="shared" ca="1" si="26"/>
        <v>-516.81082650118685</v>
      </c>
      <c r="F253" s="26">
        <f t="shared" ca="1" si="27"/>
        <v>456555.27544159768</v>
      </c>
      <c r="G253" s="32">
        <f t="shared" si="29"/>
        <v>305070.9095591206</v>
      </c>
      <c r="H253" s="32">
        <f t="shared" si="30"/>
        <v>394556.72257336241</v>
      </c>
      <c r="I253" s="32">
        <f t="shared" si="31"/>
        <v>586826.4158821071</v>
      </c>
    </row>
    <row r="254" spans="1:9" ht="20.25" thickTop="1" thickBot="1">
      <c r="A254" s="33">
        <v>50618</v>
      </c>
      <c r="B254" s="29">
        <f t="shared" ca="1" si="28"/>
        <v>457055.27544159768</v>
      </c>
      <c r="C254" s="30">
        <f t="shared" ca="1" si="24"/>
        <v>0.90117482009772321</v>
      </c>
      <c r="D254" s="27">
        <f t="shared" ca="1" si="25"/>
        <v>0.10109633056099895</v>
      </c>
      <c r="E254" s="28">
        <f t="shared" ca="1" si="26"/>
        <v>46206.611210692186</v>
      </c>
      <c r="F254" s="26">
        <f t="shared" ca="1" si="27"/>
        <v>503261.88665228989</v>
      </c>
      <c r="G254" s="32">
        <f t="shared" si="29"/>
        <v>307298.65190792951</v>
      </c>
      <c r="H254" s="32">
        <f t="shared" si="30"/>
        <v>397904.02410116198</v>
      </c>
      <c r="I254" s="32">
        <f t="shared" si="31"/>
        <v>592899.43462742318</v>
      </c>
    </row>
    <row r="255" spans="1:9" ht="20.25" thickTop="1" thickBot="1">
      <c r="A255" s="33">
        <v>50649</v>
      </c>
      <c r="B255" s="29">
        <f t="shared" ca="1" si="28"/>
        <v>503761.88665228989</v>
      </c>
      <c r="C255" s="30">
        <f t="shared" ca="1" si="24"/>
        <v>0.97181057862191622</v>
      </c>
      <c r="D255" s="27">
        <f t="shared" ca="1" si="25"/>
        <v>0.14516560736774398</v>
      </c>
      <c r="E255" s="28">
        <f t="shared" ca="1" si="26"/>
        <v>73128.900244600256</v>
      </c>
      <c r="F255" s="26">
        <f t="shared" ca="1" si="27"/>
        <v>576890.78689689015</v>
      </c>
      <c r="G255" s="32">
        <f t="shared" si="29"/>
        <v>309538.9902358643</v>
      </c>
      <c r="H255" s="32">
        <f t="shared" si="30"/>
        <v>401275.45071330899</v>
      </c>
      <c r="I255" s="32">
        <f t="shared" si="31"/>
        <v>599030.07899010147</v>
      </c>
    </row>
    <row r="256" spans="1:9" ht="20.25" thickTop="1" thickBot="1">
      <c r="A256" s="33">
        <v>50679</v>
      </c>
      <c r="B256" s="29">
        <f t="shared" ca="1" si="28"/>
        <v>577390.78689689015</v>
      </c>
      <c r="C256" s="30">
        <f t="shared" ca="1" si="24"/>
        <v>0.37245291686133353</v>
      </c>
      <c r="D256" s="27">
        <f t="shared" ca="1" si="25"/>
        <v>-1.3633358286308231E-2</v>
      </c>
      <c r="E256" s="28">
        <f t="shared" ca="1" si="26"/>
        <v>-7871.7754689787471</v>
      </c>
      <c r="F256" s="26">
        <f t="shared" ca="1" si="27"/>
        <v>569519.01142791135</v>
      </c>
      <c r="G256" s="32">
        <f t="shared" si="29"/>
        <v>311791.99576242222</v>
      </c>
      <c r="H256" s="32">
        <f t="shared" si="30"/>
        <v>404671.17628708639</v>
      </c>
      <c r="I256" s="32">
        <f t="shared" si="31"/>
        <v>605218.89576769271</v>
      </c>
    </row>
    <row r="257" spans="1:9" ht="20.25" thickTop="1" thickBot="1">
      <c r="A257" s="33">
        <v>50710</v>
      </c>
      <c r="B257" s="29">
        <f t="shared" ca="1" si="28"/>
        <v>570019.01142791135</v>
      </c>
      <c r="C257" s="30">
        <f t="shared" ca="1" si="24"/>
        <v>0.87135817029369922</v>
      </c>
      <c r="D257" s="27">
        <f t="shared" ca="1" si="25"/>
        <v>9.0044550049406605E-2</v>
      </c>
      <c r="E257" s="28">
        <f t="shared" ca="1" si="26"/>
        <v>51327.105403633839</v>
      </c>
      <c r="F257" s="26">
        <f t="shared" ca="1" si="27"/>
        <v>621346.11683154514</v>
      </c>
      <c r="G257" s="32">
        <f t="shared" si="29"/>
        <v>314057.74010978593</v>
      </c>
      <c r="H257" s="32">
        <f t="shared" si="30"/>
        <v>408091.37595296686</v>
      </c>
      <c r="I257" s="32">
        <f t="shared" si="31"/>
        <v>611466.4369461966</v>
      </c>
    </row>
    <row r="258" spans="1:9" ht="20.25" thickTop="1" thickBot="1">
      <c r="A258" s="33">
        <v>50740</v>
      </c>
      <c r="B258" s="29">
        <f t="shared" ca="1" si="28"/>
        <v>621846.11683154514</v>
      </c>
      <c r="C258" s="30">
        <f t="shared" ca="1" si="24"/>
        <v>0.69066046746314669</v>
      </c>
      <c r="D258" s="27">
        <f t="shared" ca="1" si="25"/>
        <v>4.4888128449387457E-2</v>
      </c>
      <c r="E258" s="28">
        <f t="shared" ca="1" si="26"/>
        <v>27913.508368087198</v>
      </c>
      <c r="F258" s="26">
        <f t="shared" ca="1" si="27"/>
        <v>649759.62519963237</v>
      </c>
      <c r="G258" s="32">
        <f t="shared" si="29"/>
        <v>316336.29530510027</v>
      </c>
      <c r="H258" s="32">
        <f t="shared" si="30"/>
        <v>411536.22610364505</v>
      </c>
      <c r="I258" s="32">
        <f t="shared" si="31"/>
        <v>617773.25974929368</v>
      </c>
    </row>
    <row r="259" spans="1:9" ht="20.25" thickTop="1" thickBot="1">
      <c r="A259" s="33">
        <v>50771</v>
      </c>
      <c r="B259" s="29">
        <f t="shared" ca="1" si="28"/>
        <v>650259.62519963237</v>
      </c>
      <c r="C259" s="30">
        <f t="shared" ca="1" si="24"/>
        <v>0.3851982659392299</v>
      </c>
      <c r="D259" s="27">
        <f t="shared" ca="1" si="25"/>
        <v>-1.1250979686663836E-2</v>
      </c>
      <c r="E259" s="28">
        <f t="shared" ca="1" si="26"/>
        <v>-7316.0578341787032</v>
      </c>
      <c r="F259" s="26">
        <f t="shared" ca="1" si="27"/>
        <v>642943.56736545369</v>
      </c>
      <c r="G259" s="32">
        <f t="shared" si="29"/>
        <v>318627.7337827622</v>
      </c>
      <c r="H259" s="32">
        <f t="shared" si="30"/>
        <v>415005.90440313483</v>
      </c>
      <c r="I259" s="32">
        <f t="shared" si="31"/>
        <v>624139.92668804445</v>
      </c>
    </row>
    <row r="260" spans="1:9" ht="20.25" thickTop="1" thickBot="1">
      <c r="A260" s="33">
        <v>50802</v>
      </c>
      <c r="B260" s="29">
        <f t="shared" ca="1" si="28"/>
        <v>643443.56736545369</v>
      </c>
      <c r="C260" s="30">
        <f t="shared" ca="1" si="24"/>
        <v>0.3179071787426917</v>
      </c>
      <c r="D260" s="27">
        <f t="shared" ca="1" si="25"/>
        <v>-2.4170050984819468E-2</v>
      </c>
      <c r="E260" s="28">
        <f t="shared" ca="1" si="26"/>
        <v>-15552.063829077135</v>
      </c>
      <c r="F260" s="26">
        <f t="shared" ca="1" si="27"/>
        <v>627891.50353637652</v>
      </c>
      <c r="G260" s="32">
        <f t="shared" si="29"/>
        <v>320932.12838672311</v>
      </c>
      <c r="H260" s="32">
        <f t="shared" si="30"/>
        <v>418500.589795932</v>
      </c>
      <c r="I260" s="32">
        <f t="shared" si="31"/>
        <v>630567.00561106042</v>
      </c>
    </row>
    <row r="261" spans="1:9" ht="20.25" thickTop="1" thickBot="1">
      <c r="A261" s="33">
        <v>50830</v>
      </c>
      <c r="B261" s="29">
        <f t="shared" ca="1" si="28"/>
        <v>628391.50353637652</v>
      </c>
      <c r="C261" s="30">
        <f t="shared" ca="1" si="24"/>
        <v>0.11640955418144783</v>
      </c>
      <c r="D261" s="27">
        <f t="shared" ca="1" si="25"/>
        <v>-7.5331425997818488E-2</v>
      </c>
      <c r="E261" s="28">
        <f t="shared" ca="1" si="26"/>
        <v>-47337.62804630844</v>
      </c>
      <c r="F261" s="26">
        <f t="shared" ca="1" si="27"/>
        <v>581053.87549006811</v>
      </c>
      <c r="G261" s="32">
        <f t="shared" si="29"/>
        <v>323249.55237280478</v>
      </c>
      <c r="H261" s="32">
        <f t="shared" si="30"/>
        <v>422020.46251624328</v>
      </c>
      <c r="I261" s="32">
        <f t="shared" si="31"/>
        <v>637055.06975515117</v>
      </c>
    </row>
    <row r="262" spans="1:9" ht="20.25" thickTop="1" thickBot="1">
      <c r="A262" s="33">
        <v>50861</v>
      </c>
      <c r="B262" s="29">
        <f t="shared" ca="1" si="28"/>
        <v>581553.87549006811</v>
      </c>
      <c r="C262" s="30">
        <f t="shared" ca="1" si="24"/>
        <v>0.67201550725276871</v>
      </c>
      <c r="D262" s="27">
        <f t="shared" ca="1" si="25"/>
        <v>4.1174014198521069E-2</v>
      </c>
      <c r="E262" s="28">
        <f t="shared" ca="1" si="26"/>
        <v>23944.907526633018</v>
      </c>
      <c r="F262" s="26">
        <f t="shared" ca="1" si="27"/>
        <v>605498.78301670111</v>
      </c>
      <c r="G262" s="32">
        <f t="shared" si="29"/>
        <v>325580.07941102801</v>
      </c>
      <c r="H262" s="32">
        <f t="shared" si="30"/>
        <v>425565.70409728144</v>
      </c>
      <c r="I262" s="32">
        <f t="shared" si="31"/>
        <v>643604.69779645139</v>
      </c>
    </row>
    <row r="263" spans="1:9" ht="20.25" thickTop="1" thickBot="1">
      <c r="A263" s="33">
        <v>50891</v>
      </c>
      <c r="B263" s="29">
        <f t="shared" ca="1" si="28"/>
        <v>605998.78301670111</v>
      </c>
      <c r="C263" s="30">
        <f t="shared" ca="1" si="24"/>
        <v>0.74814033373156041</v>
      </c>
      <c r="D263" s="27">
        <f t="shared" ca="1" si="25"/>
        <v>5.7040952261509126E-2</v>
      </c>
      <c r="E263" s="28">
        <f t="shared" ca="1" si="26"/>
        <v>34566.747652588274</v>
      </c>
      <c r="F263" s="26">
        <f t="shared" ca="1" si="27"/>
        <v>640565.53066928941</v>
      </c>
      <c r="G263" s="32">
        <f t="shared" si="29"/>
        <v>327923.78358795465</v>
      </c>
      <c r="H263" s="32">
        <f t="shared" si="30"/>
        <v>429136.49738062796</v>
      </c>
      <c r="I263" s="32">
        <f t="shared" si="31"/>
        <v>650216.47390203411</v>
      </c>
    </row>
    <row r="264" spans="1:9" ht="20.25" thickTop="1" thickBot="1">
      <c r="A264" s="33">
        <v>50922</v>
      </c>
      <c r="B264" s="29">
        <f t="shared" ca="1" si="28"/>
        <v>641065.53066928941</v>
      </c>
      <c r="C264" s="30">
        <f t="shared" ca="1" si="24"/>
        <v>0.28086926161297043</v>
      </c>
      <c r="D264" s="27">
        <f t="shared" ca="1" si="25"/>
        <v>-3.1756567641119754E-2</v>
      </c>
      <c r="E264" s="28">
        <f t="shared" ca="1" si="26"/>
        <v>-20358.040887089621</v>
      </c>
      <c r="F264" s="26">
        <f t="shared" ca="1" si="27"/>
        <v>620707.48978219973</v>
      </c>
      <c r="G264" s="32">
        <f t="shared" si="29"/>
        <v>330280.7394090427</v>
      </c>
      <c r="H264" s="32">
        <f t="shared" si="30"/>
        <v>432733.02652566269</v>
      </c>
      <c r="I264" s="32">
        <f t="shared" si="31"/>
        <v>656890.98778201255</v>
      </c>
    </row>
    <row r="265" spans="1:9" ht="20.25" thickTop="1" thickBot="1">
      <c r="A265" s="33">
        <v>50952</v>
      </c>
      <c r="B265" s="29">
        <f t="shared" ca="1" si="28"/>
        <v>621207.48978219973</v>
      </c>
      <c r="C265" s="30">
        <f t="shared" ref="C265:C328" ca="1" si="32">RAND()</f>
        <v>0.69548167736996258</v>
      </c>
      <c r="D265" s="27">
        <f t="shared" ref="D265:D328" ca="1" si="33">NORMINV(C265,$B$3,$B$4)</f>
        <v>4.5864028574366375E-2</v>
      </c>
      <c r="E265" s="28">
        <f t="shared" ref="E265:E328" ca="1" si="34">B265*D265</f>
        <v>28491.078061981218</v>
      </c>
      <c r="F265" s="26">
        <f t="shared" ref="F265:F328" ca="1" si="35">B265+E265</f>
        <v>649698.56784418097</v>
      </c>
      <c r="G265" s="32">
        <f t="shared" si="29"/>
        <v>332651.02180101484</v>
      </c>
      <c r="H265" s="32">
        <f t="shared" si="30"/>
        <v>436355.47701906157</v>
      </c>
      <c r="I265" s="32">
        <f t="shared" si="31"/>
        <v>663628.83474213711</v>
      </c>
    </row>
    <row r="266" spans="1:9" ht="20.25" thickTop="1" thickBot="1">
      <c r="A266" s="33">
        <v>50983</v>
      </c>
      <c r="B266" s="29">
        <f t="shared" ref="B266:B329" ca="1" si="36">F265+$E$3</f>
        <v>650198.56784418097</v>
      </c>
      <c r="C266" s="30">
        <f t="shared" ca="1" si="32"/>
        <v>0.571748116228884</v>
      </c>
      <c r="D266" s="27">
        <f t="shared" ca="1" si="33"/>
        <v>2.2356763647363914E-2</v>
      </c>
      <c r="E266" s="28">
        <f t="shared" ca="1" si="34"/>
        <v>14536.335705146865</v>
      </c>
      <c r="F266" s="26">
        <f t="shared" ca="1" si="35"/>
        <v>664734.90354932786</v>
      </c>
      <c r="G266" s="32">
        <f t="shared" ref="G266:G329" si="37">(G265+$E$3)*((1.07)^(1/12))</f>
        <v>335034.7061142404</v>
      </c>
      <c r="H266" s="32">
        <f t="shared" ref="H266:H329" si="38">(H265+$E$3)*((1.09)^(1/12))</f>
        <v>440004.0356843631</v>
      </c>
      <c r="I266" s="32">
        <f t="shared" ref="I266:I329" si="39">(I265+$E$3)*((1.12)^(1/12))</f>
        <v>670430.61573689117</v>
      </c>
    </row>
    <row r="267" spans="1:9" ht="20.25" thickTop="1" thickBot="1">
      <c r="A267" s="33">
        <v>51014</v>
      </c>
      <c r="B267" s="29">
        <f t="shared" ca="1" si="36"/>
        <v>665234.90354932786</v>
      </c>
      <c r="C267" s="30">
        <f t="shared" ca="1" si="32"/>
        <v>0.71708621399700934</v>
      </c>
      <c r="D267" s="27">
        <f t="shared" ca="1" si="33"/>
        <v>5.0326134616729384E-2</v>
      </c>
      <c r="E267" s="28">
        <f t="shared" ca="1" si="34"/>
        <v>33478.701307770461</v>
      </c>
      <c r="F267" s="26">
        <f t="shared" ca="1" si="35"/>
        <v>698713.60485709831</v>
      </c>
      <c r="G267" s="32">
        <f t="shared" si="37"/>
        <v>337431.8681251306</v>
      </c>
      <c r="H267" s="32">
        <f t="shared" si="38"/>
        <v>443678.89069160336</v>
      </c>
      <c r="I267" s="32">
        <f t="shared" si="39"/>
        <v>677296.9374230908</v>
      </c>
    </row>
    <row r="268" spans="1:9" ht="20.25" thickTop="1" thickBot="1">
      <c r="A268" s="33">
        <v>51044</v>
      </c>
      <c r="B268" s="29">
        <f t="shared" ca="1" si="36"/>
        <v>699213.60485709831</v>
      </c>
      <c r="C268" s="30">
        <f t="shared" ca="1" si="32"/>
        <v>0.48908103031936445</v>
      </c>
      <c r="D268" s="27">
        <f t="shared" ca="1" si="33"/>
        <v>7.553764330062559E-3</v>
      </c>
      <c r="E268" s="28">
        <f t="shared" ca="1" si="34"/>
        <v>5281.6947874640064</v>
      </c>
      <c r="F268" s="26">
        <f t="shared" ca="1" si="35"/>
        <v>704495.2996445623</v>
      </c>
      <c r="G268" s="32">
        <f t="shared" si="37"/>
        <v>339842.58403854753</v>
      </c>
      <c r="H268" s="32">
        <f t="shared" si="38"/>
        <v>447380.2315670207</v>
      </c>
      <c r="I268" s="32">
        <f t="shared" si="39"/>
        <v>684228.41221399303</v>
      </c>
    </row>
    <row r="269" spans="1:9" ht="20.25" thickTop="1" thickBot="1">
      <c r="A269" s="33">
        <v>51075</v>
      </c>
      <c r="B269" s="29">
        <f t="shared" ca="1" si="36"/>
        <v>704995.2996445623</v>
      </c>
      <c r="C269" s="30">
        <f t="shared" ca="1" si="32"/>
        <v>7.3578314934978017E-2</v>
      </c>
      <c r="D269" s="27">
        <f t="shared" ca="1" si="33"/>
        <v>-9.3569991535654387E-2</v>
      </c>
      <c r="E269" s="28">
        <f t="shared" ca="1" si="34"/>
        <v>-65966.404220417826</v>
      </c>
      <c r="F269" s="26">
        <f t="shared" ca="1" si="35"/>
        <v>639028.89542414446</v>
      </c>
      <c r="G269" s="32">
        <f t="shared" si="37"/>
        <v>342266.93049022666</v>
      </c>
      <c r="H269" s="32">
        <f t="shared" si="38"/>
        <v>451108.24920283043</v>
      </c>
      <c r="I269" s="32">
        <f t="shared" si="39"/>
        <v>691225.65833391738</v>
      </c>
    </row>
    <row r="270" spans="1:9" ht="20.25" thickTop="1" thickBot="1">
      <c r="A270" s="33">
        <v>51105</v>
      </c>
      <c r="B270" s="29">
        <f t="shared" ca="1" si="36"/>
        <v>639528.89542414446</v>
      </c>
      <c r="C270" s="30">
        <f t="shared" ca="1" si="32"/>
        <v>0.69301123490350491</v>
      </c>
      <c r="D270" s="27">
        <f t="shared" ca="1" si="33"/>
        <v>4.5363122128608553E-2</v>
      </c>
      <c r="E270" s="28">
        <f t="shared" ca="1" si="34"/>
        <v>29011.027387899594</v>
      </c>
      <c r="F270" s="26">
        <f t="shared" ca="1" si="35"/>
        <v>668539.92281204404</v>
      </c>
      <c r="G270" s="32">
        <f t="shared" si="37"/>
        <v>344704.98454921303</v>
      </c>
      <c r="H270" s="32">
        <f t="shared" si="38"/>
        <v>454863.13586706965</v>
      </c>
      <c r="I270" s="32">
        <f t="shared" si="39"/>
        <v>698289.29987338604</v>
      </c>
    </row>
    <row r="271" spans="1:9" ht="20.25" thickTop="1" thickBot="1">
      <c r="A271" s="33">
        <v>51136</v>
      </c>
      <c r="B271" s="29">
        <f t="shared" ca="1" si="36"/>
        <v>669039.92281204404</v>
      </c>
      <c r="C271" s="30">
        <f t="shared" ca="1" si="32"/>
        <v>0.56005617209862901</v>
      </c>
      <c r="D271" s="27">
        <f t="shared" ca="1" si="33"/>
        <v>2.0244037130597727E-2</v>
      </c>
      <c r="E271" s="28">
        <f t="shared" ca="1" si="34"/>
        <v>13544.069039259257</v>
      </c>
      <c r="F271" s="26">
        <f t="shared" ca="1" si="35"/>
        <v>682583.99185130326</v>
      </c>
      <c r="G271" s="32">
        <f t="shared" si="37"/>
        <v>347156.82372031128</v>
      </c>
      <c r="H271" s="32">
        <f t="shared" si="38"/>
        <v>458645.08521351352</v>
      </c>
      <c r="I271" s="32">
        <f t="shared" si="39"/>
        <v>705419.96684478689</v>
      </c>
    </row>
    <row r="272" spans="1:9" ht="20.25" thickTop="1" thickBot="1">
      <c r="A272" s="33">
        <v>51167</v>
      </c>
      <c r="B272" s="29">
        <f t="shared" ca="1" si="36"/>
        <v>683083.99185130326</v>
      </c>
      <c r="C272" s="30">
        <f t="shared" ca="1" si="32"/>
        <v>0.62494668825695676</v>
      </c>
      <c r="D272" s="27">
        <f t="shared" ca="1" si="33"/>
        <v>3.2145262924492018E-2</v>
      </c>
      <c r="E272" s="28">
        <f t="shared" ca="1" si="34"/>
        <v>21957.914517571706</v>
      </c>
      <c r="F272" s="26">
        <f t="shared" ca="1" si="35"/>
        <v>705041.90636887494</v>
      </c>
      <c r="G272" s="32">
        <f t="shared" si="37"/>
        <v>349622.52594654943</v>
      </c>
      <c r="H272" s="32">
        <f t="shared" si="38"/>
        <v>462454.29229166248</v>
      </c>
      <c r="I272" s="32">
        <f t="shared" si="39"/>
        <v>712618.29523856484</v>
      </c>
    </row>
    <row r="273" spans="1:9" ht="20.25" thickTop="1" thickBot="1">
      <c r="A273" s="33">
        <v>51196</v>
      </c>
      <c r="B273" s="29">
        <f t="shared" ca="1" si="36"/>
        <v>705541.90636887494</v>
      </c>
      <c r="C273" s="30">
        <f t="shared" ca="1" si="32"/>
        <v>0.99288373859507795</v>
      </c>
      <c r="D273" s="27">
        <f t="shared" ca="1" si="33"/>
        <v>0.18379031308832919</v>
      </c>
      <c r="E273" s="28">
        <f t="shared" ca="1" si="34"/>
        <v>129671.76786847216</v>
      </c>
      <c r="F273" s="26">
        <f t="shared" ca="1" si="35"/>
        <v>835213.67423734709</v>
      </c>
      <c r="G273" s="32">
        <f t="shared" si="37"/>
        <v>352102.16961165681</v>
      </c>
      <c r="H273" s="32">
        <f t="shared" si="38"/>
        <v>466290.95355680177</v>
      </c>
      <c r="I273" s="32">
        <f t="shared" si="39"/>
        <v>719884.92707994638</v>
      </c>
    </row>
    <row r="274" spans="1:9" ht="20.25" thickTop="1" thickBot="1">
      <c r="A274" s="33">
        <v>51227</v>
      </c>
      <c r="B274" s="29">
        <f t="shared" ca="1" si="36"/>
        <v>835713.67423734709</v>
      </c>
      <c r="C274" s="30">
        <f t="shared" ca="1" si="32"/>
        <v>6.5601099725625334E-2</v>
      </c>
      <c r="D274" s="27">
        <f t="shared" ca="1" si="33"/>
        <v>-9.7816779269596602E-2</v>
      </c>
      <c r="E274" s="28">
        <f t="shared" ca="1" si="34"/>
        <v>-81746.820005458139</v>
      </c>
      <c r="F274" s="26">
        <f t="shared" ca="1" si="35"/>
        <v>753966.85423188889</v>
      </c>
      <c r="G274" s="32">
        <f t="shared" si="37"/>
        <v>354595.83354255563</v>
      </c>
      <c r="H274" s="32">
        <f t="shared" si="38"/>
        <v>470155.26688013342</v>
      </c>
      <c r="I274" s="32">
        <f t="shared" si="39"/>
        <v>727220.51048620266</v>
      </c>
    </row>
    <row r="275" spans="1:9" ht="20.25" thickTop="1" thickBot="1">
      <c r="A275" s="33">
        <v>51257</v>
      </c>
      <c r="B275" s="29">
        <f t="shared" ca="1" si="36"/>
        <v>754466.85423188889</v>
      </c>
      <c r="C275" s="30">
        <f t="shared" ca="1" si="32"/>
        <v>0.66370685930844253</v>
      </c>
      <c r="D275" s="27">
        <f t="shared" ca="1" si="33"/>
        <v>3.954694235409812E-2</v>
      </c>
      <c r="E275" s="28">
        <f t="shared" ca="1" si="34"/>
        <v>29836.857192386258</v>
      </c>
      <c r="F275" s="26">
        <f t="shared" ca="1" si="35"/>
        <v>784303.71142427518</v>
      </c>
      <c r="G275" s="32">
        <f t="shared" si="37"/>
        <v>357103.5970118671</v>
      </c>
      <c r="H275" s="32">
        <f t="shared" si="38"/>
        <v>474047.43155898113</v>
      </c>
      <c r="I275" s="32">
        <f t="shared" si="39"/>
        <v>734625.69972445536</v>
      </c>
    </row>
    <row r="276" spans="1:9" ht="20.25" thickTop="1" thickBot="1">
      <c r="A276" s="33">
        <v>51288</v>
      </c>
      <c r="B276" s="29">
        <f t="shared" ca="1" si="36"/>
        <v>784803.71142427518</v>
      </c>
      <c r="C276" s="30">
        <f t="shared" ca="1" si="32"/>
        <v>0.95223671748528926</v>
      </c>
      <c r="D276" s="27">
        <f t="shared" ca="1" si="33"/>
        <v>0.12801935214894247</v>
      </c>
      <c r="E276" s="28">
        <f t="shared" ca="1" si="34"/>
        <v>100470.06270062132</v>
      </c>
      <c r="F276" s="26">
        <f t="shared" ca="1" si="35"/>
        <v>885273.7741248965</v>
      </c>
      <c r="G276" s="32">
        <f t="shared" si="37"/>
        <v>359625.5397404313</v>
      </c>
      <c r="H276" s="32">
        <f t="shared" si="38"/>
        <v>477967.64832706895</v>
      </c>
      <c r="I276" s="32">
        <f t="shared" si="39"/>
        <v>742101.15527003119</v>
      </c>
    </row>
    <row r="277" spans="1:9" ht="20.25" thickTop="1" thickBot="1">
      <c r="A277" s="33">
        <v>51318</v>
      </c>
      <c r="B277" s="29">
        <f t="shared" ca="1" si="36"/>
        <v>885773.7741248965</v>
      </c>
      <c r="C277" s="30">
        <f t="shared" ca="1" si="32"/>
        <v>0.51945605808693385</v>
      </c>
      <c r="D277" s="27">
        <f t="shared" ca="1" si="33"/>
        <v>1.2968859058422605E-2</v>
      </c>
      <c r="E277" s="28">
        <f t="shared" ca="1" si="34"/>
        <v>11487.475234272842</v>
      </c>
      <c r="F277" s="26">
        <f t="shared" ca="1" si="35"/>
        <v>897261.24935916939</v>
      </c>
      <c r="G277" s="32">
        <f t="shared" si="37"/>
        <v>362161.74189984147</v>
      </c>
      <c r="H277" s="32">
        <f t="shared" si="38"/>
        <v>481916.11936487374</v>
      </c>
      <c r="I277" s="32">
        <f t="shared" si="39"/>
        <v>749647.54386537068</v>
      </c>
    </row>
    <row r="278" spans="1:9" ht="20.25" thickTop="1" thickBot="1">
      <c r="A278" s="33">
        <v>51349</v>
      </c>
      <c r="B278" s="29">
        <f t="shared" ca="1" si="36"/>
        <v>897761.24935916939</v>
      </c>
      <c r="C278" s="30">
        <f t="shared" ca="1" si="32"/>
        <v>0.56904091244647992</v>
      </c>
      <c r="D278" s="27">
        <f t="shared" ca="1" si="33"/>
        <v>2.1866631101591497E-2</v>
      </c>
      <c r="E278" s="28">
        <f t="shared" ca="1" si="34"/>
        <v>19631.014057040851</v>
      </c>
      <c r="F278" s="26">
        <f t="shared" ca="1" si="35"/>
        <v>917392.26341621019</v>
      </c>
      <c r="G278" s="32">
        <f t="shared" si="37"/>
        <v>364712.28411499283</v>
      </c>
      <c r="H278" s="32">
        <f t="shared" si="38"/>
        <v>485893.04831005237</v>
      </c>
      <c r="I278" s="32">
        <f t="shared" si="39"/>
        <v>757265.53857949527</v>
      </c>
    </row>
    <row r="279" spans="1:9" ht="20.25" thickTop="1" thickBot="1">
      <c r="A279" s="33">
        <v>51380</v>
      </c>
      <c r="B279" s="29">
        <f t="shared" ca="1" si="36"/>
        <v>917892.26341621019</v>
      </c>
      <c r="C279" s="30">
        <f t="shared" ca="1" si="32"/>
        <v>0.29277619650746534</v>
      </c>
      <c r="D279" s="27">
        <f t="shared" ca="1" si="33"/>
        <v>-2.9270293495416357E-2</v>
      </c>
      <c r="E279" s="28">
        <f t="shared" ca="1" si="34"/>
        <v>-26866.975947364495</v>
      </c>
      <c r="F279" s="26">
        <f t="shared" ca="1" si="35"/>
        <v>891025.28746884572</v>
      </c>
      <c r="G279" s="32">
        <f t="shared" si="37"/>
        <v>367277.24746664538</v>
      </c>
      <c r="H279" s="32">
        <f t="shared" si="38"/>
        <v>489898.6402679442</v>
      </c>
      <c r="I279" s="32">
        <f t="shared" si="39"/>
        <v>764955.81886803894</v>
      </c>
    </row>
    <row r="280" spans="1:9" ht="20.25" thickTop="1" thickBot="1">
      <c r="A280" s="33">
        <v>51410</v>
      </c>
      <c r="B280" s="29">
        <f t="shared" ca="1" si="36"/>
        <v>891525.28746884572</v>
      </c>
      <c r="C280" s="30">
        <f t="shared" ca="1" si="32"/>
        <v>0.60462600028873492</v>
      </c>
      <c r="D280" s="27">
        <f t="shared" ca="1" si="33"/>
        <v>2.8365632786717353E-2</v>
      </c>
      <c r="E280" s="28">
        <f t="shared" ca="1" si="34"/>
        <v>25288.678924413904</v>
      </c>
      <c r="F280" s="26">
        <f t="shared" ca="1" si="35"/>
        <v>916813.96639325959</v>
      </c>
      <c r="G280" s="32">
        <f t="shared" si="37"/>
        <v>369856.71349400154</v>
      </c>
      <c r="H280" s="32">
        <f t="shared" si="38"/>
        <v>493933.10182214907</v>
      </c>
      <c r="I280" s="32">
        <f t="shared" si="39"/>
        <v>772719.07063384948</v>
      </c>
    </row>
    <row r="281" spans="1:9" ht="20.25" thickTop="1" thickBot="1">
      <c r="A281" s="33">
        <v>51441</v>
      </c>
      <c r="B281" s="29">
        <f t="shared" ca="1" si="36"/>
        <v>917313.96639325959</v>
      </c>
      <c r="C281" s="30">
        <f t="shared" ca="1" si="32"/>
        <v>0.1895777892516799</v>
      </c>
      <c r="D281" s="27">
        <f t="shared" ca="1" si="33"/>
        <v>-5.3029125032649636E-2</v>
      </c>
      <c r="E281" s="28">
        <f t="shared" ca="1" si="34"/>
        <v>-48644.357018063929</v>
      </c>
      <c r="F281" s="26">
        <f t="shared" ca="1" si="35"/>
        <v>868669.60937519569</v>
      </c>
      <c r="G281" s="32">
        <f t="shared" si="37"/>
        <v>372450.76419729821</v>
      </c>
      <c r="H281" s="32">
        <f t="shared" si="38"/>
        <v>497996.64104518166</v>
      </c>
      <c r="I281" s="32">
        <f t="shared" si="39"/>
        <v>780555.98628816486</v>
      </c>
    </row>
    <row r="282" spans="1:9" ht="20.25" thickTop="1" thickBot="1">
      <c r="A282" s="33">
        <v>51471</v>
      </c>
      <c r="B282" s="29">
        <f t="shared" ca="1" si="36"/>
        <v>869169.60937519569</v>
      </c>
      <c r="C282" s="30">
        <f t="shared" ca="1" si="32"/>
        <v>0.49534169567234687</v>
      </c>
      <c r="D282" s="27">
        <f t="shared" ca="1" si="33"/>
        <v>8.6697722186110382E-3</v>
      </c>
      <c r="E282" s="28">
        <f t="shared" ca="1" si="34"/>
        <v>7535.5025326220793</v>
      </c>
      <c r="F282" s="26">
        <f t="shared" ca="1" si="35"/>
        <v>876705.11190781777</v>
      </c>
      <c r="G282" s="32">
        <f t="shared" si="37"/>
        <v>375059.48204041366</v>
      </c>
      <c r="H282" s="32">
        <f t="shared" si="38"/>
        <v>502089.46750920243</v>
      </c>
      <c r="I282" s="32">
        <f t="shared" si="39"/>
        <v>788467.26481236983</v>
      </c>
    </row>
    <row r="283" spans="1:9" ht="20.25" thickTop="1" thickBot="1">
      <c r="A283" s="33">
        <v>51502</v>
      </c>
      <c r="B283" s="29">
        <f t="shared" ca="1" si="36"/>
        <v>877205.11190781777</v>
      </c>
      <c r="C283" s="30">
        <f t="shared" ca="1" si="32"/>
        <v>0.66961528586900365</v>
      </c>
      <c r="D283" s="27">
        <f t="shared" ca="1" si="33"/>
        <v>4.0702313481559109E-2</v>
      </c>
      <c r="E283" s="28">
        <f t="shared" ca="1" si="34"/>
        <v>35704.277452498136</v>
      </c>
      <c r="F283" s="26">
        <f t="shared" ca="1" si="35"/>
        <v>912909.38936031586</v>
      </c>
      <c r="G283" s="32">
        <f t="shared" si="37"/>
        <v>377682.94995348877</v>
      </c>
      <c r="H283" s="32">
        <f t="shared" si="38"/>
        <v>506211.79229682626</v>
      </c>
      <c r="I283" s="32">
        <f t="shared" si="39"/>
        <v>796453.61182033876</v>
      </c>
    </row>
    <row r="284" spans="1:9" ht="20.25" thickTop="1" thickBot="1">
      <c r="A284" s="33">
        <v>51533</v>
      </c>
      <c r="B284" s="29">
        <f t="shared" ca="1" si="36"/>
        <v>913409.38936031586</v>
      </c>
      <c r="C284" s="30">
        <f t="shared" ca="1" si="32"/>
        <v>0.88582046285530147</v>
      </c>
      <c r="D284" s="27">
        <f t="shared" ca="1" si="33"/>
        <v>9.5146817453671165E-2</v>
      </c>
      <c r="E284" s="28">
        <f t="shared" ca="1" si="34"/>
        <v>86907.996429935229</v>
      </c>
      <c r="F284" s="26">
        <f t="shared" ca="1" si="35"/>
        <v>1000317.3857902511</v>
      </c>
      <c r="G284" s="32">
        <f t="shared" si="37"/>
        <v>380321.2513355636</v>
      </c>
      <c r="H284" s="32">
        <f t="shared" si="38"/>
        <v>510363.82801200857</v>
      </c>
      <c r="I284" s="32">
        <f t="shared" si="39"/>
        <v>804515.73962136998</v>
      </c>
    </row>
    <row r="285" spans="1:9" ht="20.25" thickTop="1" thickBot="1">
      <c r="A285" s="33">
        <v>51561</v>
      </c>
      <c r="B285" s="29">
        <f t="shared" ca="1" si="36"/>
        <v>1000817.3857902511</v>
      </c>
      <c r="C285" s="30">
        <f t="shared" ca="1" si="32"/>
        <v>0.99812838970455431</v>
      </c>
      <c r="D285" s="27">
        <f t="shared" ca="1" si="33"/>
        <v>0.21562085539848413</v>
      </c>
      <c r="E285" s="28">
        <f t="shared" ca="1" si="34"/>
        <v>215797.10082176863</v>
      </c>
      <c r="F285" s="26">
        <f t="shared" ca="1" si="35"/>
        <v>1216614.4866120196</v>
      </c>
      <c r="G285" s="32">
        <f t="shared" si="37"/>
        <v>382974.47005722846</v>
      </c>
      <c r="H285" s="32">
        <f t="shared" si="38"/>
        <v>514545.78879101039</v>
      </c>
      <c r="I285" s="32">
        <f t="shared" si="39"/>
        <v>812654.36728371738</v>
      </c>
    </row>
    <row r="286" spans="1:9" ht="20.25" thickTop="1" thickBot="1">
      <c r="A286" s="33">
        <v>51592</v>
      </c>
      <c r="B286" s="29">
        <f t="shared" ca="1" si="36"/>
        <v>1217114.4866120196</v>
      </c>
      <c r="C286" s="30">
        <f t="shared" ca="1" si="32"/>
        <v>0.63745278905623604</v>
      </c>
      <c r="D286" s="27">
        <f t="shared" ca="1" si="33"/>
        <v>3.4502916058883136E-2</v>
      </c>
      <c r="E286" s="28">
        <f t="shared" ca="1" si="34"/>
        <v>41993.998965625156</v>
      </c>
      <c r="F286" s="26">
        <f t="shared" ca="1" si="35"/>
        <v>1259108.4855776448</v>
      </c>
      <c r="G286" s="32">
        <f t="shared" si="37"/>
        <v>385642.6904632902</v>
      </c>
      <c r="H286" s="32">
        <f t="shared" si="38"/>
        <v>518757.89031344187</v>
      </c>
      <c r="I286" s="32">
        <f t="shared" si="39"/>
        <v>820870.2206987245</v>
      </c>
    </row>
    <row r="287" spans="1:9" ht="20.25" thickTop="1" thickBot="1">
      <c r="A287" s="33">
        <v>51622</v>
      </c>
      <c r="B287" s="29">
        <f t="shared" ca="1" si="36"/>
        <v>1259608.4855776448</v>
      </c>
      <c r="C287" s="30">
        <f t="shared" ca="1" si="32"/>
        <v>7.3460531061511958E-2</v>
      </c>
      <c r="D287" s="27">
        <f t="shared" ca="1" si="33"/>
        <v>-9.3630059365018281E-2</v>
      </c>
      <c r="E287" s="28">
        <f t="shared" ca="1" si="34"/>
        <v>-117937.21728131565</v>
      </c>
      <c r="F287" s="26">
        <f t="shared" ca="1" si="35"/>
        <v>1141671.2682963291</v>
      </c>
      <c r="G287" s="32">
        <f t="shared" si="37"/>
        <v>388325.99737545347</v>
      </c>
      <c r="H287" s="32">
        <f t="shared" si="38"/>
        <v>523000.34981338592</v>
      </c>
      <c r="I287" s="32">
        <f t="shared" si="39"/>
        <v>829164.03264556744</v>
      </c>
    </row>
    <row r="288" spans="1:9" ht="20.25" thickTop="1" thickBot="1">
      <c r="A288" s="33">
        <v>51653</v>
      </c>
      <c r="B288" s="29">
        <f t="shared" ca="1" si="36"/>
        <v>1142171.2682963291</v>
      </c>
      <c r="C288" s="30">
        <f t="shared" ca="1" si="32"/>
        <v>0.41890321636582417</v>
      </c>
      <c r="D288" s="27">
        <f t="shared" ca="1" si="33"/>
        <v>-5.0541779782508778E-3</v>
      </c>
      <c r="E288" s="28">
        <f t="shared" ca="1" si="34"/>
        <v>-5772.7368716141818</v>
      </c>
      <c r="F288" s="26">
        <f t="shared" ca="1" si="35"/>
        <v>1136398.531424715</v>
      </c>
      <c r="G288" s="32">
        <f t="shared" si="37"/>
        <v>391024.47609501716</v>
      </c>
      <c r="H288" s="32">
        <f t="shared" si="38"/>
        <v>527273.38609060168</v>
      </c>
      <c r="I288" s="32">
        <f t="shared" si="39"/>
        <v>837536.54285661236</v>
      </c>
    </row>
    <row r="289" spans="1:9" ht="20.25" thickTop="1" thickBot="1">
      <c r="A289" s="33">
        <v>51683</v>
      </c>
      <c r="B289" s="29">
        <f t="shared" ca="1" si="36"/>
        <v>1136898.531424715</v>
      </c>
      <c r="C289" s="30">
        <f t="shared" ca="1" si="32"/>
        <v>0.34856773646405803</v>
      </c>
      <c r="D289" s="27">
        <f t="shared" ca="1" si="33"/>
        <v>-1.81714212457059E-2</v>
      </c>
      <c r="E289" s="28">
        <f t="shared" ca="1" si="34"/>
        <v>-20659.062128142901</v>
      </c>
      <c r="F289" s="26">
        <f t="shared" ca="1" si="35"/>
        <v>1116239.469296572</v>
      </c>
      <c r="G289" s="32">
        <f t="shared" si="37"/>
        <v>393738.21240558609</v>
      </c>
      <c r="H289" s="32">
        <f t="shared" si="38"/>
        <v>531577.2195218089</v>
      </c>
      <c r="I289" s="32">
        <f t="shared" si="39"/>
        <v>845988.49808339262</v>
      </c>
    </row>
    <row r="290" spans="1:9" ht="20.25" thickTop="1" thickBot="1">
      <c r="A290" s="33">
        <v>51714</v>
      </c>
      <c r="B290" s="29">
        <f t="shared" ca="1" si="36"/>
        <v>1116739.469296572</v>
      </c>
      <c r="C290" s="30">
        <f t="shared" ca="1" si="32"/>
        <v>0.28543270365647033</v>
      </c>
      <c r="D290" s="27">
        <f t="shared" ca="1" si="33"/>
        <v>-3.0797875201668649E-2</v>
      </c>
      <c r="E290" s="28">
        <f t="shared" ca="1" si="34"/>
        <v>-34393.202808173504</v>
      </c>
      <c r="F290" s="26">
        <f t="shared" ca="1" si="35"/>
        <v>1082346.2664883984</v>
      </c>
      <c r="G290" s="32">
        <f t="shared" si="37"/>
        <v>396467.29257579806</v>
      </c>
      <c r="H290" s="32">
        <f t="shared" si="38"/>
        <v>535912.07207205368</v>
      </c>
      <c r="I290" s="32">
        <f t="shared" si="39"/>
        <v>854520.65216321219</v>
      </c>
    </row>
    <row r="291" spans="1:9" ht="20.25" thickTop="1" thickBot="1">
      <c r="A291" s="33">
        <v>51745</v>
      </c>
      <c r="B291" s="29">
        <f t="shared" ca="1" si="36"/>
        <v>1082846.2664883984</v>
      </c>
      <c r="C291" s="30">
        <f t="shared" ca="1" si="32"/>
        <v>0.68326165596966693</v>
      </c>
      <c r="D291" s="27">
        <f t="shared" ca="1" si="33"/>
        <v>4.3403261277532121E-2</v>
      </c>
      <c r="E291" s="28">
        <f t="shared" ca="1" si="34"/>
        <v>46999.059427796128</v>
      </c>
      <c r="F291" s="26">
        <f t="shared" ca="1" si="35"/>
        <v>1129845.3259161946</v>
      </c>
      <c r="G291" s="32">
        <f t="shared" si="37"/>
        <v>399211.80336206628</v>
      </c>
      <c r="H291" s="32">
        <f t="shared" si="38"/>
        <v>540278.16730615578</v>
      </c>
      <c r="I291" s="32">
        <f t="shared" si="39"/>
        <v>863133.76608638105</v>
      </c>
    </row>
    <row r="292" spans="1:9" ht="20.25" thickTop="1" thickBot="1">
      <c r="A292" s="33">
        <v>51775</v>
      </c>
      <c r="B292" s="29">
        <f t="shared" ca="1" si="36"/>
        <v>1130345.3259161946</v>
      </c>
      <c r="C292" s="30">
        <f t="shared" ca="1" si="32"/>
        <v>0.82572407602176057</v>
      </c>
      <c r="D292" s="27">
        <f t="shared" ca="1" si="33"/>
        <v>7.6149277305787633E-2</v>
      </c>
      <c r="E292" s="28">
        <f t="shared" ca="1" si="34"/>
        <v>86074.979674493195</v>
      </c>
      <c r="F292" s="26">
        <f t="shared" ca="1" si="35"/>
        <v>1216420.3055906878</v>
      </c>
      <c r="G292" s="32">
        <f t="shared" si="37"/>
        <v>401971.83201133733</v>
      </c>
      <c r="H292" s="32">
        <f t="shared" si="38"/>
        <v>544675.73040023912</v>
      </c>
      <c r="I292" s="32">
        <f t="shared" si="39"/>
        <v>871828.60806408885</v>
      </c>
    </row>
    <row r="293" spans="1:9" ht="20.25" thickTop="1" thickBot="1">
      <c r="A293" s="33">
        <v>51806</v>
      </c>
      <c r="B293" s="29">
        <f t="shared" ca="1" si="36"/>
        <v>1216920.3055906878</v>
      </c>
      <c r="C293" s="30">
        <f t="shared" ca="1" si="32"/>
        <v>0.85402279309398299</v>
      </c>
      <c r="D293" s="27">
        <f t="shared" ca="1" si="33"/>
        <v>8.4428297724225693E-2</v>
      </c>
      <c r="E293" s="28">
        <f t="shared" ca="1" si="34"/>
        <v>102742.5098670663</v>
      </c>
      <c r="F293" s="26">
        <f t="shared" ca="1" si="35"/>
        <v>1319662.8154577541</v>
      </c>
      <c r="G293" s="32">
        <f t="shared" si="37"/>
        <v>404747.46626386477</v>
      </c>
      <c r="H293" s="32">
        <f t="shared" si="38"/>
        <v>549104.9881533446</v>
      </c>
      <c r="I293" s="32">
        <f t="shared" si="39"/>
        <v>880605.95359692199</v>
      </c>
    </row>
    <row r="294" spans="1:9" ht="20.25" thickTop="1" thickBot="1">
      <c r="A294" s="33">
        <v>51836</v>
      </c>
      <c r="B294" s="29">
        <f t="shared" ca="1" si="36"/>
        <v>1320162.8154577541</v>
      </c>
      <c r="C294" s="30">
        <f t="shared" ca="1" si="32"/>
        <v>0.9049998432770856</v>
      </c>
      <c r="D294" s="27">
        <f t="shared" ca="1" si="33"/>
        <v>0.10268210894748887</v>
      </c>
      <c r="E294" s="28">
        <f t="shared" ca="1" si="34"/>
        <v>135557.10204525676</v>
      </c>
      <c r="F294" s="26">
        <f t="shared" ca="1" si="35"/>
        <v>1455719.9175030109</v>
      </c>
      <c r="G294" s="32">
        <f t="shared" si="37"/>
        <v>407538.79435599828</v>
      </c>
      <c r="H294" s="32">
        <f t="shared" si="38"/>
        <v>553566.16899912723</v>
      </c>
      <c r="I294" s="32">
        <f t="shared" si="39"/>
        <v>889466.58554403146</v>
      </c>
    </row>
    <row r="295" spans="1:9" ht="20.25" thickTop="1" thickBot="1">
      <c r="A295" s="33">
        <v>51867</v>
      </c>
      <c r="B295" s="29">
        <f t="shared" ca="1" si="36"/>
        <v>1456219.9175030109</v>
      </c>
      <c r="C295" s="30">
        <f t="shared" ca="1" si="32"/>
        <v>0.42293364202938477</v>
      </c>
      <c r="D295" s="27">
        <f t="shared" ca="1" si="33"/>
        <v>-4.3214228044052023E-3</v>
      </c>
      <c r="E295" s="28">
        <f t="shared" ca="1" si="34"/>
        <v>-6292.9419597265742</v>
      </c>
      <c r="F295" s="26">
        <f t="shared" ca="1" si="35"/>
        <v>1449926.9755432843</v>
      </c>
      <c r="G295" s="32">
        <f t="shared" si="37"/>
        <v>410345.90502298868</v>
      </c>
      <c r="H295" s="32">
        <f t="shared" si="38"/>
        <v>558059.50301763718</v>
      </c>
      <c r="I295" s="32">
        <f t="shared" si="39"/>
        <v>898411.29419295664</v>
      </c>
    </row>
    <row r="296" spans="1:9" ht="20.25" thickTop="1" thickBot="1">
      <c r="A296" s="33">
        <v>51898</v>
      </c>
      <c r="B296" s="29">
        <f t="shared" ca="1" si="36"/>
        <v>1450426.9755432843</v>
      </c>
      <c r="C296" s="30">
        <f t="shared" ca="1" si="32"/>
        <v>0.73624454243084547</v>
      </c>
      <c r="D296" s="27">
        <f t="shared" ca="1" si="33"/>
        <v>5.4421704413357967E-2</v>
      </c>
      <c r="E296" s="28">
        <f t="shared" ca="1" si="34"/>
        <v>78934.708136177404</v>
      </c>
      <c r="F296" s="26">
        <f t="shared" ca="1" si="35"/>
        <v>1529361.6836794617</v>
      </c>
      <c r="G296" s="32">
        <f t="shared" si="37"/>
        <v>413168.88750180876</v>
      </c>
      <c r="H296" s="32">
        <f t="shared" si="38"/>
        <v>562585.22194718593</v>
      </c>
      <c r="I296" s="32">
        <f t="shared" si="39"/>
        <v>907440.87733011169</v>
      </c>
    </row>
    <row r="297" spans="1:9" ht="20.25" thickTop="1" thickBot="1">
      <c r="A297" s="33">
        <v>51926</v>
      </c>
      <c r="B297" s="29">
        <f t="shared" ca="1" si="36"/>
        <v>1529861.6836794617</v>
      </c>
      <c r="C297" s="30">
        <f t="shared" ca="1" si="32"/>
        <v>0.23973853972896464</v>
      </c>
      <c r="D297" s="27">
        <f t="shared" ca="1" si="33"/>
        <v>-4.0777928733370487E-2</v>
      </c>
      <c r="E297" s="28">
        <f t="shared" ca="1" si="34"/>
        <v>-62384.590708995274</v>
      </c>
      <c r="F297" s="26">
        <f t="shared" ca="1" si="35"/>
        <v>1467477.0929704665</v>
      </c>
      <c r="G297" s="32">
        <f t="shared" si="37"/>
        <v>416007.83153399016</v>
      </c>
      <c r="H297" s="32">
        <f t="shared" si="38"/>
        <v>567143.55919629789</v>
      </c>
      <c r="I297" s="32">
        <f t="shared" si="39"/>
        <v>916556.14031194081</v>
      </c>
    </row>
    <row r="298" spans="1:9" ht="20.25" thickTop="1" thickBot="1">
      <c r="A298" s="33">
        <v>51957</v>
      </c>
      <c r="B298" s="29">
        <f t="shared" ca="1" si="36"/>
        <v>1467977.0929704665</v>
      </c>
      <c r="C298" s="30">
        <f t="shared" ca="1" si="32"/>
        <v>2.9415999484675659E-2</v>
      </c>
      <c r="D298" s="27">
        <f t="shared" ca="1" si="33"/>
        <v>-0.12483966003124163</v>
      </c>
      <c r="E298" s="28">
        <f t="shared" ca="1" si="34"/>
        <v>-183261.76122008343</v>
      </c>
      <c r="F298" s="26">
        <f t="shared" ca="1" si="35"/>
        <v>1284715.3317503831</v>
      </c>
      <c r="G298" s="32">
        <f t="shared" si="37"/>
        <v>418862.82736847625</v>
      </c>
      <c r="H298" s="32">
        <f t="shared" si="38"/>
        <v>571734.74985574826</v>
      </c>
      <c r="I298" s="32">
        <f t="shared" si="39"/>
        <v>925757.89613674872</v>
      </c>
    </row>
    <row r="299" spans="1:9" ht="20.25" thickTop="1" thickBot="1">
      <c r="A299" s="33">
        <v>51987</v>
      </c>
      <c r="B299" s="29">
        <f t="shared" ca="1" si="36"/>
        <v>1285215.3317503831</v>
      </c>
      <c r="C299" s="30">
        <f t="shared" ca="1" si="32"/>
        <v>0.56860106286002154</v>
      </c>
      <c r="D299" s="27">
        <f t="shared" ca="1" si="33"/>
        <v>2.178705350420379E-2</v>
      </c>
      <c r="E299" s="28">
        <f t="shared" ca="1" si="34"/>
        <v>28001.055197268623</v>
      </c>
      <c r="F299" s="26">
        <f t="shared" ca="1" si="35"/>
        <v>1313216.3869476519</v>
      </c>
      <c r="G299" s="32">
        <f t="shared" si="37"/>
        <v>421733.96576449095</v>
      </c>
      <c r="H299" s="32">
        <f t="shared" si="38"/>
        <v>576359.03071068728</v>
      </c>
      <c r="I299" s="32">
        <f t="shared" si="39"/>
        <v>935046.96551721287</v>
      </c>
    </row>
    <row r="300" spans="1:9" ht="20.25" thickTop="1" thickBot="1">
      <c r="A300" s="33">
        <v>52018</v>
      </c>
      <c r="B300" s="29">
        <f t="shared" ca="1" si="36"/>
        <v>1313716.3869476519</v>
      </c>
      <c r="C300" s="30">
        <f t="shared" ca="1" si="32"/>
        <v>5.3467812529623071E-2</v>
      </c>
      <c r="D300" s="27">
        <f t="shared" ca="1" si="33"/>
        <v>-0.10512179877143377</v>
      </c>
      <c r="E300" s="28">
        <f t="shared" ca="1" si="34"/>
        <v>-138100.22967144608</v>
      </c>
      <c r="F300" s="26">
        <f t="shared" ca="1" si="35"/>
        <v>1175616.1572762057</v>
      </c>
      <c r="G300" s="32">
        <f t="shared" si="37"/>
        <v>424621.3379944241</v>
      </c>
      <c r="H300" s="32">
        <f t="shared" si="38"/>
        <v>581016.64025285246</v>
      </c>
      <c r="I300" s="32">
        <f t="shared" si="39"/>
        <v>944424.17695358326</v>
      </c>
    </row>
    <row r="301" spans="1:9" ht="20.25" thickTop="1" thickBot="1">
      <c r="A301" s="33">
        <v>52048</v>
      </c>
      <c r="B301" s="29">
        <f t="shared" ca="1" si="36"/>
        <v>1176116.1572762057</v>
      </c>
      <c r="C301" s="30">
        <f t="shared" ca="1" si="32"/>
        <v>0.80349962076947889</v>
      </c>
      <c r="D301" s="27">
        <f t="shared" ca="1" si="33"/>
        <v>7.0232776114379128E-2</v>
      </c>
      <c r="E301" s="28">
        <f t="shared" ca="1" si="34"/>
        <v>82601.902758483673</v>
      </c>
      <c r="F301" s="26">
        <f t="shared" ca="1" si="35"/>
        <v>1258718.0600346895</v>
      </c>
      <c r="G301" s="32">
        <f t="shared" si="37"/>
        <v>427525.03584673285</v>
      </c>
      <c r="H301" s="32">
        <f t="shared" si="38"/>
        <v>585707.81869286834</v>
      </c>
      <c r="I301" s="32">
        <f t="shared" si="39"/>
        <v>953890.36680757708</v>
      </c>
    </row>
    <row r="302" spans="1:9" ht="20.25" thickTop="1" thickBot="1">
      <c r="A302" s="33">
        <v>52079</v>
      </c>
      <c r="B302" s="29">
        <f t="shared" ca="1" si="36"/>
        <v>1259218.0600346895</v>
      </c>
      <c r="C302" s="30">
        <f t="shared" ca="1" si="32"/>
        <v>0.37621866400014703</v>
      </c>
      <c r="D302" s="27">
        <f t="shared" ca="1" si="33"/>
        <v>-1.2926872937188917E-2</v>
      </c>
      <c r="E302" s="28">
        <f t="shared" ca="1" si="34"/>
        <v>-16277.751862281957</v>
      </c>
      <c r="F302" s="26">
        <f t="shared" ca="1" si="35"/>
        <v>1242940.3081724076</v>
      </c>
      <c r="G302" s="32">
        <f t="shared" si="37"/>
        <v>430445.15162885963</v>
      </c>
      <c r="H302" s="32">
        <f t="shared" si="38"/>
        <v>590432.80797263514</v>
      </c>
      <c r="I302" s="32">
        <f t="shared" si="39"/>
        <v>963446.37937697489</v>
      </c>
    </row>
    <row r="303" spans="1:9" ht="20.25" thickTop="1" thickBot="1">
      <c r="A303" s="33">
        <v>52110</v>
      </c>
      <c r="B303" s="29">
        <f t="shared" ca="1" si="36"/>
        <v>1243440.3081724076</v>
      </c>
      <c r="C303" s="30">
        <f t="shared" ca="1" si="32"/>
        <v>0.74665379540764709</v>
      </c>
      <c r="D303" s="27">
        <f t="shared" ca="1" si="33"/>
        <v>5.6710166925736091E-2</v>
      </c>
      <c r="E303" s="28">
        <f t="shared" ca="1" si="34"/>
        <v>70515.707438645957</v>
      </c>
      <c r="F303" s="26">
        <f t="shared" ca="1" si="35"/>
        <v>1313956.0156110534</v>
      </c>
      <c r="G303" s="32">
        <f t="shared" si="37"/>
        <v>433381.7781701666</v>
      </c>
      <c r="H303" s="32">
        <f t="shared" si="38"/>
        <v>595191.85177780641</v>
      </c>
      <c r="I303" s="32">
        <f t="shared" si="39"/>
        <v>973093.06697092403</v>
      </c>
    </row>
    <row r="304" spans="1:9" ht="20.25" thickTop="1" thickBot="1">
      <c r="A304" s="33">
        <v>52140</v>
      </c>
      <c r="B304" s="29">
        <f t="shared" ca="1" si="36"/>
        <v>1314456.0156110534</v>
      </c>
      <c r="C304" s="30">
        <f t="shared" ca="1" si="32"/>
        <v>0.52146806783364896</v>
      </c>
      <c r="D304" s="27">
        <f t="shared" ca="1" si="33"/>
        <v>1.3327914769986772E-2</v>
      </c>
      <c r="E304" s="28">
        <f t="shared" ca="1" si="34"/>
        <v>17518.95774496052</v>
      </c>
      <c r="F304" s="26">
        <f t="shared" ca="1" si="35"/>
        <v>1331974.9733560139</v>
      </c>
      <c r="G304" s="32">
        <f t="shared" si="37"/>
        <v>436335.00882488664</v>
      </c>
      <c r="H304" s="32">
        <f t="shared" si="38"/>
        <v>599985.19555035722</v>
      </c>
      <c r="I304" s="32">
        <f t="shared" si="39"/>
        <v>982831.28998595674</v>
      </c>
    </row>
    <row r="305" spans="1:9" ht="20.25" thickTop="1" thickBot="1">
      <c r="A305" s="33">
        <v>52171</v>
      </c>
      <c r="B305" s="29">
        <f t="shared" ca="1" si="36"/>
        <v>1332474.9733560139</v>
      </c>
      <c r="C305" s="30">
        <f t="shared" ca="1" si="32"/>
        <v>0.36144813561830968</v>
      </c>
      <c r="D305" s="27">
        <f t="shared" ca="1" si="33"/>
        <v>-1.5711396217396367E-2</v>
      </c>
      <c r="E305" s="28">
        <f t="shared" ca="1" si="34"/>
        <v>-20935.042256161003</v>
      </c>
      <c r="F305" s="26">
        <f t="shared" ca="1" si="35"/>
        <v>1311539.9310998528</v>
      </c>
      <c r="G305" s="32">
        <f t="shared" si="37"/>
        <v>439304.93747509102</v>
      </c>
      <c r="H305" s="32">
        <f t="shared" si="38"/>
        <v>604813.08650124224</v>
      </c>
      <c r="I305" s="32">
        <f t="shared" si="39"/>
        <v>992661.91698272992</v>
      </c>
    </row>
    <row r="306" spans="1:9" ht="20.25" thickTop="1" thickBot="1">
      <c r="A306" s="33">
        <v>52201</v>
      </c>
      <c r="B306" s="29">
        <f t="shared" ca="1" si="36"/>
        <v>1312039.9310998528</v>
      </c>
      <c r="C306" s="30">
        <f t="shared" ca="1" si="32"/>
        <v>0.47679126766687663</v>
      </c>
      <c r="D306" s="27">
        <f t="shared" ca="1" si="33"/>
        <v>5.3613743245017904E-3</v>
      </c>
      <c r="E306" s="28">
        <f t="shared" ca="1" si="34"/>
        <v>7034.3371993198489</v>
      </c>
      <c r="F306" s="26">
        <f t="shared" ca="1" si="35"/>
        <v>1319074.2682991726</v>
      </c>
      <c r="G306" s="32">
        <f t="shared" si="37"/>
        <v>442291.65853367385</v>
      </c>
      <c r="H306" s="32">
        <f t="shared" si="38"/>
        <v>609675.7736231453</v>
      </c>
      <c r="I306" s="32">
        <f t="shared" si="39"/>
        <v>1002585.8247634926</v>
      </c>
    </row>
    <row r="307" spans="1:9" ht="20.25" thickTop="1" thickBot="1">
      <c r="A307" s="33">
        <v>52232</v>
      </c>
      <c r="B307" s="29">
        <f t="shared" ca="1" si="36"/>
        <v>1319574.2682991726</v>
      </c>
      <c r="C307" s="30">
        <f t="shared" ca="1" si="32"/>
        <v>1.6477706572721296E-2</v>
      </c>
      <c r="D307" s="27">
        <f t="shared" ca="1" si="33"/>
        <v>-0.14212971342369993</v>
      </c>
      <c r="E307" s="28">
        <f t="shared" ca="1" si="34"/>
        <v>-187550.71259464993</v>
      </c>
      <c r="F307" s="26">
        <f t="shared" ca="1" si="35"/>
        <v>1132023.5557045226</v>
      </c>
      <c r="G307" s="32">
        <f t="shared" si="37"/>
        <v>445295.26694735355</v>
      </c>
      <c r="H307" s="32">
        <f t="shared" si="38"/>
        <v>614573.50770332117</v>
      </c>
      <c r="I307" s="32">
        <f t="shared" si="39"/>
        <v>1012603.8984502888</v>
      </c>
    </row>
    <row r="308" spans="1:9" ht="20.25" thickTop="1" thickBot="1">
      <c r="A308" s="33">
        <v>52263</v>
      </c>
      <c r="B308" s="29">
        <f t="shared" ca="1" si="36"/>
        <v>1132523.5557045226</v>
      </c>
      <c r="C308" s="30">
        <f t="shared" ca="1" si="32"/>
        <v>0.39635377275862771</v>
      </c>
      <c r="D308" s="27">
        <f t="shared" ca="1" si="33"/>
        <v>-9.1848208031039772E-3</v>
      </c>
      <c r="E308" s="28">
        <f t="shared" ca="1" si="34"/>
        <v>-10402.025914440186</v>
      </c>
      <c r="F308" s="26">
        <f t="shared" ca="1" si="35"/>
        <v>1122121.5297900825</v>
      </c>
      <c r="G308" s="32">
        <f t="shared" si="37"/>
        <v>448315.85819969105</v>
      </c>
      <c r="H308" s="32">
        <f t="shared" si="38"/>
        <v>619506.54133652931</v>
      </c>
      <c r="I308" s="32">
        <f t="shared" si="39"/>
        <v>1022717.0315639024</v>
      </c>
    </row>
    <row r="309" spans="1:9" ht="20.25" thickTop="1" thickBot="1">
      <c r="A309" s="33">
        <v>52291</v>
      </c>
      <c r="B309" s="29">
        <f t="shared" ca="1" si="36"/>
        <v>1122621.5297900825</v>
      </c>
      <c r="C309" s="30">
        <f t="shared" ca="1" si="32"/>
        <v>0.27780933232768068</v>
      </c>
      <c r="D309" s="27">
        <f t="shared" ca="1" si="33"/>
        <v>-3.2403616719702259E-2</v>
      </c>
      <c r="E309" s="28">
        <f t="shared" ca="1" si="34"/>
        <v>-36376.997772603645</v>
      </c>
      <c r="F309" s="26">
        <f t="shared" ca="1" si="35"/>
        <v>1086244.5320174787</v>
      </c>
      <c r="G309" s="32">
        <f t="shared" si="37"/>
        <v>451353.5283141252</v>
      </c>
      <c r="H309" s="32">
        <f t="shared" si="38"/>
        <v>624475.1289380613</v>
      </c>
      <c r="I309" s="32">
        <f t="shared" si="39"/>
        <v>1032926.126103551</v>
      </c>
    </row>
    <row r="310" spans="1:9" ht="20.25" thickTop="1" thickBot="1">
      <c r="A310" s="33">
        <v>52322</v>
      </c>
      <c r="B310" s="29">
        <f t="shared" ca="1" si="36"/>
        <v>1086744.5320174787</v>
      </c>
      <c r="C310" s="30">
        <f t="shared" ca="1" si="32"/>
        <v>0.39035243983652657</v>
      </c>
      <c r="D310" s="27">
        <f t="shared" ca="1" si="33"/>
        <v>-1.0294280742816892E-2</v>
      </c>
      <c r="E310" s="28">
        <f t="shared" ca="1" si="34"/>
        <v>-11187.253308309088</v>
      </c>
      <c r="F310" s="26">
        <f t="shared" ca="1" si="35"/>
        <v>1075557.2787091697</v>
      </c>
      <c r="G310" s="32">
        <f t="shared" si="37"/>
        <v>454408.37385702529</v>
      </c>
      <c r="H310" s="32">
        <f t="shared" si="38"/>
        <v>629479.52675686218</v>
      </c>
      <c r="I310" s="32">
        <f t="shared" si="39"/>
        <v>1043232.0926273359</v>
      </c>
    </row>
    <row r="311" spans="1:9" ht="20.25" thickTop="1" thickBot="1">
      <c r="A311" s="33">
        <v>52352</v>
      </c>
      <c r="B311" s="29">
        <f t="shared" ca="1" si="36"/>
        <v>1076057.2787091697</v>
      </c>
      <c r="C311" s="30">
        <f t="shared" ca="1" si="32"/>
        <v>0.43027674828209528</v>
      </c>
      <c r="D311" s="27">
        <f t="shared" ca="1" si="33"/>
        <v>-2.9901106393101229E-3</v>
      </c>
      <c r="E311" s="28">
        <f t="shared" ca="1" si="34"/>
        <v>-3217.5303175753866</v>
      </c>
      <c r="F311" s="26">
        <f t="shared" ca="1" si="35"/>
        <v>1072839.7483915943</v>
      </c>
      <c r="G311" s="32">
        <f t="shared" si="37"/>
        <v>457480.49194076104</v>
      </c>
      <c r="H311" s="32">
        <f t="shared" si="38"/>
        <v>634519.99288874574</v>
      </c>
      <c r="I311" s="32">
        <f t="shared" si="39"/>
        <v>1053635.8503334557</v>
      </c>
    </row>
    <row r="312" spans="1:9" ht="20.25" thickTop="1" thickBot="1">
      <c r="A312" s="33">
        <v>52383</v>
      </c>
      <c r="B312" s="29">
        <f t="shared" ca="1" si="36"/>
        <v>1073339.7483915943</v>
      </c>
      <c r="C312" s="30">
        <f t="shared" ca="1" si="32"/>
        <v>0.42790962816438127</v>
      </c>
      <c r="D312" s="27">
        <f t="shared" ca="1" si="33"/>
        <v>-3.4187712204445386E-3</v>
      </c>
      <c r="E312" s="28">
        <f t="shared" ca="1" si="34"/>
        <v>-3669.5030415603646</v>
      </c>
      <c r="F312" s="26">
        <f t="shared" ca="1" si="35"/>
        <v>1069670.245350034</v>
      </c>
      <c r="G312" s="32">
        <f t="shared" si="37"/>
        <v>460569.98022678948</v>
      </c>
      <c r="H312" s="32">
        <f t="shared" si="38"/>
        <v>639596.78728970571</v>
      </c>
      <c r="I312" s="32">
        <f t="shared" si="39"/>
        <v>1064138.3271421904</v>
      </c>
    </row>
    <row r="313" spans="1:9" ht="20.25" thickTop="1" thickBot="1">
      <c r="A313" s="33">
        <v>52413</v>
      </c>
      <c r="B313" s="29">
        <f t="shared" ca="1" si="36"/>
        <v>1070170.245350034</v>
      </c>
      <c r="C313" s="30">
        <f t="shared" ca="1" si="32"/>
        <v>6.576554916348254E-2</v>
      </c>
      <c r="D313" s="27">
        <f t="shared" ca="1" si="33"/>
        <v>-9.7725308999491153E-2</v>
      </c>
      <c r="E313" s="28">
        <f t="shared" ca="1" si="34"/>
        <v>-104582.71790889333</v>
      </c>
      <c r="F313" s="26">
        <f t="shared" ca="1" si="35"/>
        <v>965587.52744114061</v>
      </c>
      <c r="G313" s="32">
        <f t="shared" si="37"/>
        <v>463676.93692875985</v>
      </c>
      <c r="H313" s="32">
        <f t="shared" si="38"/>
        <v>644710.17178932298</v>
      </c>
      <c r="I313" s="32">
        <f t="shared" si="39"/>
        <v>1074740.4597786635</v>
      </c>
    </row>
    <row r="314" spans="1:9" ht="20.25" thickTop="1" thickBot="1">
      <c r="A314" s="33">
        <v>52444</v>
      </c>
      <c r="B314" s="29">
        <f t="shared" ca="1" si="36"/>
        <v>966087.52744114061</v>
      </c>
      <c r="C314" s="30">
        <f t="shared" ca="1" si="32"/>
        <v>0.14242426761401528</v>
      </c>
      <c r="D314" s="27">
        <f t="shared" ca="1" si="33"/>
        <v>-6.6540801715384845E-2</v>
      </c>
      <c r="E314" s="28">
        <f t="shared" ca="1" si="34"/>
        <v>-64284.238603167352</v>
      </c>
      <c r="F314" s="26">
        <f t="shared" ca="1" si="35"/>
        <v>901803.28883797326</v>
      </c>
      <c r="G314" s="32">
        <f t="shared" si="37"/>
        <v>466801.46081563551</v>
      </c>
      <c r="H314" s="32">
        <f t="shared" si="38"/>
        <v>649860.4101042687</v>
      </c>
      <c r="I314" s="32">
        <f t="shared" si="39"/>
        <v>1085443.193856389</v>
      </c>
    </row>
    <row r="315" spans="1:9" ht="20.25" thickTop="1" thickBot="1">
      <c r="A315" s="33">
        <v>52475</v>
      </c>
      <c r="B315" s="29">
        <f t="shared" ca="1" si="36"/>
        <v>902303.28883797326</v>
      </c>
      <c r="C315" s="30">
        <f t="shared" ca="1" si="32"/>
        <v>0.95829707429474853</v>
      </c>
      <c r="D315" s="27">
        <f t="shared" ca="1" si="33"/>
        <v>0.13259240686780835</v>
      </c>
      <c r="E315" s="28">
        <f t="shared" ca="1" si="34"/>
        <v>119638.56479176614</v>
      </c>
      <c r="F315" s="26">
        <f t="shared" ca="1" si="35"/>
        <v>1021941.8536297394</v>
      </c>
      <c r="G315" s="32">
        <f t="shared" si="37"/>
        <v>469943.65121483395</v>
      </c>
      <c r="H315" s="32">
        <f t="shared" si="38"/>
        <v>655047.76785190543</v>
      </c>
      <c r="I315" s="32">
        <f t="shared" si="39"/>
        <v>1096247.483961612</v>
      </c>
    </row>
    <row r="316" spans="1:9" ht="20.25" thickTop="1" thickBot="1">
      <c r="A316" s="33">
        <v>52505</v>
      </c>
      <c r="B316" s="29">
        <f t="shared" ca="1" si="36"/>
        <v>1022441.8536297394</v>
      </c>
      <c r="C316" s="30">
        <f t="shared" ca="1" si="32"/>
        <v>0.88224365516455361</v>
      </c>
      <c r="D316" s="27">
        <f t="shared" ca="1" si="33"/>
        <v>9.38443373603942E-2</v>
      </c>
      <c r="E316" s="28">
        <f t="shared" ca="1" si="34"/>
        <v>95950.378243416053</v>
      </c>
      <c r="F316" s="26">
        <f t="shared" ca="1" si="35"/>
        <v>1118392.2318731553</v>
      </c>
      <c r="G316" s="32">
        <f t="shared" si="37"/>
        <v>473103.60801538441</v>
      </c>
      <c r="H316" s="32">
        <f t="shared" si="38"/>
        <v>660272.51256398589</v>
      </c>
      <c r="I316" s="32">
        <f t="shared" si="39"/>
        <v>1107154.2937384488</v>
      </c>
    </row>
    <row r="317" spans="1:9" ht="20.25" thickTop="1" thickBot="1">
      <c r="A317" s="33">
        <v>52536</v>
      </c>
      <c r="B317" s="29">
        <f t="shared" ca="1" si="36"/>
        <v>1118892.2318731553</v>
      </c>
      <c r="C317" s="30">
        <f t="shared" ca="1" si="32"/>
        <v>0.17843928305074819</v>
      </c>
      <c r="D317" s="27">
        <f t="shared" ca="1" si="33"/>
        <v>-5.6006508075920995E-2</v>
      </c>
      <c r="E317" s="28">
        <f t="shared" ca="1" si="34"/>
        <v>-62665.246820489141</v>
      </c>
      <c r="F317" s="26">
        <f t="shared" ca="1" si="35"/>
        <v>1056226.9850526662</v>
      </c>
      <c r="G317" s="32">
        <f t="shared" si="37"/>
        <v>476281.43167110311</v>
      </c>
      <c r="H317" s="32">
        <f t="shared" si="38"/>
        <v>665534.91370045056</v>
      </c>
      <c r="I317" s="32">
        <f t="shared" si="39"/>
        <v>1118164.5959748346</v>
      </c>
    </row>
    <row r="318" spans="1:9" ht="20.25" thickTop="1" thickBot="1">
      <c r="A318" s="33">
        <v>52566</v>
      </c>
      <c r="B318" s="29">
        <f t="shared" ca="1" si="36"/>
        <v>1056726.9850526662</v>
      </c>
      <c r="C318" s="30">
        <f t="shared" ca="1" si="32"/>
        <v>0.98715455508460526</v>
      </c>
      <c r="D318" s="27">
        <f t="shared" ca="1" si="33"/>
        <v>0.16811362474716998</v>
      </c>
      <c r="E318" s="28">
        <f t="shared" ca="1" si="34"/>
        <v>177650.20382535222</v>
      </c>
      <c r="F318" s="26">
        <f t="shared" ca="1" si="35"/>
        <v>1234377.1888780184</v>
      </c>
      <c r="G318" s="32">
        <f t="shared" si="37"/>
        <v>479477.22320378677</v>
      </c>
      <c r="H318" s="32">
        <f t="shared" si="38"/>
        <v>670835.24266332493</v>
      </c>
      <c r="I318" s="32">
        <f t="shared" si="39"/>
        <v>1129279.3726892888</v>
      </c>
    </row>
    <row r="319" spans="1:9" ht="20.25" thickTop="1" thickBot="1">
      <c r="A319" s="33">
        <v>52597</v>
      </c>
      <c r="B319" s="29">
        <f t="shared" ca="1" si="36"/>
        <v>1234877.1888780184</v>
      </c>
      <c r="C319" s="30">
        <f t="shared" ca="1" si="32"/>
        <v>9.5123170471127727E-2</v>
      </c>
      <c r="D319" s="27">
        <f t="shared" ca="1" si="33"/>
        <v>-8.3630386201066276E-2</v>
      </c>
      <c r="E319" s="28">
        <f t="shared" ca="1" si="34"/>
        <v>-103273.25621675575</v>
      </c>
      <c r="F319" s="26">
        <f t="shared" ca="1" si="35"/>
        <v>1131603.9326612626</v>
      </c>
      <c r="G319" s="32">
        <f t="shared" si="37"/>
        <v>482691.08420642407</v>
      </c>
      <c r="H319" s="32">
        <f t="shared" si="38"/>
        <v>676173.77281071665</v>
      </c>
      <c r="I319" s="32">
        <f t="shared" si="39"/>
        <v>1140499.6152185006</v>
      </c>
    </row>
    <row r="320" spans="1:9" ht="20.25" thickTop="1" thickBot="1">
      <c r="A320" s="33">
        <v>52628</v>
      </c>
      <c r="B320" s="29">
        <f t="shared" ca="1" si="36"/>
        <v>1132103.9326612626</v>
      </c>
      <c r="C320" s="30">
        <f t="shared" ca="1" si="32"/>
        <v>0.35261560837804673</v>
      </c>
      <c r="D320" s="27">
        <f t="shared" ca="1" si="33"/>
        <v>-1.7394883321924154E-2</v>
      </c>
      <c r="E320" s="28">
        <f t="shared" ca="1" si="34"/>
        <v>-19692.81581693414</v>
      </c>
      <c r="F320" s="26">
        <f t="shared" ca="1" si="35"/>
        <v>1112411.1168443284</v>
      </c>
      <c r="G320" s="32">
        <f t="shared" si="37"/>
        <v>485923.11684642517</v>
      </c>
      <c r="H320" s="32">
        <f t="shared" si="38"/>
        <v>681550.77947091358</v>
      </c>
      <c r="I320" s="32">
        <f t="shared" si="39"/>
        <v>1151826.3243057479</v>
      </c>
    </row>
    <row r="321" spans="1:9" ht="20.25" thickTop="1" thickBot="1">
      <c r="A321" s="33">
        <v>52657</v>
      </c>
      <c r="B321" s="29">
        <f t="shared" ca="1" si="36"/>
        <v>1112911.1168443284</v>
      </c>
      <c r="C321" s="30">
        <f t="shared" ca="1" si="32"/>
        <v>0.38205666111233105</v>
      </c>
      <c r="D321" s="27">
        <f t="shared" ca="1" si="33"/>
        <v>-1.1835950126553004E-2</v>
      </c>
      <c r="E321" s="28">
        <f t="shared" ca="1" si="34"/>
        <v>-13172.360474255873</v>
      </c>
      <c r="F321" s="26">
        <f t="shared" ca="1" si="35"/>
        <v>1099738.7563700725</v>
      </c>
      <c r="G321" s="32">
        <f t="shared" si="37"/>
        <v>489173.42386886966</v>
      </c>
      <c r="H321" s="32">
        <f t="shared" si="38"/>
        <v>686966.53995658353</v>
      </c>
      <c r="I321" s="32">
        <f t="shared" si="39"/>
        <v>1163260.5101901542</v>
      </c>
    </row>
    <row r="322" spans="1:9" ht="20.25" thickTop="1" thickBot="1">
      <c r="A322" s="33">
        <v>52688</v>
      </c>
      <c r="B322" s="29">
        <f t="shared" ca="1" si="36"/>
        <v>1100238.7563700725</v>
      </c>
      <c r="C322" s="30">
        <f t="shared" ca="1" si="32"/>
        <v>0.36091762888307599</v>
      </c>
      <c r="D322" s="27">
        <f t="shared" ca="1" si="33"/>
        <v>-1.5812103887385139E-2</v>
      </c>
      <c r="E322" s="28">
        <f t="shared" ca="1" si="34"/>
        <v>-17397.089516651013</v>
      </c>
      <c r="F322" s="26">
        <f t="shared" ca="1" si="35"/>
        <v>1082841.6668534214</v>
      </c>
      <c r="G322" s="32">
        <f t="shared" si="37"/>
        <v>492442.10859977279</v>
      </c>
      <c r="H322" s="32">
        <f t="shared" si="38"/>
        <v>692421.33357907645</v>
      </c>
      <c r="I322" s="32">
        <f t="shared" si="39"/>
        <v>1174803.1926967932</v>
      </c>
    </row>
    <row r="323" spans="1:9" ht="20.25" thickTop="1" thickBot="1">
      <c r="A323" s="33">
        <v>52718</v>
      </c>
      <c r="B323" s="29">
        <f t="shared" ca="1" si="36"/>
        <v>1083341.6668534214</v>
      </c>
      <c r="C323" s="30">
        <f t="shared" ca="1" si="32"/>
        <v>0.70024365664770549</v>
      </c>
      <c r="D323" s="27">
        <f t="shared" ca="1" si="33"/>
        <v>4.683471119935468E-2</v>
      </c>
      <c r="E323" s="28">
        <f t="shared" ca="1" si="34"/>
        <v>50737.994097307499</v>
      </c>
      <c r="F323" s="26">
        <f t="shared" ca="1" si="35"/>
        <v>1134079.6609507289</v>
      </c>
      <c r="G323" s="32">
        <f t="shared" si="37"/>
        <v>495729.27494937001</v>
      </c>
      <c r="H323" s="32">
        <f t="shared" si="38"/>
        <v>697915.44166282949</v>
      </c>
      <c r="I323" s="32">
        <f t="shared" si="39"/>
        <v>1186455.4013276475</v>
      </c>
    </row>
    <row r="324" spans="1:9" ht="20.25" thickTop="1" thickBot="1">
      <c r="A324" s="33">
        <v>52749</v>
      </c>
      <c r="B324" s="29">
        <f t="shared" ca="1" si="36"/>
        <v>1134579.6609507289</v>
      </c>
      <c r="C324" s="30">
        <f t="shared" ca="1" si="32"/>
        <v>0.76782449722149426</v>
      </c>
      <c r="D324" s="27">
        <f t="shared" ca="1" si="33"/>
        <v>6.1523950460187229E-2</v>
      </c>
      <c r="E324" s="28">
        <f t="shared" ca="1" si="34"/>
        <v>69803.822853468664</v>
      </c>
      <c r="F324" s="26">
        <f t="shared" ca="1" si="35"/>
        <v>1204383.4838041975</v>
      </c>
      <c r="G324" s="32">
        <f t="shared" si="37"/>
        <v>499035.02741542045</v>
      </c>
      <c r="H324" s="32">
        <f t="shared" si="38"/>
        <v>703449.14755987597</v>
      </c>
      <c r="I324" s="32">
        <f t="shared" si="39"/>
        <v>1198218.1753534304</v>
      </c>
    </row>
    <row r="325" spans="1:9" ht="20.25" thickTop="1" thickBot="1">
      <c r="A325" s="33">
        <v>52779</v>
      </c>
      <c r="B325" s="29">
        <f t="shared" ca="1" si="36"/>
        <v>1204883.4838041975</v>
      </c>
      <c r="C325" s="30">
        <f t="shared" ca="1" si="32"/>
        <v>0.45943466017340828</v>
      </c>
      <c r="D325" s="27">
        <f t="shared" ca="1" si="33"/>
        <v>2.2578901710068591E-3</v>
      </c>
      <c r="E325" s="28">
        <f t="shared" ca="1" si="34"/>
        <v>2720.4945752899998</v>
      </c>
      <c r="F325" s="26">
        <f t="shared" ca="1" si="35"/>
        <v>1207603.9783794875</v>
      </c>
      <c r="G325" s="32">
        <f t="shared" si="37"/>
        <v>502359.47108652873</v>
      </c>
      <c r="H325" s="32">
        <f t="shared" si="38"/>
        <v>709022.73666445888</v>
      </c>
      <c r="I325" s="32">
        <f t="shared" si="39"/>
        <v>1210092.5639062803</v>
      </c>
    </row>
    <row r="326" spans="1:9" ht="20.25" thickTop="1" thickBot="1">
      <c r="A326" s="33">
        <v>52810</v>
      </c>
      <c r="B326" s="29">
        <f t="shared" ca="1" si="36"/>
        <v>1208103.9783794875</v>
      </c>
      <c r="C326" s="30">
        <f t="shared" ca="1" si="32"/>
        <v>0.72780825492149082</v>
      </c>
      <c r="D326" s="27">
        <f t="shared" ca="1" si="33"/>
        <v>5.2600655372390961E-2</v>
      </c>
      <c r="E326" s="28">
        <f t="shared" ca="1" si="34"/>
        <v>63547.061020753885</v>
      </c>
      <c r="F326" s="26">
        <f t="shared" ca="1" si="35"/>
        <v>1271651.0394002413</v>
      </c>
      <c r="G326" s="32">
        <f t="shared" si="37"/>
        <v>505702.71164548566</v>
      </c>
      <c r="H326" s="32">
        <f t="shared" si="38"/>
        <v>714636.49642774975</v>
      </c>
      <c r="I326" s="32">
        <f t="shared" si="39"/>
        <v>1222079.626073333</v>
      </c>
    </row>
    <row r="327" spans="1:9" ht="20.25" thickTop="1" thickBot="1">
      <c r="A327" s="33">
        <v>52841</v>
      </c>
      <c r="B327" s="29">
        <f t="shared" ca="1" si="36"/>
        <v>1272151.0394002413</v>
      </c>
      <c r="C327" s="30">
        <f t="shared" ca="1" si="32"/>
        <v>0.69859333051678729</v>
      </c>
      <c r="D327" s="27">
        <f t="shared" ca="1" si="33"/>
        <v>4.6497529171232857E-2</v>
      </c>
      <c r="E327" s="28">
        <f t="shared" ca="1" si="34"/>
        <v>59151.880064726924</v>
      </c>
      <c r="F327" s="26">
        <f t="shared" ca="1" si="35"/>
        <v>1331302.9194649681</v>
      </c>
      <c r="G327" s="32">
        <f t="shared" si="37"/>
        <v>509064.85537262802</v>
      </c>
      <c r="H327" s="32">
        <f t="shared" si="38"/>
        <v>720290.71637267375</v>
      </c>
      <c r="I327" s="32">
        <f t="shared" si="39"/>
        <v>1234180.4309911828</v>
      </c>
    </row>
    <row r="328" spans="1:9" ht="20.25" thickTop="1" thickBot="1">
      <c r="A328" s="33">
        <v>52871</v>
      </c>
      <c r="B328" s="29">
        <f t="shared" ca="1" si="36"/>
        <v>1331802.9194649681</v>
      </c>
      <c r="C328" s="30">
        <f t="shared" ca="1" si="32"/>
        <v>0.2601389726367922</v>
      </c>
      <c r="D328" s="27">
        <f t="shared" ca="1" si="33"/>
        <v>-3.6211400084509827E-2</v>
      </c>
      <c r="E328" s="28">
        <f t="shared" ca="1" si="34"/>
        <v>-48226.448350464183</v>
      </c>
      <c r="F328" s="26">
        <f t="shared" ca="1" si="35"/>
        <v>1283576.4711145039</v>
      </c>
      <c r="G328" s="32">
        <f t="shared" si="37"/>
        <v>512446.00914921699</v>
      </c>
      <c r="H328" s="32">
        <f t="shared" si="38"/>
        <v>725985.68810884142</v>
      </c>
      <c r="I328" s="32">
        <f t="shared" si="39"/>
        <v>1246396.0579412398</v>
      </c>
    </row>
    <row r="329" spans="1:9" ht="20.25" thickTop="1" thickBot="1">
      <c r="A329" s="33">
        <v>52902</v>
      </c>
      <c r="B329" s="29">
        <f t="shared" ca="1" si="36"/>
        <v>1284076.4711145039</v>
      </c>
      <c r="C329" s="30">
        <f t="shared" ref="C329:C367" ca="1" si="40">RAND()</f>
        <v>0.48749422208757065</v>
      </c>
      <c r="D329" s="27">
        <f t="shared" ref="D329:D367" ca="1" si="41">NORMINV(C329,$B$3,$B$4)</f>
        <v>7.2708392253841405E-3</v>
      </c>
      <c r="E329" s="28">
        <f t="shared" ref="E329:E367" ca="1" si="42">B329*D329</f>
        <v>9336.3135745721811</v>
      </c>
      <c r="F329" s="26">
        <f t="shared" ref="F329:F367" ca="1" si="43">B329+E329</f>
        <v>1293412.784689076</v>
      </c>
      <c r="G329" s="32">
        <f t="shared" si="37"/>
        <v>515846.28046083596</v>
      </c>
      <c r="H329" s="32">
        <f t="shared" si="38"/>
        <v>731721.70534758794</v>
      </c>
      <c r="I329" s="32">
        <f t="shared" si="39"/>
        <v>1258727.5964459921</v>
      </c>
    </row>
    <row r="330" spans="1:9" ht="20.25" thickTop="1" thickBot="1">
      <c r="A330" s="33">
        <v>52932</v>
      </c>
      <c r="B330" s="29">
        <f t="shared" ref="B330:B367" ca="1" si="44">F329+$E$3</f>
        <v>1293912.784689076</v>
      </c>
      <c r="C330" s="30">
        <f t="shared" ca="1" si="40"/>
        <v>3.2787407644341293E-3</v>
      </c>
      <c r="D330" s="27">
        <f t="shared" ca="1" si="41"/>
        <v>-0.18378672751366007</v>
      </c>
      <c r="E330" s="28">
        <f t="shared" ca="1" si="42"/>
        <v>-237803.99638609233</v>
      </c>
      <c r="F330" s="26">
        <f t="shared" ca="1" si="43"/>
        <v>1056108.7883029836</v>
      </c>
      <c r="G330" s="32">
        <f t="shared" ref="G330:G367" si="45">(G329+$E$3)*((1.07)^(1/12))</f>
        <v>519265.77740080748</v>
      </c>
      <c r="H330" s="32">
        <f t="shared" ref="H330:H367" si="46">(H329+$E$3)*((1.09)^(1/12))</f>
        <v>737499.06391712104</v>
      </c>
      <c r="I330" s="32">
        <f t="shared" ref="I330:I367" si="47">(I329+$E$3)*((1.12)^(1/12))</f>
        <v>1271176.1463661809</v>
      </c>
    </row>
    <row r="331" spans="1:9" ht="20.25" thickTop="1" thickBot="1">
      <c r="A331" s="33">
        <v>52963</v>
      </c>
      <c r="B331" s="29">
        <f t="shared" ca="1" si="44"/>
        <v>1056608.7883029836</v>
      </c>
      <c r="C331" s="30">
        <f t="shared" ca="1" si="40"/>
        <v>0.62753717124915109</v>
      </c>
      <c r="D331" s="27">
        <f t="shared" ca="1" si="41"/>
        <v>3.2631495763173854E-2</v>
      </c>
      <c r="E331" s="28">
        <f t="shared" ca="1" si="42"/>
        <v>34478.725198841072</v>
      </c>
      <c r="F331" s="26">
        <f t="shared" ca="1" si="43"/>
        <v>1091087.5135018248</v>
      </c>
      <c r="G331" s="32">
        <f t="shared" si="45"/>
        <v>522704.60867362935</v>
      </c>
      <c r="H331" s="32">
        <f t="shared" si="46"/>
        <v>743318.06177777797</v>
      </c>
      <c r="I331" s="32">
        <f t="shared" si="47"/>
        <v>1283742.817998898</v>
      </c>
    </row>
    <row r="332" spans="1:9" ht="20.25" thickTop="1" thickBot="1">
      <c r="A332" s="33">
        <v>52994</v>
      </c>
      <c r="B332" s="29">
        <f t="shared" ca="1" si="44"/>
        <v>1091587.5135018248</v>
      </c>
      <c r="C332" s="30">
        <f t="shared" ca="1" si="40"/>
        <v>0.74762349157933849</v>
      </c>
      <c r="D332" s="27">
        <f t="shared" ca="1" si="41"/>
        <v>5.6925827896514423E-2</v>
      </c>
      <c r="E332" s="28">
        <f t="shared" ca="1" si="42"/>
        <v>62139.522927588994</v>
      </c>
      <c r="F332" s="26">
        <f t="shared" ca="1" si="43"/>
        <v>1153727.0364294138</v>
      </c>
      <c r="G332" s="32">
        <f t="shared" si="45"/>
        <v>526162.88359843055</v>
      </c>
      <c r="H332" s="32">
        <f t="shared" si="46"/>
        <v>749178.99903739255</v>
      </c>
      <c r="I332" s="32">
        <f t="shared" si="47"/>
        <v>1296428.7321766149</v>
      </c>
    </row>
    <row r="333" spans="1:9" ht="20.25" thickTop="1" thickBot="1">
      <c r="A333" s="33">
        <v>53022</v>
      </c>
      <c r="B333" s="29">
        <f t="shared" ca="1" si="44"/>
        <v>1154227.0364294138</v>
      </c>
      <c r="C333" s="30">
        <f t="shared" ca="1" si="40"/>
        <v>0.95653318899490958</v>
      </c>
      <c r="D333" s="27">
        <f t="shared" ca="1" si="41"/>
        <v>0.13120894531672303</v>
      </c>
      <c r="E333" s="28">
        <f t="shared" ca="1" si="42"/>
        <v>151444.91210595024</v>
      </c>
      <c r="F333" s="26">
        <f t="shared" ca="1" si="43"/>
        <v>1305671.9485353641</v>
      </c>
      <c r="G333" s="32">
        <f t="shared" si="45"/>
        <v>529640.7121124462</v>
      </c>
      <c r="H333" s="32">
        <f t="shared" si="46"/>
        <v>755082.17796677281</v>
      </c>
      <c r="I333" s="32">
        <f t="shared" si="47"/>
        <v>1309235.0203671502</v>
      </c>
    </row>
    <row r="334" spans="1:9" ht="20.25" thickTop="1" thickBot="1">
      <c r="A334" s="33">
        <v>53053</v>
      </c>
      <c r="B334" s="29">
        <f t="shared" ca="1" si="44"/>
        <v>1306171.9485353641</v>
      </c>
      <c r="C334" s="30">
        <f t="shared" ca="1" si="40"/>
        <v>0.91903522220164513</v>
      </c>
      <c r="D334" s="27">
        <f t="shared" ca="1" si="41"/>
        <v>0.10894126824257169</v>
      </c>
      <c r="E334" s="28">
        <f t="shared" ca="1" si="42"/>
        <v>142296.02861631365</v>
      </c>
      <c r="F334" s="26">
        <f t="shared" ca="1" si="43"/>
        <v>1448467.9771516777</v>
      </c>
      <c r="G334" s="32">
        <f t="shared" si="45"/>
        <v>533138.20477451256</v>
      </c>
      <c r="H334" s="32">
        <f t="shared" si="46"/>
        <v>761027.90301529004</v>
      </c>
      <c r="I334" s="32">
        <f t="shared" si="47"/>
        <v>1322162.8247745859</v>
      </c>
    </row>
    <row r="335" spans="1:9" ht="20.25" thickTop="1" thickBot="1">
      <c r="A335" s="33">
        <v>53083</v>
      </c>
      <c r="B335" s="29">
        <f t="shared" ca="1" si="44"/>
        <v>1448967.9771516777</v>
      </c>
      <c r="C335" s="30">
        <f t="shared" ca="1" si="40"/>
        <v>0.72006771218809562</v>
      </c>
      <c r="D335" s="27">
        <f t="shared" ca="1" si="41"/>
        <v>5.0954333855478498E-2</v>
      </c>
      <c r="E335" s="28">
        <f t="shared" ca="1" si="42"/>
        <v>73831.198053683926</v>
      </c>
      <c r="F335" s="26">
        <f t="shared" ca="1" si="43"/>
        <v>1522799.1752053616</v>
      </c>
      <c r="G335" s="32">
        <f t="shared" si="45"/>
        <v>536655.47276858159</v>
      </c>
      <c r="H335" s="32">
        <f t="shared" si="46"/>
        <v>767016.48082658078</v>
      </c>
      <c r="I335" s="32">
        <f t="shared" si="47"/>
        <v>1335213.2984411425</v>
      </c>
    </row>
    <row r="336" spans="1:9" ht="20.25" thickTop="1" thickBot="1">
      <c r="A336" s="33">
        <v>53114</v>
      </c>
      <c r="B336" s="29">
        <f t="shared" ca="1" si="44"/>
        <v>1523299.1752053616</v>
      </c>
      <c r="C336" s="30">
        <f t="shared" ca="1" si="40"/>
        <v>0.61460242604194071</v>
      </c>
      <c r="D336" s="27">
        <f t="shared" ca="1" si="41"/>
        <v>3.021391606046897E-2</v>
      </c>
      <c r="E336" s="28">
        <f t="shared" ca="1" si="42"/>
        <v>46024.833414636407</v>
      </c>
      <c r="F336" s="26">
        <f t="shared" ca="1" si="43"/>
        <v>1569324.0086199979</v>
      </c>
      <c r="G336" s="32">
        <f t="shared" si="45"/>
        <v>540192.62790725555</v>
      </c>
      <c r="H336" s="32">
        <f t="shared" si="46"/>
        <v>773048.2202543614</v>
      </c>
      <c r="I336" s="32">
        <f t="shared" si="47"/>
        <v>1348387.6053500194</v>
      </c>
    </row>
    <row r="337" spans="1:9" ht="20.25" thickTop="1" thickBot="1">
      <c r="A337" s="33">
        <v>53144</v>
      </c>
      <c r="B337" s="29">
        <f t="shared" ca="1" si="44"/>
        <v>1569824.0086199979</v>
      </c>
      <c r="C337" s="30">
        <f t="shared" ca="1" si="40"/>
        <v>0.96217496544561976</v>
      </c>
      <c r="D337" s="27">
        <f t="shared" ca="1" si="41"/>
        <v>0.1358093541383327</v>
      </c>
      <c r="E337" s="28">
        <f t="shared" ca="1" si="42"/>
        <v>213196.78472153033</v>
      </c>
      <c r="F337" s="26">
        <f t="shared" ca="1" si="43"/>
        <v>1783020.7933415282</v>
      </c>
      <c r="G337" s="32">
        <f t="shared" si="45"/>
        <v>543749.7826353414</v>
      </c>
      <c r="H337" s="32">
        <f t="shared" si="46"/>
        <v>779123.43237835669</v>
      </c>
      <c r="I337" s="32">
        <f t="shared" si="47"/>
        <v>1361686.9205292114</v>
      </c>
    </row>
    <row r="338" spans="1:9" ht="20.25" thickTop="1" thickBot="1">
      <c r="A338" s="33">
        <v>53175</v>
      </c>
      <c r="B338" s="29">
        <f t="shared" ca="1" si="44"/>
        <v>1783520.7933415282</v>
      </c>
      <c r="C338" s="30">
        <f t="shared" ca="1" si="40"/>
        <v>0.9444188954101056</v>
      </c>
      <c r="D338" s="27">
        <f t="shared" ca="1" si="41"/>
        <v>0.12276166038323595</v>
      </c>
      <c r="E338" s="28">
        <f t="shared" ca="1" si="42"/>
        <v>218947.97391863223</v>
      </c>
      <c r="F338" s="26">
        <f t="shared" ca="1" si="43"/>
        <v>2002468.7672601603</v>
      </c>
      <c r="G338" s="32">
        <f t="shared" si="45"/>
        <v>547327.05003342533</v>
      </c>
      <c r="H338" s="32">
        <f t="shared" si="46"/>
        <v>785242.43052034371</v>
      </c>
      <c r="I338" s="32">
        <f t="shared" si="47"/>
        <v>1375112.4301563103</v>
      </c>
    </row>
    <row r="339" spans="1:9" ht="20.25" thickTop="1" thickBot="1">
      <c r="A339" s="33">
        <v>53206</v>
      </c>
      <c r="B339" s="29">
        <f t="shared" ca="1" si="44"/>
        <v>2002968.7672601603</v>
      </c>
      <c r="C339" s="30">
        <f t="shared" ca="1" si="40"/>
        <v>0.33233629237202922</v>
      </c>
      <c r="D339" s="27">
        <f t="shared" ca="1" si="41"/>
        <v>-2.131979250542404E-2</v>
      </c>
      <c r="E339" s="28">
        <f t="shared" ca="1" si="42"/>
        <v>-42702.878512831594</v>
      </c>
      <c r="F339" s="26">
        <f t="shared" ca="1" si="43"/>
        <v>1960265.8887473287</v>
      </c>
      <c r="G339" s="32">
        <f t="shared" si="45"/>
        <v>550924.54382146767</v>
      </c>
      <c r="H339" s="32">
        <f t="shared" si="46"/>
        <v>791405.53026031097</v>
      </c>
      <c r="I339" s="32">
        <f t="shared" si="47"/>
        <v>1388665.3316643022</v>
      </c>
    </row>
    <row r="340" spans="1:9" ht="20.25" thickTop="1" thickBot="1">
      <c r="A340" s="33">
        <v>53236</v>
      </c>
      <c r="B340" s="29">
        <f t="shared" ca="1" si="44"/>
        <v>1960765.8887473287</v>
      </c>
      <c r="C340" s="30">
        <f t="shared" ca="1" si="40"/>
        <v>0.4480919616678527</v>
      </c>
      <c r="D340" s="27">
        <f t="shared" ca="1" si="41"/>
        <v>2.2262456190816175E-4</v>
      </c>
      <c r="E340" s="28">
        <f t="shared" ca="1" si="42"/>
        <v>436.51464698684146</v>
      </c>
      <c r="F340" s="26">
        <f t="shared" ca="1" si="43"/>
        <v>1961202.4033943154</v>
      </c>
      <c r="G340" s="32">
        <f t="shared" si="45"/>
        <v>554542.37836241792</v>
      </c>
      <c r="H340" s="32">
        <f t="shared" si="46"/>
        <v>797613.04945273371</v>
      </c>
      <c r="I340" s="32">
        <f t="shared" si="47"/>
        <v>1402346.833848366</v>
      </c>
    </row>
    <row r="341" spans="1:9" ht="20.25" thickTop="1" thickBot="1">
      <c r="A341" s="33">
        <v>53267</v>
      </c>
      <c r="B341" s="29">
        <f t="shared" ca="1" si="44"/>
        <v>1961702.4033943154</v>
      </c>
      <c r="C341" s="30">
        <f t="shared" ca="1" si="40"/>
        <v>0.72721755236176433</v>
      </c>
      <c r="D341" s="27">
        <f t="shared" ca="1" si="41"/>
        <v>5.2474213528149148E-2</v>
      </c>
      <c r="E341" s="28">
        <f t="shared" ca="1" si="42"/>
        <v>102938.79079439669</v>
      </c>
      <c r="F341" s="26">
        <f t="shared" ca="1" si="43"/>
        <v>2064641.1941887122</v>
      </c>
      <c r="G341" s="32">
        <f t="shared" si="45"/>
        <v>558180.66866585019</v>
      </c>
      <c r="H341" s="32">
        <f t="shared" si="46"/>
        <v>803865.30824296735</v>
      </c>
      <c r="I341" s="32">
        <f t="shared" si="47"/>
        <v>1416158.1569736886</v>
      </c>
    </row>
    <row r="342" spans="1:9" ht="20.25" thickTop="1" thickBot="1">
      <c r="A342" s="33">
        <v>53297</v>
      </c>
      <c r="B342" s="29">
        <f t="shared" ca="1" si="44"/>
        <v>2065141.1941887122</v>
      </c>
      <c r="C342" s="30">
        <f t="shared" ca="1" si="40"/>
        <v>0.73952292180630508</v>
      </c>
      <c r="D342" s="27">
        <f t="shared" ca="1" si="41"/>
        <v>5.5137333448535865E-2</v>
      </c>
      <c r="E342" s="28">
        <f t="shared" ca="1" si="42"/>
        <v>113866.37864229058</v>
      </c>
      <c r="F342" s="26">
        <f t="shared" ca="1" si="43"/>
        <v>2179007.5728310025</v>
      </c>
      <c r="G342" s="32">
        <f t="shared" si="45"/>
        <v>561839.53039161966</v>
      </c>
      <c r="H342" s="32">
        <f t="shared" si="46"/>
        <v>810162.62908375834</v>
      </c>
      <c r="I342" s="32">
        <f t="shared" si="47"/>
        <v>1430100.5328843</v>
      </c>
    </row>
    <row r="343" spans="1:9" ht="20.25" thickTop="1" thickBot="1">
      <c r="A343" s="33">
        <v>53328</v>
      </c>
      <c r="B343" s="29">
        <f t="shared" ca="1" si="44"/>
        <v>2179507.5728310025</v>
      </c>
      <c r="C343" s="30">
        <f t="shared" ca="1" si="40"/>
        <v>0.47122652927748288</v>
      </c>
      <c r="D343" s="27">
        <f t="shared" ca="1" si="41"/>
        <v>4.3675014298822559E-3</v>
      </c>
      <c r="E343" s="28">
        <f t="shared" ca="1" si="42"/>
        <v>9519.0024407786077</v>
      </c>
      <c r="F343" s="26">
        <f t="shared" ca="1" si="43"/>
        <v>2189026.5752717811</v>
      </c>
      <c r="G343" s="32">
        <f t="shared" si="45"/>
        <v>565519.07985353912</v>
      </c>
      <c r="H343" s="32">
        <f t="shared" si="46"/>
        <v>816505.33675187442</v>
      </c>
      <c r="I343" s="32">
        <f t="shared" si="47"/>
        <v>1444175.2051129432</v>
      </c>
    </row>
    <row r="344" spans="1:9" ht="20.25" thickTop="1" thickBot="1">
      <c r="A344" s="33">
        <v>53359</v>
      </c>
      <c r="B344" s="29">
        <f t="shared" ca="1" si="44"/>
        <v>2189526.5752717811</v>
      </c>
      <c r="C344" s="30">
        <f t="shared" ca="1" si="40"/>
        <v>0.47784816202498259</v>
      </c>
      <c r="D344" s="27">
        <f t="shared" ca="1" si="41"/>
        <v>5.5500404056780797E-3</v>
      </c>
      <c r="E344" s="28">
        <f t="shared" ca="1" si="42"/>
        <v>12151.960962064331</v>
      </c>
      <c r="F344" s="26">
        <f t="shared" ca="1" si="43"/>
        <v>2201678.5362338452</v>
      </c>
      <c r="G344" s="32">
        <f t="shared" si="45"/>
        <v>569219.43402307644</v>
      </c>
      <c r="H344" s="32">
        <f t="shared" si="46"/>
        <v>822893.75836485438</v>
      </c>
      <c r="I344" s="32">
        <f t="shared" si="47"/>
        <v>1458383.4289919862</v>
      </c>
    </row>
    <row r="345" spans="1:9" ht="20.25" thickTop="1" thickBot="1">
      <c r="A345" s="33">
        <v>53387</v>
      </c>
      <c r="B345" s="29">
        <f t="shared" ca="1" si="44"/>
        <v>2202178.5362338452</v>
      </c>
      <c r="C345" s="30">
        <f t="shared" ca="1" si="40"/>
        <v>0.33785129393467539</v>
      </c>
      <c r="D345" s="27">
        <f t="shared" ca="1" si="41"/>
        <v>-2.0243581089381332E-2</v>
      </c>
      <c r="E345" s="28">
        <f t="shared" ca="1" si="42"/>
        <v>-44579.979771544931</v>
      </c>
      <c r="F345" s="26">
        <f t="shared" ca="1" si="43"/>
        <v>2157598.5564623</v>
      </c>
      <c r="G345" s="32">
        <f t="shared" si="45"/>
        <v>572940.71053307317</v>
      </c>
      <c r="H345" s="32">
        <f t="shared" si="46"/>
        <v>829328.22339787881</v>
      </c>
      <c r="I345" s="32">
        <f t="shared" si="47"/>
        <v>1472726.4717653857</v>
      </c>
    </row>
    <row r="346" spans="1:9" ht="20.25" thickTop="1" thickBot="1">
      <c r="A346" s="33">
        <v>53418</v>
      </c>
      <c r="B346" s="29">
        <f t="shared" ca="1" si="44"/>
        <v>2158098.5564623</v>
      </c>
      <c r="C346" s="30">
        <f t="shared" ca="1" si="40"/>
        <v>0.5501535048097379</v>
      </c>
      <c r="D346" s="27">
        <f t="shared" ca="1" si="41"/>
        <v>1.8462097111777691E-2</v>
      </c>
      <c r="E346" s="28">
        <f t="shared" ca="1" si="42"/>
        <v>39843.025126194232</v>
      </c>
      <c r="F346" s="26">
        <f t="shared" ca="1" si="43"/>
        <v>2197941.5815884941</v>
      </c>
      <c r="G346" s="32">
        <f t="shared" si="45"/>
        <v>576683.02768148412</v>
      </c>
      <c r="H346" s="32">
        <f t="shared" si="46"/>
        <v>835809.06370076269</v>
      </c>
      <c r="I346" s="32">
        <f t="shared" si="47"/>
        <v>1487205.6127017138</v>
      </c>
    </row>
    <row r="347" spans="1:9" ht="20.25" thickTop="1" thickBot="1">
      <c r="A347" s="33">
        <v>53448</v>
      </c>
      <c r="B347" s="29">
        <f t="shared" ca="1" si="44"/>
        <v>2198441.5815884941</v>
      </c>
      <c r="C347" s="30">
        <f t="shared" ca="1" si="40"/>
        <v>0.37278878502155699</v>
      </c>
      <c r="D347" s="27">
        <f t="shared" ca="1" si="41"/>
        <v>-1.3570254813705497E-2</v>
      </c>
      <c r="E347" s="28">
        <f t="shared" ca="1" si="42"/>
        <v>-29833.412455201589</v>
      </c>
      <c r="F347" s="26">
        <f t="shared" ca="1" si="43"/>
        <v>2168608.1691332925</v>
      </c>
      <c r="G347" s="32">
        <f t="shared" si="45"/>
        <v>580446.50443513796</v>
      </c>
      <c r="H347" s="32">
        <f t="shared" si="46"/>
        <v>842336.61351506971</v>
      </c>
      <c r="I347" s="32">
        <f t="shared" si="47"/>
        <v>1501822.1432082574</v>
      </c>
    </row>
    <row r="348" spans="1:9" ht="20.25" thickTop="1" thickBot="1">
      <c r="A348" s="33">
        <v>53479</v>
      </c>
      <c r="B348" s="29">
        <f t="shared" ca="1" si="44"/>
        <v>2169108.1691332925</v>
      </c>
      <c r="C348" s="30">
        <f t="shared" ca="1" si="40"/>
        <v>0.6453856353240095</v>
      </c>
      <c r="D348" s="27">
        <f t="shared" ca="1" si="41"/>
        <v>3.6012630468883672E-2</v>
      </c>
      <c r="E348" s="28">
        <f t="shared" ca="1" si="42"/>
        <v>78115.290942034087</v>
      </c>
      <c r="F348" s="26">
        <f t="shared" ca="1" si="43"/>
        <v>2247223.4600753267</v>
      </c>
      <c r="G348" s="32">
        <f t="shared" si="45"/>
        <v>584231.26043351914</v>
      </c>
      <c r="H348" s="32">
        <f t="shared" si="46"/>
        <v>848911.20949135057</v>
      </c>
      <c r="I348" s="32">
        <f t="shared" si="47"/>
        <v>1516577.3669461994</v>
      </c>
    </row>
    <row r="349" spans="1:9" ht="20.25" thickTop="1" thickBot="1">
      <c r="A349" s="33">
        <v>53509</v>
      </c>
      <c r="B349" s="29">
        <f t="shared" ca="1" si="44"/>
        <v>2247723.4600753267</v>
      </c>
      <c r="C349" s="30">
        <f t="shared" ca="1" si="40"/>
        <v>0.71571467366391239</v>
      </c>
      <c r="D349" s="27">
        <f t="shared" ca="1" si="41"/>
        <v>5.0038221949436572E-2</v>
      </c>
      <c r="E349" s="28">
        <f t="shared" ca="1" si="42"/>
        <v>112472.08537620473</v>
      </c>
      <c r="F349" s="26">
        <f t="shared" ca="1" si="43"/>
        <v>2360195.5454515317</v>
      </c>
      <c r="G349" s="32">
        <f t="shared" si="45"/>
        <v>588037.41599257104</v>
      </c>
      <c r="H349" s="32">
        <f t="shared" si="46"/>
        <v>855533.19070650544</v>
      </c>
      <c r="I349" s="32">
        <f t="shared" si="47"/>
        <v>1531472.5999468945</v>
      </c>
    </row>
    <row r="350" spans="1:9" ht="20.25" thickTop="1" thickBot="1">
      <c r="A350" s="33">
        <v>53540</v>
      </c>
      <c r="B350" s="29">
        <f t="shared" ca="1" si="44"/>
        <v>2360695.5454515317</v>
      </c>
      <c r="C350" s="30">
        <f t="shared" ca="1" si="40"/>
        <v>2.2065795401167154E-3</v>
      </c>
      <c r="D350" s="27">
        <f t="shared" ca="1" si="41"/>
        <v>-0.1929226085818172</v>
      </c>
      <c r="E350" s="28">
        <f t="shared" ca="1" si="42"/>
        <v>-455431.54269598529</v>
      </c>
      <c r="F350" s="26">
        <f t="shared" ca="1" si="43"/>
        <v>1905264.0027555465</v>
      </c>
      <c r="G350" s="32">
        <f t="shared" si="45"/>
        <v>591865.09210852091</v>
      </c>
      <c r="H350" s="32">
        <f t="shared" si="46"/>
        <v>862202.89868127136</v>
      </c>
      <c r="I350" s="32">
        <f t="shared" si="47"/>
        <v>1546509.1707292453</v>
      </c>
    </row>
    <row r="351" spans="1:9" ht="20.25" thickTop="1" thickBot="1">
      <c r="A351" s="33">
        <v>53571</v>
      </c>
      <c r="B351" s="29">
        <f t="shared" ca="1" si="44"/>
        <v>1905764.0027555465</v>
      </c>
      <c r="C351" s="30">
        <f t="shared" ca="1" si="40"/>
        <v>0.40583543022979729</v>
      </c>
      <c r="D351" s="27">
        <f t="shared" ca="1" si="41"/>
        <v>-7.4410728554421147E-3</v>
      </c>
      <c r="E351" s="28">
        <f t="shared" ca="1" si="42"/>
        <v>-14180.928789783009</v>
      </c>
      <c r="F351" s="26">
        <f t="shared" ca="1" si="43"/>
        <v>1891583.0739657634</v>
      </c>
      <c r="G351" s="32">
        <f t="shared" si="45"/>
        <v>595714.41046172625</v>
      </c>
      <c r="H351" s="32">
        <f t="shared" si="46"/>
        <v>868920.67739783565</v>
      </c>
      <c r="I351" s="32">
        <f t="shared" si="47"/>
        <v>1561688.4204181961</v>
      </c>
    </row>
    <row r="352" spans="1:9" ht="20.25" thickTop="1" thickBot="1">
      <c r="A352" s="33">
        <v>53601</v>
      </c>
      <c r="B352" s="29">
        <f t="shared" ca="1" si="44"/>
        <v>1892083.0739657634</v>
      </c>
      <c r="C352" s="30">
        <f t="shared" ca="1" si="40"/>
        <v>0.28549468106442166</v>
      </c>
      <c r="D352" s="27">
        <f t="shared" ca="1" si="41"/>
        <v>-3.0784905614604896E-2</v>
      </c>
      <c r="E352" s="28">
        <f t="shared" ca="1" si="42"/>
        <v>-58247.598847027519</v>
      </c>
      <c r="F352" s="26">
        <f t="shared" ca="1" si="43"/>
        <v>1833835.4751187358</v>
      </c>
      <c r="G352" s="32">
        <f t="shared" si="45"/>
        <v>599585.49342054292</v>
      </c>
      <c r="H352" s="32">
        <f t="shared" si="46"/>
        <v>875686.87331757648</v>
      </c>
      <c r="I352" s="32">
        <f t="shared" si="47"/>
        <v>1577011.7028643477</v>
      </c>
    </row>
    <row r="353" spans="1:34" ht="20.25" thickTop="1" thickBot="1">
      <c r="A353" s="33">
        <v>53632</v>
      </c>
      <c r="B353" s="29">
        <f t="shared" ca="1" si="44"/>
        <v>1834335.4751187358</v>
      </c>
      <c r="C353" s="30">
        <f t="shared" ca="1" si="40"/>
        <v>0.70517395667642235</v>
      </c>
      <c r="D353" s="27">
        <f t="shared" ca="1" si="41"/>
        <v>4.7847093234529993E-2</v>
      </c>
      <c r="E353" s="28">
        <f t="shared" ca="1" si="42"/>
        <v>87767.620501412021</v>
      </c>
      <c r="F353" s="26">
        <f t="shared" ca="1" si="43"/>
        <v>1922103.0956201479</v>
      </c>
      <c r="G353" s="32">
        <f t="shared" si="45"/>
        <v>603478.46404521551</v>
      </c>
      <c r="H353" s="32">
        <f t="shared" si="46"/>
        <v>882501.83539893117</v>
      </c>
      <c r="I353" s="32">
        <f t="shared" si="47"/>
        <v>1592480.384764709</v>
      </c>
    </row>
    <row r="354" spans="1:34" ht="20.25" thickTop="1" thickBot="1">
      <c r="A354" s="33">
        <v>53662</v>
      </c>
      <c r="B354" s="29">
        <f t="shared" ca="1" si="44"/>
        <v>1922603.0956201479</v>
      </c>
      <c r="C354" s="30">
        <f t="shared" ca="1" si="40"/>
        <v>0.88338374273922549</v>
      </c>
      <c r="D354" s="27">
        <f t="shared" ca="1" si="41"/>
        <v>9.4256409933022867E-2</v>
      </c>
      <c r="E354" s="28">
        <f t="shared" ca="1" si="42"/>
        <v>181217.66551927142</v>
      </c>
      <c r="F354" s="26">
        <f t="shared" ca="1" si="43"/>
        <v>2103820.7611394194</v>
      </c>
      <c r="G354" s="32">
        <f t="shared" si="45"/>
        <v>607393.44609178894</v>
      </c>
      <c r="H354" s="32">
        <f t="shared" si="46"/>
        <v>889365.91511539335</v>
      </c>
      <c r="I354" s="32">
        <f t="shared" si="47"/>
        <v>1608095.8457845938</v>
      </c>
      <c r="AF354">
        <v>1</v>
      </c>
      <c r="AH354">
        <v>1</v>
      </c>
    </row>
    <row r="355" spans="1:34" ht="20.25" thickTop="1" thickBot="1">
      <c r="A355" s="33">
        <v>53693</v>
      </c>
      <c r="B355" s="29">
        <f t="shared" ca="1" si="44"/>
        <v>2104320.7611394194</v>
      </c>
      <c r="C355" s="30">
        <f t="shared" ca="1" si="40"/>
        <v>0.50234477914302667</v>
      </c>
      <c r="D355" s="27">
        <f t="shared" ca="1" si="41"/>
        <v>9.9178919235247201E-3</v>
      </c>
      <c r="E355" s="28">
        <f t="shared" ca="1" si="42"/>
        <v>20870.425881410039</v>
      </c>
      <c r="F355" s="26">
        <f t="shared" ca="1" si="43"/>
        <v>2125191.1870208294</v>
      </c>
      <c r="G355" s="32">
        <f t="shared" si="45"/>
        <v>611330.56401604274</v>
      </c>
      <c r="H355" s="32">
        <f t="shared" si="46"/>
        <v>896279.46647363983</v>
      </c>
      <c r="I355" s="32">
        <f t="shared" si="47"/>
        <v>1623859.4786806742</v>
      </c>
      <c r="AH355">
        <v>1</v>
      </c>
    </row>
    <row r="356" spans="1:34" ht="20.25" thickTop="1" thickBot="1">
      <c r="A356" s="33">
        <v>53724</v>
      </c>
      <c r="B356" s="29">
        <f t="shared" ca="1" si="44"/>
        <v>2125691.1870208294</v>
      </c>
      <c r="C356" s="30">
        <f t="shared" ca="1" si="40"/>
        <v>0.98168937882293528</v>
      </c>
      <c r="D356" s="27">
        <f t="shared" ca="1" si="41"/>
        <v>0.15809627525424563</v>
      </c>
      <c r="E356" s="28">
        <f t="shared" ca="1" si="42"/>
        <v>336063.85900876916</v>
      </c>
      <c r="F356" s="26">
        <f t="shared" ca="1" si="43"/>
        <v>2461755.0460295985</v>
      </c>
      <c r="G356" s="32">
        <f t="shared" si="45"/>
        <v>615289.94297744764</v>
      </c>
      <c r="H356" s="32">
        <f t="shared" si="46"/>
        <v>903242.84603178792</v>
      </c>
      <c r="I356" s="32">
        <f t="shared" si="47"/>
        <v>1639772.6894252023</v>
      </c>
      <c r="AF356">
        <v>1</v>
      </c>
      <c r="AH356">
        <v>1</v>
      </c>
    </row>
    <row r="357" spans="1:34" ht="20.25" thickTop="1" thickBot="1">
      <c r="A357" s="33">
        <v>53752</v>
      </c>
      <c r="B357" s="29">
        <f t="shared" ca="1" si="44"/>
        <v>2462255.0460295985</v>
      </c>
      <c r="C357" s="30">
        <f t="shared" ca="1" si="40"/>
        <v>0.59987331422362011</v>
      </c>
      <c r="D357" s="27">
        <f t="shared" ca="1" si="41"/>
        <v>2.748966556379822E-2</v>
      </c>
      <c r="E357" s="28">
        <f t="shared" ca="1" si="42"/>
        <v>67686.567748128247</v>
      </c>
      <c r="F357" s="26">
        <f t="shared" ca="1" si="43"/>
        <v>2529941.6137777269</v>
      </c>
      <c r="G357" s="32">
        <f t="shared" si="45"/>
        <v>619271.70884314412</v>
      </c>
      <c r="H357" s="32">
        <f t="shared" si="46"/>
        <v>910256.41291778453</v>
      </c>
      <c r="I357" s="32">
        <f t="shared" si="47"/>
        <v>1655836.8973314096</v>
      </c>
      <c r="AF357">
        <v>1</v>
      </c>
      <c r="AH357">
        <v>1</v>
      </c>
    </row>
    <row r="358" spans="1:34" ht="20.25" thickTop="1" thickBot="1">
      <c r="A358" s="33">
        <v>53783</v>
      </c>
      <c r="B358" s="29">
        <f t="shared" ca="1" si="44"/>
        <v>2530441.6137777269</v>
      </c>
      <c r="C358" s="30">
        <f t="shared" ca="1" si="40"/>
        <v>0.58738302253522479</v>
      </c>
      <c r="D358" s="27">
        <f t="shared" ca="1" si="41"/>
        <v>2.5200177387674175E-2</v>
      </c>
      <c r="E358" s="28">
        <f t="shared" ca="1" si="42"/>
        <v>63767.577536351222</v>
      </c>
      <c r="F358" s="26">
        <f t="shared" ca="1" si="43"/>
        <v>2594209.1913140779</v>
      </c>
      <c r="G358" s="32">
        <f t="shared" si="45"/>
        <v>623275.98819194385</v>
      </c>
      <c r="H358" s="32">
        <f t="shared" si="46"/>
        <v>917320.52884792793</v>
      </c>
      <c r="I358" s="32">
        <f t="shared" si="47"/>
        <v>1672053.5351800972</v>
      </c>
      <c r="AF358">
        <v>1</v>
      </c>
      <c r="AH358">
        <v>1</v>
      </c>
    </row>
    <row r="359" spans="1:34" ht="20.25" thickTop="1" thickBot="1">
      <c r="A359" s="33">
        <v>53813</v>
      </c>
      <c r="B359" s="29">
        <f t="shared" ca="1" si="44"/>
        <v>2594709.1913140779</v>
      </c>
      <c r="C359" s="30">
        <f t="shared" ca="1" si="40"/>
        <v>0.89853452041422166</v>
      </c>
      <c r="D359" s="27">
        <f t="shared" ca="1" si="41"/>
        <v>0.1000277510919485</v>
      </c>
      <c r="E359" s="28">
        <f t="shared" ca="1" si="42"/>
        <v>259542.92514475557</v>
      </c>
      <c r="F359" s="26">
        <f t="shared" ca="1" si="43"/>
        <v>2854252.1164588337</v>
      </c>
      <c r="G359" s="32">
        <f t="shared" si="45"/>
        <v>627302.90831835347</v>
      </c>
      <c r="H359" s="32">
        <f t="shared" si="46"/>
        <v>924435.55814552249</v>
      </c>
      <c r="I359" s="32">
        <f t="shared" si="47"/>
        <v>1688424.049347426</v>
      </c>
      <c r="AF359">
        <v>1</v>
      </c>
      <c r="AH359">
        <v>1</v>
      </c>
    </row>
    <row r="360" spans="1:34" ht="20.25" thickTop="1" thickBot="1">
      <c r="A360" s="33">
        <v>53844</v>
      </c>
      <c r="B360" s="29">
        <f t="shared" ca="1" si="44"/>
        <v>2854752.1164588337</v>
      </c>
      <c r="C360" s="30">
        <f t="shared" ca="1" si="40"/>
        <v>0.27619862829930675</v>
      </c>
      <c r="D360" s="27">
        <f t="shared" ca="1" si="41"/>
        <v>-3.2745610238983071E-2</v>
      </c>
      <c r="E360" s="28">
        <f t="shared" ca="1" si="42"/>
        <v>-93480.600134472974</v>
      </c>
      <c r="F360" s="26">
        <f t="shared" ca="1" si="43"/>
        <v>2761271.5163243609</v>
      </c>
      <c r="G360" s="32">
        <f t="shared" si="45"/>
        <v>631352.59723662131</v>
      </c>
      <c r="H360" s="32">
        <f t="shared" si="46"/>
        <v>931601.86775966862</v>
      </c>
      <c r="I360" s="32">
        <f t="shared" si="47"/>
        <v>1704949.8999339212</v>
      </c>
      <c r="AF360">
        <v>1</v>
      </c>
      <c r="AH360">
        <v>1</v>
      </c>
    </row>
    <row r="361" spans="1:34" ht="20.25" thickTop="1" thickBot="1">
      <c r="A361" s="33">
        <v>53874</v>
      </c>
      <c r="B361" s="29">
        <f t="shared" ca="1" si="44"/>
        <v>2761771.5163243609</v>
      </c>
      <c r="C361" s="30">
        <f t="shared" ca="1" si="40"/>
        <v>0.62572475528334381</v>
      </c>
      <c r="D361" s="27">
        <f t="shared" ca="1" si="41"/>
        <v>3.2291193578666166E-2</v>
      </c>
      <c r="E361" s="28">
        <f t="shared" ca="1" si="42"/>
        <v>89180.898653676326</v>
      </c>
      <c r="F361" s="26">
        <f t="shared" ca="1" si="43"/>
        <v>2850952.4149780371</v>
      </c>
      <c r="G361" s="32">
        <f t="shared" si="45"/>
        <v>635425.18368480681</v>
      </c>
      <c r="H361" s="32">
        <f t="shared" si="46"/>
        <v>938819.82728418743</v>
      </c>
      <c r="I361" s="32">
        <f t="shared" si="47"/>
        <v>1721632.5608946995</v>
      </c>
      <c r="AH361">
        <v>1</v>
      </c>
    </row>
    <row r="362" spans="1:34" ht="20.25" thickTop="1" thickBot="1">
      <c r="A362" s="33">
        <v>53905</v>
      </c>
      <c r="B362" s="29">
        <f t="shared" ca="1" si="44"/>
        <v>2851452.4149780371</v>
      </c>
      <c r="C362" s="30">
        <f t="shared" ca="1" si="40"/>
        <v>0.28187394286619138</v>
      </c>
      <c r="D362" s="27">
        <f t="shared" ca="1" si="41"/>
        <v>-3.1544864465521391E-2</v>
      </c>
      <c r="E362" s="28">
        <f t="shared" ca="1" si="42"/>
        <v>-89948.679960365844</v>
      </c>
      <c r="F362" s="26">
        <f t="shared" ca="1" si="43"/>
        <v>2761503.7350176712</v>
      </c>
      <c r="G362" s="32">
        <f t="shared" si="45"/>
        <v>639520.79712887306</v>
      </c>
      <c r="H362" s="32">
        <f t="shared" si="46"/>
        <v>946089.80897668225</v>
      </c>
      <c r="I362" s="32">
        <f t="shared" si="47"/>
        <v>1738473.5201709326</v>
      </c>
      <c r="AH362">
        <v>1</v>
      </c>
    </row>
    <row r="363" spans="1:34" ht="20.25" thickTop="1" thickBot="1">
      <c r="A363" s="33">
        <v>53936</v>
      </c>
      <c r="B363" s="29">
        <f t="shared" ca="1" si="44"/>
        <v>2762003.7350176712</v>
      </c>
      <c r="C363" s="30">
        <f t="shared" ca="1" si="40"/>
        <v>0.19509020900102425</v>
      </c>
      <c r="D363" s="27">
        <f t="shared" ca="1" si="41"/>
        <v>-5.1595534712326252E-2</v>
      </c>
      <c r="E363" s="28">
        <f t="shared" ca="1" si="42"/>
        <v>-142507.059585679</v>
      </c>
      <c r="F363" s="26">
        <f t="shared" ca="1" si="43"/>
        <v>2619496.6754319924</v>
      </c>
      <c r="G363" s="32">
        <f t="shared" si="45"/>
        <v>643639.56776680273</v>
      </c>
      <c r="H363" s="32">
        <f t="shared" si="46"/>
        <v>953412.18777773727</v>
      </c>
      <c r="I363" s="32">
        <f t="shared" si="47"/>
        <v>1755474.2798225577</v>
      </c>
      <c r="AH363">
        <v>1</v>
      </c>
    </row>
    <row r="364" spans="1:34" ht="20.25" thickTop="1" thickBot="1">
      <c r="A364" s="33">
        <v>53966</v>
      </c>
      <c r="B364" s="29">
        <f t="shared" ca="1" si="44"/>
        <v>2619996.6754319924</v>
      </c>
      <c r="C364" s="30">
        <f t="shared" ca="1" si="40"/>
        <v>0.60865720061778927</v>
      </c>
      <c r="D364" s="27">
        <f t="shared" ca="1" si="41"/>
        <v>2.911086890805923E-2</v>
      </c>
      <c r="E364" s="28">
        <f t="shared" ca="1" si="42"/>
        <v>76270.379758051742</v>
      </c>
      <c r="F364" s="26">
        <f t="shared" ca="1" si="43"/>
        <v>2696267.055190044</v>
      </c>
      <c r="G364" s="32">
        <f t="shared" si="45"/>
        <v>647781.62653273658</v>
      </c>
      <c r="H364" s="32">
        <f t="shared" si="46"/>
        <v>960787.3413302548</v>
      </c>
      <c r="I364" s="32">
        <f t="shared" si="47"/>
        <v>1772636.3561622475</v>
      </c>
    </row>
    <row r="365" spans="1:34" ht="20.25" thickTop="1" thickBot="1">
      <c r="A365" s="33">
        <v>53997</v>
      </c>
      <c r="B365" s="29">
        <f t="shared" ca="1" si="44"/>
        <v>2696767.055190044</v>
      </c>
      <c r="C365" s="30">
        <f t="shared" ca="1" si="40"/>
        <v>0.67943464473144122</v>
      </c>
      <c r="D365" s="27">
        <f t="shared" ca="1" si="41"/>
        <v>4.2641022501082745E-2</v>
      </c>
      <c r="E365" s="28">
        <f t="shared" ca="1" si="42"/>
        <v>114992.90468053732</v>
      </c>
      <c r="F365" s="26">
        <f t="shared" ca="1" si="43"/>
        <v>2811759.9598705815</v>
      </c>
      <c r="G365" s="32">
        <f t="shared" si="45"/>
        <v>651947.10510113626</v>
      </c>
      <c r="H365" s="32">
        <f t="shared" si="46"/>
        <v>968215.64999893145</v>
      </c>
      <c r="I365" s="32">
        <f t="shared" si="47"/>
        <v>1789961.279890652</v>
      </c>
    </row>
    <row r="366" spans="1:34" ht="20.25" thickTop="1" thickBot="1">
      <c r="A366" s="33">
        <v>54027</v>
      </c>
      <c r="B366" s="29">
        <f t="shared" ca="1" si="44"/>
        <v>2812259.9598705815</v>
      </c>
      <c r="C366" s="30">
        <f t="shared" ca="1" si="40"/>
        <v>9.4307510630784464E-3</v>
      </c>
      <c r="D366" s="27">
        <f t="shared" ca="1" si="41"/>
        <v>-0.15746107256369271</v>
      </c>
      <c r="E366" s="28">
        <f t="shared" ca="1" si="42"/>
        <v>-442821.46960914921</v>
      </c>
      <c r="F366" s="26">
        <f t="shared" ca="1" si="43"/>
        <v>2369438.4902614322</v>
      </c>
      <c r="G366" s="32">
        <f t="shared" si="45"/>
        <v>656136.13589096977</v>
      </c>
      <c r="H366" s="32">
        <f t="shared" si="46"/>
        <v>975697.49688987527</v>
      </c>
      <c r="I366" s="32">
        <f t="shared" si="47"/>
        <v>1807450.596232923</v>
      </c>
    </row>
    <row r="367" spans="1:34" ht="20.25" thickTop="1" thickBot="1">
      <c r="A367" s="33">
        <v>54058</v>
      </c>
      <c r="B367" s="29">
        <f t="shared" ca="1" si="44"/>
        <v>2369938.4902614322</v>
      </c>
      <c r="C367" s="30">
        <f t="shared" ca="1" si="40"/>
        <v>0.70765686593293387</v>
      </c>
      <c r="D367" s="27">
        <f t="shared" ca="1" si="41"/>
        <v>4.8359876732076444E-2</v>
      </c>
      <c r="E367" s="28">
        <f t="shared" ca="1" si="42"/>
        <v>114609.93325164622</v>
      </c>
      <c r="F367" s="26">
        <f t="shared" ca="1" si="43"/>
        <v>2484548.4235130786</v>
      </c>
      <c r="G367" s="32">
        <f t="shared" si="45"/>
        <v>660348.85206992133</v>
      </c>
      <c r="H367" s="32">
        <f t="shared" si="46"/>
        <v>983233.26787036401</v>
      </c>
      <c r="I367" s="32">
        <f t="shared" si="47"/>
        <v>1825105.8650765331</v>
      </c>
    </row>
    <row r="368" spans="1:34" ht="19.5" thickTop="1"/>
  </sheetData>
  <pageMargins left="0.511811024" right="0.511811024" top="0.78740157499999996" bottom="0.78740157499999996" header="0.31496062000000002" footer="0.31496062000000002"/>
  <pageSetup paperSize="9" orientation="portrait" horizontalDpi="4294967293" verticalDpi="4294967293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variação bolsa</vt:lpstr>
      <vt:lpstr>Simulação Bolsa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</dc:creator>
  <cp:lastModifiedBy>Daniel Nigri</cp:lastModifiedBy>
  <dcterms:created xsi:type="dcterms:W3CDTF">2018-01-08T00:20:01Z</dcterms:created>
  <dcterms:modified xsi:type="dcterms:W3CDTF">2018-06-12T01:27:53Z</dcterms:modified>
</cp:coreProperties>
</file>