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7795" windowHeight="12855" activeTab="12"/>
  </bookViews>
  <sheets>
    <sheet name="Plan1" sheetId="1" r:id="rId1"/>
    <sheet name="Plan2" sheetId="2" r:id="rId2"/>
    <sheet name="Plan3" sheetId="3" r:id="rId3"/>
    <sheet name="Plan4" sheetId="4" r:id="rId4"/>
    <sheet name="ibovespa" sheetId="5" r:id="rId5"/>
    <sheet name="Risco Brasil" sheetId="6" r:id="rId6"/>
    <sheet name="juros EUA" sheetId="7" r:id="rId7"/>
    <sheet name="Plan7" sheetId="8" r:id="rId8"/>
    <sheet name="Plan8" sheetId="9" r:id="rId9"/>
    <sheet name="Plan9" sheetId="10" r:id="rId10"/>
    <sheet name="Plan5" sheetId="11" r:id="rId11"/>
    <sheet name="Plan6" sheetId="12" r:id="rId12"/>
    <sheet name="Plan10" sheetId="13" r:id="rId13"/>
    <sheet name="Plan11" sheetId="14" r:id="rId14"/>
  </sheets>
  <definedNames>
    <definedName name="_xlnm._FilterDatabase" localSheetId="4" hidden="1">ibovespa!$A$4:$HW$4</definedName>
    <definedName name="_xlnm._FilterDatabase" localSheetId="0" hidden="1">Plan1!$A$6:$B$6</definedName>
    <definedName name="_xlnm._FilterDatabase" localSheetId="12" hidden="1">Plan10!$P$2:$Q$2</definedName>
    <definedName name="_xlnm._FilterDatabase" localSheetId="5" hidden="1">'Risco Brasil'!$A$2:$B$2</definedName>
    <definedName name="Pal_Workbook_GUID" hidden="1">"61ZKHRZB73LILKHBCEM3ZEKB"</definedName>
  </definedNames>
  <calcPr calcId="144525"/>
</workbook>
</file>

<file path=xl/calcChain.xml><?xml version="1.0" encoding="utf-8"?>
<calcChain xmlns="http://schemas.openxmlformats.org/spreadsheetml/2006/main">
  <c r="I364" i="13" l="1"/>
  <c r="I365" i="13"/>
  <c r="I366" i="13"/>
  <c r="I367" i="13"/>
  <c r="I368" i="13"/>
  <c r="I369" i="13"/>
  <c r="F364" i="13"/>
  <c r="F365" i="13"/>
  <c r="F366" i="13"/>
  <c r="F367" i="13"/>
  <c r="F368" i="13"/>
  <c r="F369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186" i="13"/>
  <c r="K9" i="14"/>
  <c r="K10" i="14"/>
  <c r="K8" i="14"/>
  <c r="J10" i="14"/>
  <c r="J8" i="14"/>
  <c r="J9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6" i="14"/>
  <c r="J5" i="14"/>
  <c r="J4" i="14"/>
  <c r="I5" i="14"/>
  <c r="I4" i="14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6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4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4" i="13"/>
  <c r="F181" i="13"/>
  <c r="B168" i="13" l="1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R173" i="8" l="1"/>
  <c r="R174" i="8"/>
  <c r="R175" i="8"/>
  <c r="R176" i="8"/>
  <c r="R177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3" i="8"/>
  <c r="O177" i="8"/>
  <c r="S177" i="8" s="1"/>
  <c r="O176" i="8"/>
  <c r="S176" i="8"/>
  <c r="O175" i="8"/>
  <c r="S175" i="8"/>
  <c r="O174" i="8"/>
  <c r="S174" i="8"/>
  <c r="O173" i="8"/>
  <c r="S173" i="8" s="1"/>
  <c r="H4" i="8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3" i="8"/>
  <c r="P177" i="8"/>
  <c r="P176" i="8"/>
  <c r="P175" i="8"/>
  <c r="P174" i="8"/>
  <c r="P173" i="8"/>
  <c r="B237" i="11" l="1"/>
  <c r="B236" i="11"/>
  <c r="B9" i="11" l="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8" i="11"/>
  <c r="C5" i="10" l="1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4" i="10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4" i="9"/>
  <c r="S4" i="8"/>
  <c r="S5" i="8"/>
  <c r="S6" i="8"/>
  <c r="S7" i="8"/>
  <c r="S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Q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3" i="8"/>
  <c r="S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3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U152" i="4" l="1"/>
  <c r="U162" i="4"/>
  <c r="U161" i="4"/>
  <c r="U156" i="4"/>
  <c r="U155" i="4"/>
  <c r="U150" i="4"/>
  <c r="U149" i="4"/>
  <c r="U148" i="4"/>
  <c r="U142" i="4"/>
  <c r="U141" i="4"/>
  <c r="U140" i="4"/>
  <c r="T163" i="4"/>
  <c r="U163" i="4" s="1"/>
  <c r="T162" i="4"/>
  <c r="T161" i="4"/>
  <c r="T160" i="4"/>
  <c r="U160" i="4" s="1"/>
  <c r="T159" i="4"/>
  <c r="U159" i="4" s="1"/>
  <c r="T158" i="4"/>
  <c r="U158" i="4" s="1"/>
  <c r="T157" i="4"/>
  <c r="U157" i="4" s="1"/>
  <c r="T156" i="4"/>
  <c r="T155" i="4"/>
  <c r="T154" i="4"/>
  <c r="U154" i="4" s="1"/>
  <c r="T153" i="4"/>
  <c r="U153" i="4" s="1"/>
  <c r="T152" i="4"/>
  <c r="T151" i="4"/>
  <c r="U151" i="4" s="1"/>
  <c r="T150" i="4"/>
  <c r="T149" i="4"/>
  <c r="T148" i="4"/>
  <c r="T147" i="4"/>
  <c r="U147" i="4" s="1"/>
  <c r="T146" i="4"/>
  <c r="U146" i="4" s="1"/>
  <c r="T145" i="4"/>
  <c r="U145" i="4" s="1"/>
  <c r="T144" i="4"/>
  <c r="U144" i="4" s="1"/>
  <c r="T143" i="4"/>
  <c r="U143" i="4" s="1"/>
  <c r="T142" i="4"/>
  <c r="T141" i="4"/>
  <c r="T140" i="4"/>
  <c r="T139" i="4"/>
  <c r="U139" i="4" s="1"/>
  <c r="T138" i="4"/>
  <c r="U138" i="4" s="1"/>
  <c r="T137" i="4"/>
  <c r="U137" i="4" s="1"/>
  <c r="T136" i="4"/>
  <c r="U136" i="4" s="1"/>
  <c r="T135" i="4"/>
  <c r="U135" i="4" s="1"/>
  <c r="T134" i="4"/>
  <c r="U134" i="4" s="1"/>
  <c r="T133" i="4"/>
  <c r="U133" i="4" s="1"/>
  <c r="T132" i="4"/>
  <c r="U132" i="4" s="1"/>
  <c r="T131" i="4"/>
  <c r="U131" i="4" s="1"/>
  <c r="T130" i="4"/>
  <c r="U130" i="4" s="1"/>
  <c r="T129" i="4"/>
  <c r="U129" i="4" s="1"/>
  <c r="T128" i="4"/>
  <c r="U128" i="4" s="1"/>
  <c r="T127" i="4"/>
  <c r="U127" i="4" s="1"/>
  <c r="T126" i="4"/>
  <c r="U126" i="4" s="1"/>
  <c r="T125" i="4"/>
  <c r="U125" i="4" s="1"/>
  <c r="T124" i="4"/>
  <c r="U124" i="4" s="1"/>
  <c r="T123" i="4"/>
  <c r="U123" i="4" s="1"/>
  <c r="T122" i="4"/>
  <c r="U122" i="4" s="1"/>
  <c r="T121" i="4"/>
  <c r="U121" i="4" s="1"/>
  <c r="T120" i="4"/>
  <c r="U120" i="4" s="1"/>
  <c r="T119" i="4"/>
  <c r="U119" i="4" s="1"/>
  <c r="T118" i="4"/>
  <c r="U118" i="4" s="1"/>
  <c r="T117" i="4"/>
  <c r="U117" i="4" s="1"/>
  <c r="T116" i="4"/>
  <c r="U116" i="4" s="1"/>
  <c r="A51" i="4" l="1" a="1"/>
  <c r="D51" i="4" s="1"/>
  <c r="A51" i="4"/>
  <c r="B51" i="4"/>
  <c r="C51" i="4"/>
  <c r="E51" i="4"/>
  <c r="F51" i="4"/>
  <c r="A52" i="4"/>
  <c r="B52" i="4"/>
  <c r="C52" i="4"/>
  <c r="E52" i="4"/>
  <c r="F52" i="4"/>
  <c r="A53" i="4"/>
  <c r="B53" i="4"/>
  <c r="C53" i="4"/>
  <c r="E53" i="4"/>
  <c r="F53" i="4"/>
  <c r="A54" i="4"/>
  <c r="B54" i="4"/>
  <c r="C54" i="4"/>
  <c r="E54" i="4"/>
  <c r="F54" i="4"/>
  <c r="A55" i="4"/>
  <c r="B55" i="4"/>
  <c r="C55" i="4"/>
  <c r="E55" i="4"/>
  <c r="F55" i="4"/>
  <c r="A56" i="4"/>
  <c r="B56" i="4"/>
  <c r="C56" i="4"/>
  <c r="E56" i="4"/>
  <c r="F56" i="4"/>
  <c r="A57" i="4"/>
  <c r="B57" i="4"/>
  <c r="C57" i="4"/>
  <c r="E57" i="4"/>
  <c r="F57" i="4"/>
  <c r="A58" i="4"/>
  <c r="B58" i="4"/>
  <c r="C58" i="4"/>
  <c r="E58" i="4"/>
  <c r="F58" i="4"/>
  <c r="A59" i="4"/>
  <c r="B59" i="4"/>
  <c r="C59" i="4"/>
  <c r="E59" i="4"/>
  <c r="F59" i="4"/>
  <c r="A60" i="4"/>
  <c r="B60" i="4"/>
  <c r="C60" i="4"/>
  <c r="E60" i="4"/>
  <c r="F60" i="4"/>
  <c r="A61" i="4"/>
  <c r="B61" i="4"/>
  <c r="C61" i="4"/>
  <c r="E61" i="4"/>
  <c r="F61" i="4"/>
  <c r="A62" i="4"/>
  <c r="B62" i="4"/>
  <c r="C62" i="4"/>
  <c r="E62" i="4"/>
  <c r="F62" i="4"/>
  <c r="A63" i="4"/>
  <c r="B63" i="4"/>
  <c r="C63" i="4"/>
  <c r="E63" i="4"/>
  <c r="F63" i="4"/>
  <c r="A35" i="4" a="1"/>
  <c r="A35" i="4" s="1"/>
  <c r="C35" i="4"/>
  <c r="D35" i="4"/>
  <c r="F35" i="4"/>
  <c r="G35" i="4"/>
  <c r="J35" i="4"/>
  <c r="K35" i="4"/>
  <c r="M35" i="4"/>
  <c r="A36" i="4"/>
  <c r="C36" i="4"/>
  <c r="D36" i="4"/>
  <c r="G36" i="4"/>
  <c r="H36" i="4"/>
  <c r="J36" i="4"/>
  <c r="K36" i="4"/>
  <c r="N36" i="4"/>
  <c r="A37" i="4"/>
  <c r="C37" i="4"/>
  <c r="E37" i="4"/>
  <c r="G37" i="4"/>
  <c r="H37" i="4"/>
  <c r="K37" i="4"/>
  <c r="L37" i="4"/>
  <c r="N37" i="4"/>
  <c r="A38" i="4"/>
  <c r="D38" i="4"/>
  <c r="E38" i="4"/>
  <c r="G38" i="4"/>
  <c r="I38" i="4"/>
  <c r="K38" i="4"/>
  <c r="L38" i="4"/>
  <c r="A39" i="4"/>
  <c r="B39" i="4"/>
  <c r="D39" i="4"/>
  <c r="E39" i="4"/>
  <c r="H39" i="4"/>
  <c r="I39" i="4"/>
  <c r="K39" i="4"/>
  <c r="M39" i="4"/>
  <c r="A40" i="4"/>
  <c r="B40" i="4"/>
  <c r="E40" i="4"/>
  <c r="F40" i="4"/>
  <c r="H40" i="4"/>
  <c r="I40" i="4"/>
  <c r="L40" i="4"/>
  <c r="M40" i="4"/>
  <c r="A41" i="4"/>
  <c r="C41" i="4"/>
  <c r="E41" i="4"/>
  <c r="F41" i="4"/>
  <c r="I41" i="4"/>
  <c r="J41" i="4"/>
  <c r="L41" i="4"/>
  <c r="M41" i="4"/>
  <c r="B42" i="4"/>
  <c r="C42" i="4"/>
  <c r="E42" i="4"/>
  <c r="G42" i="4"/>
  <c r="I42" i="4"/>
  <c r="J42" i="4"/>
  <c r="M42" i="4"/>
  <c r="N42" i="4"/>
  <c r="B43" i="4"/>
  <c r="C43" i="4"/>
  <c r="F43" i="4"/>
  <c r="G43" i="4"/>
  <c r="I43" i="4"/>
  <c r="J43" i="4"/>
  <c r="L43" i="4"/>
  <c r="M43" i="4"/>
  <c r="A44" i="4"/>
  <c r="B44" i="4"/>
  <c r="D44" i="4"/>
  <c r="E44" i="4"/>
  <c r="G44" i="4"/>
  <c r="H44" i="4"/>
  <c r="J44" i="4"/>
  <c r="K44" i="4"/>
  <c r="M44" i="4"/>
  <c r="N44" i="4"/>
  <c r="B45" i="4"/>
  <c r="C45" i="4"/>
  <c r="E45" i="4"/>
  <c r="F45" i="4"/>
  <c r="H45" i="4"/>
  <c r="I45" i="4"/>
  <c r="K45" i="4"/>
  <c r="L45" i="4"/>
  <c r="N45" i="4"/>
  <c r="A46" i="4"/>
  <c r="C46" i="4"/>
  <c r="D46" i="4"/>
  <c r="F46" i="4"/>
  <c r="G46" i="4"/>
  <c r="I46" i="4"/>
  <c r="J46" i="4"/>
  <c r="L46" i="4"/>
  <c r="M46" i="4"/>
  <c r="A47" i="4"/>
  <c r="B47" i="4"/>
  <c r="D47" i="4"/>
  <c r="E47" i="4"/>
  <c r="G47" i="4"/>
  <c r="H47" i="4"/>
  <c r="J47" i="4"/>
  <c r="K47" i="4"/>
  <c r="M47" i="4"/>
  <c r="N47" i="4"/>
  <c r="E4" i="5" a="1"/>
  <c r="G4" i="5" s="1"/>
  <c r="E4" i="5"/>
  <c r="F4" i="5"/>
  <c r="H4" i="5"/>
  <c r="I4" i="5"/>
  <c r="J4" i="5"/>
  <c r="K4" i="5"/>
  <c r="L4" i="5"/>
  <c r="N4" i="5"/>
  <c r="O4" i="5"/>
  <c r="P4" i="5"/>
  <c r="Q4" i="5"/>
  <c r="R4" i="5"/>
  <c r="T4" i="5"/>
  <c r="U4" i="5"/>
  <c r="V4" i="5"/>
  <c r="W4" i="5"/>
  <c r="X4" i="5"/>
  <c r="Z4" i="5"/>
  <c r="AA4" i="5"/>
  <c r="AB4" i="5"/>
  <c r="AC4" i="5"/>
  <c r="AD4" i="5"/>
  <c r="AF4" i="5"/>
  <c r="AG4" i="5"/>
  <c r="AH4" i="5"/>
  <c r="AI4" i="5"/>
  <c r="AJ4" i="5"/>
  <c r="AL4" i="5"/>
  <c r="AM4" i="5"/>
  <c r="AN4" i="5"/>
  <c r="AO4" i="5"/>
  <c r="AP4" i="5"/>
  <c r="AR4" i="5"/>
  <c r="AS4" i="5"/>
  <c r="AT4" i="5"/>
  <c r="AU4" i="5"/>
  <c r="AV4" i="5"/>
  <c r="AX4" i="5"/>
  <c r="AY4" i="5"/>
  <c r="AZ4" i="5"/>
  <c r="BA4" i="5"/>
  <c r="BB4" i="5"/>
  <c r="BD4" i="5"/>
  <c r="BE4" i="5"/>
  <c r="BF4" i="5"/>
  <c r="BG4" i="5"/>
  <c r="BH4" i="5"/>
  <c r="BJ4" i="5"/>
  <c r="BK4" i="5"/>
  <c r="BL4" i="5"/>
  <c r="BM4" i="5"/>
  <c r="BN4" i="5"/>
  <c r="BP4" i="5"/>
  <c r="BQ4" i="5"/>
  <c r="BR4" i="5"/>
  <c r="BS4" i="5"/>
  <c r="BT4" i="5"/>
  <c r="BV4" i="5"/>
  <c r="BW4" i="5"/>
  <c r="BX4" i="5"/>
  <c r="BY4" i="5"/>
  <c r="BZ4" i="5"/>
  <c r="CB4" i="5"/>
  <c r="CC4" i="5"/>
  <c r="CD4" i="5"/>
  <c r="CE4" i="5"/>
  <c r="CF4" i="5"/>
  <c r="CH4" i="5"/>
  <c r="CI4" i="5"/>
  <c r="CJ4" i="5"/>
  <c r="CK4" i="5"/>
  <c r="CL4" i="5"/>
  <c r="CN4" i="5"/>
  <c r="CO4" i="5"/>
  <c r="CP4" i="5"/>
  <c r="CQ4" i="5"/>
  <c r="CR4" i="5"/>
  <c r="CT4" i="5"/>
  <c r="CU4" i="5"/>
  <c r="CV4" i="5"/>
  <c r="CW4" i="5"/>
  <c r="CX4" i="5"/>
  <c r="CZ4" i="5"/>
  <c r="DA4" i="5"/>
  <c r="DB4" i="5"/>
  <c r="DC4" i="5"/>
  <c r="DD4" i="5"/>
  <c r="DF4" i="5"/>
  <c r="DG4" i="5"/>
  <c r="DH4" i="5"/>
  <c r="DI4" i="5"/>
  <c r="DJ4" i="5"/>
  <c r="DL4" i="5"/>
  <c r="DM4" i="5"/>
  <c r="DN4" i="5"/>
  <c r="DO4" i="5"/>
  <c r="DP4" i="5"/>
  <c r="DR4" i="5"/>
  <c r="DS4" i="5"/>
  <c r="DT4" i="5"/>
  <c r="DU4" i="5"/>
  <c r="DV4" i="5"/>
  <c r="DX4" i="5"/>
  <c r="DY4" i="5"/>
  <c r="DZ4" i="5"/>
  <c r="EA4" i="5"/>
  <c r="EB4" i="5"/>
  <c r="ED4" i="5"/>
  <c r="EE4" i="5"/>
  <c r="EF4" i="5"/>
  <c r="EG4" i="5"/>
  <c r="EH4" i="5"/>
  <c r="EJ4" i="5"/>
  <c r="EK4" i="5"/>
  <c r="EL4" i="5"/>
  <c r="EM4" i="5"/>
  <c r="EN4" i="5"/>
  <c r="EP4" i="5"/>
  <c r="EQ4" i="5"/>
  <c r="ER4" i="5"/>
  <c r="ES4" i="5"/>
  <c r="ET4" i="5"/>
  <c r="EV4" i="5"/>
  <c r="EW4" i="5"/>
  <c r="EX4" i="5"/>
  <c r="EY4" i="5"/>
  <c r="EZ4" i="5"/>
  <c r="FB4" i="5"/>
  <c r="FC4" i="5"/>
  <c r="FD4" i="5"/>
  <c r="FE4" i="5"/>
  <c r="FF4" i="5"/>
  <c r="FH4" i="5"/>
  <c r="FI4" i="5"/>
  <c r="FJ4" i="5"/>
  <c r="FK4" i="5"/>
  <c r="FL4" i="5"/>
  <c r="FN4" i="5"/>
  <c r="FO4" i="5"/>
  <c r="FP4" i="5"/>
  <c r="FQ4" i="5"/>
  <c r="FR4" i="5"/>
  <c r="FT4" i="5"/>
  <c r="FU4" i="5"/>
  <c r="FV4" i="5"/>
  <c r="FW4" i="5"/>
  <c r="FX4" i="5"/>
  <c r="FZ4" i="5"/>
  <c r="GA4" i="5"/>
  <c r="GB4" i="5"/>
  <c r="GC4" i="5"/>
  <c r="GD4" i="5"/>
  <c r="GF4" i="5"/>
  <c r="GG4" i="5"/>
  <c r="GH4" i="5"/>
  <c r="GI4" i="5"/>
  <c r="GJ4" i="5"/>
  <c r="GL4" i="5"/>
  <c r="GM4" i="5"/>
  <c r="GN4" i="5"/>
  <c r="GO4" i="5"/>
  <c r="GP4" i="5"/>
  <c r="GR4" i="5"/>
  <c r="GS4" i="5"/>
  <c r="GT4" i="5"/>
  <c r="GU4" i="5"/>
  <c r="GV4" i="5"/>
  <c r="GX4" i="5"/>
  <c r="GY4" i="5"/>
  <c r="GZ4" i="5"/>
  <c r="HA4" i="5"/>
  <c r="HB4" i="5"/>
  <c r="HD4" i="5"/>
  <c r="HE4" i="5"/>
  <c r="HF4" i="5"/>
  <c r="HG4" i="5"/>
  <c r="HH4" i="5"/>
  <c r="HJ4" i="5"/>
  <c r="HK4" i="5"/>
  <c r="HL4" i="5"/>
  <c r="HM4" i="5"/>
  <c r="HN4" i="5"/>
  <c r="HP4" i="5"/>
  <c r="HQ4" i="5"/>
  <c r="HR4" i="5"/>
  <c r="HS4" i="5"/>
  <c r="HT4" i="5"/>
  <c r="HV4" i="5"/>
  <c r="HW4" i="5"/>
  <c r="I47" i="4" l="1"/>
  <c r="C47" i="4"/>
  <c r="K46" i="4"/>
  <c r="E46" i="4"/>
  <c r="M45" i="4"/>
  <c r="G45" i="4"/>
  <c r="A45" i="4"/>
  <c r="I44" i="4"/>
  <c r="C44" i="4"/>
  <c r="K43" i="4"/>
  <c r="E43" i="4"/>
  <c r="K42" i="4"/>
  <c r="D42" i="4"/>
  <c r="K41" i="4"/>
  <c r="D41" i="4"/>
  <c r="K40" i="4"/>
  <c r="C40" i="4"/>
  <c r="J39" i="4"/>
  <c r="C39" i="4"/>
  <c r="J38" i="4"/>
  <c r="C38" i="4"/>
  <c r="I37" i="4"/>
  <c r="B37" i="4"/>
  <c r="I36" i="4"/>
  <c r="B36" i="4"/>
  <c r="I35" i="4"/>
  <c r="B35" i="4"/>
  <c r="H35" i="4"/>
  <c r="N35" i="4"/>
  <c r="F36" i="4"/>
  <c r="L36" i="4"/>
  <c r="D37" i="4"/>
  <c r="J37" i="4"/>
  <c r="B38" i="4"/>
  <c r="H38" i="4"/>
  <c r="N38" i="4"/>
  <c r="F39" i="4"/>
  <c r="L39" i="4"/>
  <c r="D40" i="4"/>
  <c r="J40" i="4"/>
  <c r="B41" i="4"/>
  <c r="H41" i="4"/>
  <c r="N41" i="4"/>
  <c r="F42" i="4"/>
  <c r="L42" i="4"/>
  <c r="D43" i="4"/>
  <c r="HU4" i="5"/>
  <c r="HO4" i="5"/>
  <c r="HI4" i="5"/>
  <c r="HC4" i="5"/>
  <c r="GW4" i="5"/>
  <c r="GQ4" i="5"/>
  <c r="GK4" i="5"/>
  <c r="GE4" i="5"/>
  <c r="FY4" i="5"/>
  <c r="FS4" i="5"/>
  <c r="FM4" i="5"/>
  <c r="FG4" i="5"/>
  <c r="FA4" i="5"/>
  <c r="EU4" i="5"/>
  <c r="EO4" i="5"/>
  <c r="EI4" i="5"/>
  <c r="EC4" i="5"/>
  <c r="DW4" i="5"/>
  <c r="DQ4" i="5"/>
  <c r="DK4" i="5"/>
  <c r="DE4" i="5"/>
  <c r="CY4" i="5"/>
  <c r="CS4" i="5"/>
  <c r="CM4" i="5"/>
  <c r="CG4" i="5"/>
  <c r="CA4" i="5"/>
  <c r="BU4" i="5"/>
  <c r="BO4" i="5"/>
  <c r="BI4" i="5"/>
  <c r="BC4" i="5"/>
  <c r="AW4" i="5"/>
  <c r="AQ4" i="5"/>
  <c r="AK4" i="5"/>
  <c r="AE4" i="5"/>
  <c r="Y4" i="5"/>
  <c r="S4" i="5"/>
  <c r="M4" i="5"/>
  <c r="L47" i="4"/>
  <c r="F47" i="4"/>
  <c r="N46" i="4"/>
  <c r="H46" i="4"/>
  <c r="B46" i="4"/>
  <c r="J45" i="4"/>
  <c r="D45" i="4"/>
  <c r="L44" i="4"/>
  <c r="F44" i="4"/>
  <c r="N43" i="4"/>
  <c r="H43" i="4"/>
  <c r="A43" i="4"/>
  <c r="H42" i="4"/>
  <c r="A42" i="4"/>
  <c r="G41" i="4"/>
  <c r="N40" i="4"/>
  <c r="G40" i="4"/>
  <c r="N39" i="4"/>
  <c r="G39" i="4"/>
  <c r="M38" i="4"/>
  <c r="F38" i="4"/>
  <c r="M37" i="4"/>
  <c r="F37" i="4"/>
  <c r="M36" i="4"/>
  <c r="E36" i="4"/>
  <c r="L35" i="4"/>
  <c r="E35" i="4"/>
  <c r="D63" i="4"/>
  <c r="D62" i="4"/>
  <c r="D61" i="4"/>
  <c r="D60" i="4"/>
  <c r="D59" i="4"/>
  <c r="D58" i="4"/>
  <c r="D57" i="4"/>
  <c r="D56" i="4"/>
  <c r="D55" i="4"/>
  <c r="D54" i="4"/>
  <c r="D53" i="4"/>
  <c r="D52" i="4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6" i="3"/>
  <c r="D7" i="3"/>
  <c r="D8" i="3"/>
  <c r="D9" i="3"/>
  <c r="D10" i="3"/>
  <c r="D11" i="3"/>
  <c r="D12" i="3"/>
  <c r="D13" i="3"/>
  <c r="D14" i="3"/>
  <c r="D15" i="3"/>
  <c r="D16" i="3"/>
  <c r="D5" i="3"/>
</calcChain>
</file>

<file path=xl/sharedStrings.xml><?xml version="1.0" encoding="utf-8"?>
<sst xmlns="http://schemas.openxmlformats.org/spreadsheetml/2006/main" count="625" uniqueCount="340">
  <si>
    <t>Ano</t>
  </si>
  <si>
    <t>Acumulado</t>
  </si>
  <si>
    <t>Data</t>
  </si>
  <si>
    <t>Vigência</t>
  </si>
  <si>
    <t>Taxa Selic (ao ano)</t>
  </si>
  <si>
    <t>01/12/2016 - 11/01/2017 </t>
  </si>
  <si>
    <t>13,75% </t>
  </si>
  <si>
    <t>20/10/2016 - 30/11/2016</t>
  </si>
  <si>
    <t> 14,00%</t>
  </si>
  <si>
    <t>01/09/2016 - 19/10/2016</t>
  </si>
  <si>
    <t> 14,25% </t>
  </si>
  <si>
    <t>21/07/2016 - 31/08/2016</t>
  </si>
  <si>
    <t>09/06/2016 - 20/07/2016</t>
  </si>
  <si>
    <t>28/04/2016 - 08/06/2016</t>
  </si>
  <si>
    <t>03/03/2016 - 27/04/2016</t>
  </si>
  <si>
    <t>21/01/2016 - 02/03/2016</t>
  </si>
  <si>
    <t>26/11/2015 - 20/01/2016 </t>
  </si>
  <si>
    <t>22/10/2015 - 25/11/2015</t>
  </si>
  <si>
    <t>03/09/2015 - 21/10/2015</t>
  </si>
  <si>
    <t>30/07/2015 - 02/09/2015</t>
  </si>
  <si>
    <t>04/06/2015 - 29/07/2015</t>
  </si>
  <si>
    <t> 13,75% </t>
  </si>
  <si>
    <t>30/04/2015 - 03/06/2015</t>
  </si>
  <si>
    <t> 13,25% </t>
  </si>
  <si>
    <t>05/03/2015 - 29/04/2015</t>
  </si>
  <si>
    <t>22/01/2015 - 04/03/2015</t>
  </si>
  <si>
    <t>04/12/2014 - 21/01/2015</t>
  </si>
  <si>
    <t>30/10/2014 - 03/12/2014</t>
  </si>
  <si>
    <t>04/09/2014 - 29/10/2014</t>
  </si>
  <si>
    <t>17/07/2014 - 03/09/2014</t>
  </si>
  <si>
    <t>29/05/2014 - 16/07/2014</t>
  </si>
  <si>
    <t>03/04/2014 - 28/05/2014</t>
  </si>
  <si>
    <t>27/02/2014 - 02/04/2014</t>
  </si>
  <si>
    <t>16/01/2014 - 26/02/2014</t>
  </si>
  <si>
    <t>28/11/2013 - 15/01/2014</t>
  </si>
  <si>
    <t>10/10/2013 - 27/11/2013</t>
  </si>
  <si>
    <t>29/08/2013 - 09/10/2013</t>
  </si>
  <si>
    <t>11/07/2013 - 28/08/2013</t>
  </si>
  <si>
    <t>30/05/2013 - 10/07/2013</t>
  </si>
  <si>
    <t>18/04/2013 - 29/05/2013</t>
  </si>
  <si>
    <t>07/03/2013 - 17/04/2013</t>
  </si>
  <si>
    <t>17/01/2013 - 06/03/2013</t>
  </si>
  <si>
    <t>29/11/2012 - 16/01/2013</t>
  </si>
  <si>
    <t>11/10/2012 - 28/11/2012</t>
  </si>
  <si>
    <t>30/08/2012 - 10/10/2012</t>
  </si>
  <si>
    <t>12/07/2012 - 29/08/2012</t>
  </si>
  <si>
    <t>31/05/2012 - 11/07/2012</t>
  </si>
  <si>
    <t>19/04/2012 - 30/05/2012</t>
  </si>
  <si>
    <t>08/03/2012 - 18/04/2012</t>
  </si>
  <si>
    <t>19/01/2012 - 07/03/2012</t>
  </si>
  <si>
    <t>01/12/2011 - 18/01/2012</t>
  </si>
  <si>
    <t>20/10/2011 - 30/11/2011</t>
  </si>
  <si>
    <t>01/09/2011 - 19/10/2011</t>
  </si>
  <si>
    <t>21/07/2011 - 31/08/2011</t>
  </si>
  <si>
    <t>09/06/2011 - 20/07/2011</t>
  </si>
  <si>
    <t>21/04/2011 - 08/06/2011</t>
  </si>
  <si>
    <t>03/03/2011 - 20/04/2011</t>
  </si>
  <si>
    <t>20/01/2011 - 02/03/2011</t>
  </si>
  <si>
    <t>09/12/2010 - 19/01/2011</t>
  </si>
  <si>
    <t>21/10/2010 - 08/12/2010</t>
  </si>
  <si>
    <t>02/09/2010 - 20/10/2010</t>
  </si>
  <si>
    <t>22/07/2010 - 01/09/2010</t>
  </si>
  <si>
    <t>10/06/2010 - 21/07/2010</t>
  </si>
  <si>
    <t>29/04/2010 - 09/06/2010</t>
  </si>
  <si>
    <t>18/03/2010 - 28/04/2010</t>
  </si>
  <si>
    <t>28/01/2010 - 17/03/2010</t>
  </si>
  <si>
    <t>10/12/2009 - 27/01/2010</t>
  </si>
  <si>
    <t>22/10/2009 - 09/12/2009</t>
  </si>
  <si>
    <t>03/09/2009 - 21/10/2009</t>
  </si>
  <si>
    <t>23/07/2009 - 02/09/2009</t>
  </si>
  <si>
    <t>11/06/2009 - 22/07/2009</t>
  </si>
  <si>
    <t>30/04/2009 - 10/06/2009</t>
  </si>
  <si>
    <t>12/03/2009 - 29/04/2009</t>
  </si>
  <si>
    <t>22/01/2009 - 11/03/2009</t>
  </si>
  <si>
    <t>11/12/2008 - 21/01/2009</t>
  </si>
  <si>
    <t>30/10/2008 - 10/12/2008</t>
  </si>
  <si>
    <t>11/09/2008 - 29/10/2008</t>
  </si>
  <si>
    <t>24/07/2008 - 10/09/2008</t>
  </si>
  <si>
    <t>05/06/2008 - 23/07/2008</t>
  </si>
  <si>
    <t>17/04/2008 - 04/06/2008</t>
  </si>
  <si>
    <t>06/03/2008 - 16/04/2008</t>
  </si>
  <si>
    <t>24/01/2008 - 05/03/2008</t>
  </si>
  <si>
    <t>06/12/2007 - 23/01/2008</t>
  </si>
  <si>
    <t>18/10/2007 - 05/12/2007</t>
  </si>
  <si>
    <t>06/09/2007 - 17/10/2007</t>
  </si>
  <si>
    <t>19/07/2007 - 05/09/2007</t>
  </si>
  <si>
    <t>07/06/2007 - 18/07/2007</t>
  </si>
  <si>
    <t>19/04/2007 - 06/06/2007</t>
  </si>
  <si>
    <t>08/03/2007 - 18/04/2007</t>
  </si>
  <si>
    <t>25/01/2007 - 07/03/2007</t>
  </si>
  <si>
    <t>30/11/2006 - 24/01/2007</t>
  </si>
  <si>
    <t>19/10/2006 - 29/11/2006</t>
  </si>
  <si>
    <t>31/08/2006 - 18/10/2006</t>
  </si>
  <si>
    <t>20/07/2006 - 30/08/2006</t>
  </si>
  <si>
    <t>01/06/2006 - 19/07/2006</t>
  </si>
  <si>
    <t>20/04/2006 - 31/05/2006</t>
  </si>
  <si>
    <t>09/03/2006 - 19/04/2006</t>
  </si>
  <si>
    <t>19/01/2006 - 08/03/2006</t>
  </si>
  <si>
    <t>15/12/2005 - 18/01/2006</t>
  </si>
  <si>
    <t>24/11/2005 - 14/12/2005</t>
  </si>
  <si>
    <t>20/10/2005 - 23/11/2005</t>
  </si>
  <si>
    <t>15/09/2005 - 19/10/2005</t>
  </si>
  <si>
    <t>18/08/2005 - 14/09/2005</t>
  </si>
  <si>
    <t>21/07/2005 - 17/08/2005</t>
  </si>
  <si>
    <t>16/06/2005 - 20/07/2005</t>
  </si>
  <si>
    <t>19/05/2005 - 15/06/2005</t>
  </si>
  <si>
    <t>22/04/2005 - 18/05/2005</t>
  </si>
  <si>
    <t>17/03/2005 - 21/04/2005</t>
  </si>
  <si>
    <t>17/02/2005 - 16/03/2005</t>
  </si>
  <si>
    <t>20/01/2005 - 16/02/2005</t>
  </si>
  <si>
    <t>16/12/2004 - 19/01/2005</t>
  </si>
  <si>
    <t>18/11/2004 - 15/12/2004</t>
  </si>
  <si>
    <t>21/10/2004 - 17/11/2004</t>
  </si>
  <si>
    <t>16/09/2004 - 20/10/2004</t>
  </si>
  <si>
    <t>19/08/2004 - 15/09/2004</t>
  </si>
  <si>
    <t>22/07/2004 - 18/08/2004</t>
  </si>
  <si>
    <t>17/06/2004 - 21/07/2004</t>
  </si>
  <si>
    <t>20/05/2004 - 16/06/2004</t>
  </si>
  <si>
    <t>15/04/2004 - 19/05/2004</t>
  </si>
  <si>
    <t>18/03/2004 - 14/04/2004</t>
  </si>
  <si>
    <t>19/02/2004 - 17/03/2004</t>
  </si>
  <si>
    <t>22/01/2004 - 18/02/2004</t>
  </si>
  <si>
    <t>18/12/2003 - 21/01/2004</t>
  </si>
  <si>
    <t>20/11/2003 - 17/12/2003</t>
  </si>
  <si>
    <t>23/10/2003 - 19/11/2003</t>
  </si>
  <si>
    <t>18/09/2003 - 22/10/2003</t>
  </si>
  <si>
    <t>21/08/2003 - 17/09/2003</t>
  </si>
  <si>
    <t>24/07/2003 - 20/08/2003</t>
  </si>
  <si>
    <t>19/06/2003 - 23/07/2003</t>
  </si>
  <si>
    <t>22/05/2003 - 18/06/2003</t>
  </si>
  <si>
    <t>24/04/2003 - 21/05/2003</t>
  </si>
  <si>
    <t>20/03/2003 - 23/04/2003</t>
  </si>
  <si>
    <t>20/02/2003 - 19/03/2003</t>
  </si>
  <si>
    <t>23/01/2003 - 19/02/2003</t>
  </si>
  <si>
    <t>19/12/2002 - 22/01/2003</t>
  </si>
  <si>
    <t>21/11/2002 - 18/12/2002</t>
  </si>
  <si>
    <t>24/10/2002 - 20/11/2002</t>
  </si>
  <si>
    <t>15/10/2002 - 23/10/2002</t>
  </si>
  <si>
    <t>19/09/2002 - 14/10/2002</t>
  </si>
  <si>
    <t>22/08/2002 - 18/09/2002</t>
  </si>
  <si>
    <t>18/07/2002 - 21/08/2002</t>
  </si>
  <si>
    <t>20/06/2002 - 17/07/2002</t>
  </si>
  <si>
    <t>23/05/2002 - 19/06/2002</t>
  </si>
  <si>
    <t>18/04/2002 - 22/05/2002</t>
  </si>
  <si>
    <t>21/03/2002 - 17/04/2002</t>
  </si>
  <si>
    <t>21/02/2002 - 20/03/2002</t>
  </si>
  <si>
    <t>24/01/2002 - 20/02/2002</t>
  </si>
  <si>
    <t>20/12/2001 - 23/01/2002</t>
  </si>
  <si>
    <t>22/11/2001 - 19/12/2001</t>
  </si>
  <si>
    <t>18/10/2001 - 21/11/2001</t>
  </si>
  <si>
    <t>20/09/2001 - 17/10/2001</t>
  </si>
  <si>
    <t>23/08/2001 - 19/09/2001</t>
  </si>
  <si>
    <t>19/07/2001 - 22/08/2001</t>
  </si>
  <si>
    <t>21/06/2001 - 18/07/2001</t>
  </si>
  <si>
    <t>24/05/2001 - 20/06/2001</t>
  </si>
  <si>
    <t>19/04/2001 - 23/05/2001</t>
  </si>
  <si>
    <t>22/03/2001 - 18/04/2001</t>
  </si>
  <si>
    <t>15/02/2001 - 21/03/2001</t>
  </si>
  <si>
    <t>18/01/2001 - 14/02/2001</t>
  </si>
  <si>
    <t>21/12/2000 - 17/01/2001</t>
  </si>
  <si>
    <t>23/11/2000 - 20/12/2000</t>
  </si>
  <si>
    <t>19/10/2000 - 22/11/2000</t>
  </si>
  <si>
    <t>21/09/2000 - 18/10/2000</t>
  </si>
  <si>
    <t>24/08/2000 - 20/09/2000</t>
  </si>
  <si>
    <t>20/07/2000 - 23/08/2000</t>
  </si>
  <si>
    <t>10/07/2000 - 19/07/2000</t>
  </si>
  <si>
    <t>21/06/2000 - 07/07/2000</t>
  </si>
  <si>
    <t>25/05/2000 - 20/06/2000</t>
  </si>
  <si>
    <t>20/04/2000 - 24/05/2000</t>
  </si>
  <si>
    <t>29/03/2000 - 19/04/2000</t>
  </si>
  <si>
    <t>23/03/2000 - 28/03/2000</t>
  </si>
  <si>
    <t>17/02/2000 - 22/03/2000</t>
  </si>
  <si>
    <t>20/01/2000 - 16/02/2000</t>
  </si>
  <si>
    <t>16/12/1999 - 19/01/2000</t>
  </si>
  <si>
    <t>11/11/1999 - 15/12/1999</t>
  </si>
  <si>
    <t>07/10/1999 - 10/11/1999</t>
  </si>
  <si>
    <t>23/09/1999 - 06/10/1999</t>
  </si>
  <si>
    <t>02/09/1999 - 22/09/1999</t>
  </si>
  <si>
    <t>29/07/1999 - 01/09/1999</t>
  </si>
  <si>
    <t>24/06/1999 - 28/07/1999</t>
  </si>
  <si>
    <t>09/06/1999 - 23/06/1999</t>
  </si>
  <si>
    <t>20/05/1999 - 08/06/1999</t>
  </si>
  <si>
    <t>13/05/1999 - 19/05/1999</t>
  </si>
  <si>
    <t>10/05/1999 - 12/05/1999</t>
  </si>
  <si>
    <t>29/04/1999 - 07/05/1999</t>
  </si>
  <si>
    <t>15/04/1999 - 28/04/1999</t>
  </si>
  <si>
    <t>06/04/1999 - 14/04/1999</t>
  </si>
  <si>
    <t>25/03/1999 - 05/04/1999</t>
  </si>
  <si>
    <t>05/03/1999 - 24/03/1999</t>
  </si>
  <si>
    <t>19/01/1999 - 04/03/1999</t>
  </si>
  <si>
    <t>17/12/1998 - 18/01/1999</t>
  </si>
  <si>
    <t>12/11/1998 - 16/12/1998</t>
  </si>
  <si>
    <t>08/10/1998 - 11/11/1998</t>
  </si>
  <si>
    <t>11/09/1998 - 07/10/1998</t>
  </si>
  <si>
    <t>03/09/1998 - 10/09/1998</t>
  </si>
  <si>
    <t>30/07/1998 - 02/09/1998</t>
  </si>
  <si>
    <t>25/06/1998 - 29/07/1998</t>
  </si>
  <si>
    <t>21/05/1998 - 24/06/1998</t>
  </si>
  <si>
    <t>16/04/1998 - 20/05/1998</t>
  </si>
  <si>
    <t>05/03/1998 - 15/04/1998</t>
  </si>
  <si>
    <t>29/01/1998 - 04/03/1998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</si>
  <si>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</si>
  <si>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</si>
  <si>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</si>
  <si>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</si>
  <si>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</si>
  <si>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</si>
  <si>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</si>
  <si>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</si>
  <si>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</si>
  <si>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</si>
  <si>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</si>
  <si>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</si>
  <si>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Inflação</t>
  </si>
  <si>
    <t>juros</t>
  </si>
  <si>
    <t>desemprego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</si>
  <si>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</si>
  <si>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</si>
  <si>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</si>
  <si>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</si>
  <si>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</si>
  <si>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</si>
  <si>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</si>
  <si>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</si>
  <si>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</si>
  <si>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</si>
  <si>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</si>
  <si>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</si>
  <si>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-</t>
  </si>
  <si>
    <t>ibovespa</t>
  </si>
  <si>
    <t>PME</t>
  </si>
  <si>
    <t>PNAD</t>
  </si>
  <si>
    <t>jan</t>
  </si>
  <si>
    <t>fev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</si>
  <si>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</si>
  <si>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</si>
  <si>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</si>
  <si>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</si>
  <si>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</si>
  <si>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</si>
  <si>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</si>
  <si>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</si>
  <si>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</si>
  <si>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dif em pontos</t>
  </si>
  <si>
    <t>dif percfentual</t>
  </si>
  <si>
    <t>Risco</t>
  </si>
  <si>
    <t>0,750 %</t>
  </si>
  <si>
    <t> 16 dezembro 2015</t>
  </si>
  <si>
    <t>0,500 %</t>
  </si>
  <si>
    <t> 16 dezembro 2008</t>
  </si>
  <si>
    <t>0,250 %</t>
  </si>
  <si>
    <t> 29 outubro 2008</t>
  </si>
  <si>
    <t>1,000 %</t>
  </si>
  <si>
    <t> 08 outubro 2008</t>
  </si>
  <si>
    <t>1,500 %</t>
  </si>
  <si>
    <t> 30 abril 2008</t>
  </si>
  <si>
    <t>2,000 %</t>
  </si>
  <si>
    <t> 18 março 2008</t>
  </si>
  <si>
    <t>2,250 %</t>
  </si>
  <si>
    <t> 30 janeiro 2008</t>
  </si>
  <si>
    <t>3,000 %</t>
  </si>
  <si>
    <t> 22 janeiro 2008</t>
  </si>
  <si>
    <t>3,500 %</t>
  </si>
  <si>
    <t> 11 dezembro 2007</t>
  </si>
  <si>
    <t>4,250 %</t>
  </si>
  <si>
    <t>juros EUA</t>
  </si>
  <si>
    <t>Risco Brasil</t>
  </si>
  <si>
    <t>juros atuais</t>
  </si>
  <si>
    <t>premio Brasil calculado</t>
  </si>
  <si>
    <t>premio Brasil Real</t>
  </si>
  <si>
    <t>diferença de premio</t>
  </si>
  <si>
    <t>juros ajustados</t>
  </si>
  <si>
    <t>Risco Brasil ajustado</t>
  </si>
  <si>
    <t>Bolsa em dolar</t>
  </si>
  <si>
    <t>juros reais</t>
  </si>
  <si>
    <t>inflação</t>
  </si>
  <si>
    <t>bolsa</t>
  </si>
  <si>
    <t>PIB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</si>
  <si>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</si>
  <si>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</si>
  <si>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</si>
  <si>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</si>
  <si>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</si>
  <si>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</si>
  <si>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</si>
  <si>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</si>
  <si>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</si>
  <si>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</si>
  <si>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</si>
  <si>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</si>
  <si>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</si>
  <si>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</si>
  <si>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</si>
  <si>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2010.IV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</si>
  <si>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</si>
  <si>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</si>
  <si>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</si>
  <si>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</si>
  <si>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</si>
  <si>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</si>
  <si>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</si>
  <si>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</si>
  <si>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</si>
  <si>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</si>
  <si>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</si>
  <si>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</si>
  <si>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</si>
  <si>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2014.II</t>
  </si>
  <si>
    <t>2014.III</t>
  </si>
  <si>
    <t>2014.IV</t>
  </si>
  <si>
    <t>2015.I</t>
  </si>
  <si>
    <t>2015.II</t>
  </si>
  <si>
    <t>2015.III</t>
  </si>
  <si>
    <t>2015.IV</t>
  </si>
  <si>
    <t>2016.I</t>
  </si>
  <si>
    <t>2016.II</t>
  </si>
  <si>
    <t>2016.III</t>
  </si>
  <si>
    <t>2016.IV</t>
  </si>
  <si>
    <t>2017.I</t>
  </si>
  <si>
    <t>diferença de prêmio</t>
  </si>
  <si>
    <t>data</t>
  </si>
  <si>
    <t>valores</t>
  </si>
  <si>
    <t>ibovespa reajustado</t>
  </si>
  <si>
    <t>juros em escala</t>
  </si>
  <si>
    <t>var juros</t>
  </si>
  <si>
    <t>Var bolsa</t>
  </si>
  <si>
    <t>Var bolsa normal</t>
  </si>
  <si>
    <t>Qtdd positivos</t>
  </si>
  <si>
    <t>Qtdd negativos</t>
  </si>
  <si>
    <t>Juros</t>
  </si>
  <si>
    <t>Bolsa</t>
  </si>
  <si>
    <t>juros subiram anual</t>
  </si>
  <si>
    <t>bolsa subiu anual</t>
  </si>
  <si>
    <t>1 = sim</t>
  </si>
  <si>
    <t>0 = não</t>
  </si>
  <si>
    <t>total</t>
  </si>
  <si>
    <t>Contagem</t>
  </si>
  <si>
    <t>exponencial</t>
  </si>
  <si>
    <t>resíduos</t>
  </si>
  <si>
    <t>potencial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</si>
</sst>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ourier New"/>
      <family val="3"/>
    </font>
    <font>
      <sz val="8"/>
      <name val="Courier New"/>
      <family val="3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name val="Arial"/>
    </font>
  </fonts>
  <fills count="30">
    <fill>
      <patternFill patternType="none"/>
    </fill>
    <fill>
      <patternFill patternType="gray125"/>
    </fill>
    <fill>
      <patternFill patternType="solid">
        <fgColor rgb="FF91AAB1"/>
        <bgColor indexed="64"/>
      </patternFill>
    </fill>
    <fill>
      <patternFill patternType="solid">
        <fgColor rgb="FFACC6DF"/>
        <bgColor indexed="64"/>
      </patternFill>
    </fill>
    <fill>
      <patternFill patternType="solid">
        <fgColor rgb="FFDCE8F1"/>
        <bgColor indexed="64"/>
      </patternFill>
    </fill>
    <fill>
      <patternFill patternType="solid">
        <fgColor indexed="14"/>
        <bgColor indexed="15"/>
      </patternFill>
    </fill>
    <fill>
      <patternFill patternType="solid">
        <fgColor indexed="9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</borders>
  <cellStyleXfs count="86">
    <xf numFmtId="0" fontId="0" fillId="0" borderId="0"/>
    <xf numFmtId="9" fontId="2" fillId="0" borderId="0" applyFont="0" applyFill="0" applyBorder="0" applyAlignment="0" applyProtection="0"/>
    <xf numFmtId="0" fontId="9" fillId="0" borderId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9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6" borderId="0" applyNumberFormat="0" applyBorder="0" applyAlignment="0" applyProtection="0"/>
    <xf numFmtId="0" fontId="21" fillId="9" borderId="0" applyNumberFormat="0" applyBorder="0" applyAlignment="0" applyProtection="0"/>
    <xf numFmtId="0" fontId="17" fillId="10" borderId="0" applyNumberFormat="0" applyBorder="0" applyAlignment="0" applyProtection="0"/>
    <xf numFmtId="0" fontId="18" fillId="14" borderId="15" applyNumberFormat="0" applyAlignment="0" applyProtection="0"/>
    <xf numFmtId="0" fontId="18" fillId="14" borderId="15" applyNumberFormat="0" applyAlignment="0" applyProtection="0"/>
    <xf numFmtId="0" fontId="19" fillId="27" borderId="16" applyNumberFormat="0" applyAlignment="0" applyProtection="0"/>
    <xf numFmtId="0" fontId="11" fillId="0" borderId="17" applyNumberFormat="0" applyFill="0" applyAlignment="0" applyProtection="0"/>
    <xf numFmtId="0" fontId="19" fillId="27" borderId="16" applyNumberFormat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6" borderId="0" applyNumberFormat="0" applyBorder="0" applyAlignment="0" applyProtection="0"/>
    <xf numFmtId="0" fontId="20" fillId="14" borderId="15" applyNumberFormat="0" applyAlignment="0" applyProtection="0"/>
    <xf numFmtId="0" fontId="25" fillId="0" borderId="0" applyNumberFormat="0" applyFill="0" applyBorder="0" applyAlignment="0" applyProtection="0"/>
    <xf numFmtId="0" fontId="17" fillId="10" borderId="0" applyNumberFormat="0" applyBorder="0" applyAlignment="0" applyProtection="0"/>
    <xf numFmtId="0" fontId="13" fillId="0" borderId="18" applyNumberFormat="0" applyFill="0" applyAlignment="0" applyProtection="0"/>
    <xf numFmtId="0" fontId="14" fillId="0" borderId="19" applyNumberFormat="0" applyFill="0" applyAlignment="0" applyProtection="0"/>
    <xf numFmtId="0" fontId="15" fillId="0" borderId="20" applyNumberFormat="0" applyFill="0" applyAlignment="0" applyProtection="0"/>
    <xf numFmtId="0" fontId="15" fillId="0" borderId="0" applyNumberFormat="0" applyFill="0" applyBorder="0" applyAlignment="0" applyProtection="0"/>
    <xf numFmtId="0" fontId="21" fillId="9" borderId="0" applyNumberFormat="0" applyBorder="0" applyAlignment="0" applyProtection="0"/>
    <xf numFmtId="0" fontId="20" fillId="13" borderId="15" applyNumberFormat="0" applyAlignment="0" applyProtection="0"/>
    <xf numFmtId="0" fontId="11" fillId="0" borderId="17" applyNumberFormat="0" applyFill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9" fillId="0" borderId="0"/>
    <xf numFmtId="0" fontId="27" fillId="0" borderId="0"/>
    <xf numFmtId="0" fontId="9" fillId="29" borderId="21" applyNumberFormat="0" applyFont="0" applyAlignment="0" applyProtection="0"/>
    <xf numFmtId="0" fontId="10" fillId="29" borderId="21" applyNumberFormat="0" applyFont="0" applyAlignment="0" applyProtection="0"/>
    <xf numFmtId="0" fontId="23" fillId="14" borderId="22" applyNumberFormat="0" applyAlignment="0" applyProtection="0"/>
    <xf numFmtId="0" fontId="23" fillId="14" borderId="22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8" applyNumberFormat="0" applyFill="0" applyAlignment="0" applyProtection="0"/>
    <xf numFmtId="0" fontId="14" fillId="0" borderId="19" applyNumberFormat="0" applyFill="0" applyAlignment="0" applyProtection="0"/>
    <xf numFmtId="0" fontId="15" fillId="0" borderId="20" applyNumberFormat="0" applyFill="0" applyAlignment="0" applyProtection="0"/>
    <xf numFmtId="0" fontId="15" fillId="0" borderId="0" applyNumberFormat="0" applyFill="0" applyBorder="0" applyAlignment="0" applyProtection="0"/>
    <xf numFmtId="0" fontId="26" fillId="0" borderId="23" applyNumberFormat="0" applyFill="0" applyAlignment="0" applyProtection="0"/>
    <xf numFmtId="0" fontId="24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4" fontId="4" fillId="0" borderId="0" xfId="0" applyNumberFormat="1" applyFont="1" applyBorder="1" applyAlignment="1">
      <alignment horizontal="right"/>
    </xf>
    <xf numFmtId="0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center"/>
    </xf>
    <xf numFmtId="49" fontId="3" fillId="0" borderId="2" xfId="0" applyNumberFormat="1" applyFont="1" applyBorder="1" applyAlignment="1">
      <alignment horizontal="center"/>
    </xf>
    <xf numFmtId="0" fontId="3" fillId="0" borderId="2" xfId="0" applyFont="1" applyBorder="1"/>
    <xf numFmtId="0" fontId="4" fillId="0" borderId="5" xfId="0" applyFont="1" applyBorder="1" applyAlignment="1">
      <alignment horizontal="center"/>
    </xf>
    <xf numFmtId="4" fontId="4" fillId="0" borderId="5" xfId="0" applyNumberFormat="1" applyFont="1" applyBorder="1" applyAlignment="1">
      <alignment horizontal="right"/>
    </xf>
    <xf numFmtId="0" fontId="3" fillId="0" borderId="0" xfId="0" applyFont="1" applyBorder="1"/>
    <xf numFmtId="0" fontId="4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/>
    <xf numFmtId="10" fontId="0" fillId="0" borderId="0" xfId="1" applyNumberFormat="1" applyFont="1"/>
    <xf numFmtId="0" fontId="0" fillId="0" borderId="0" xfId="0" applyAlignment="1">
      <alignment vertical="center" wrapText="1"/>
    </xf>
    <xf numFmtId="10" fontId="4" fillId="0" borderId="1" xfId="1" applyNumberFormat="1" applyFont="1" applyBorder="1" applyAlignment="1">
      <alignment horizontal="right"/>
    </xf>
    <xf numFmtId="17" fontId="0" fillId="0" borderId="0" xfId="0" applyNumberFormat="1"/>
    <xf numFmtId="17" fontId="0" fillId="0" borderId="0" xfId="0" applyNumberFormat="1" applyAlignment="1">
      <alignment vertical="center" wrapText="1"/>
    </xf>
    <xf numFmtId="14" fontId="5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right" vertical="center" wrapText="1"/>
    </xf>
    <xf numFmtId="14" fontId="0" fillId="3" borderId="0" xfId="0" applyNumberFormat="1" applyFill="1" applyAlignment="1">
      <alignment horizontal="left" vertical="center" wrapText="1"/>
    </xf>
    <xf numFmtId="0" fontId="0" fillId="3" borderId="0" xfId="0" applyFill="1" applyAlignment="1">
      <alignment horizontal="right" vertical="center" wrapText="1"/>
    </xf>
    <xf numFmtId="14" fontId="0" fillId="4" borderId="0" xfId="0" applyNumberFormat="1" applyFill="1" applyAlignment="1">
      <alignment horizontal="left" vertical="center" wrapText="1"/>
    </xf>
    <xf numFmtId="0" fontId="0" fillId="4" borderId="0" xfId="0" applyFill="1" applyAlignment="1">
      <alignment horizontal="right" vertical="center" wrapText="1"/>
    </xf>
    <xf numFmtId="15" fontId="0" fillId="0" borderId="7" xfId="0" applyNumberFormat="1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17" fontId="4" fillId="0" borderId="1" xfId="0" applyNumberFormat="1" applyFont="1" applyBorder="1" applyAlignment="1">
      <alignment horizontal="center"/>
    </xf>
    <xf numFmtId="3" fontId="0" fillId="3" borderId="0" xfId="0" applyNumberFormat="1" applyFill="1" applyAlignment="1">
      <alignment horizontal="right" vertical="center" wrapText="1"/>
    </xf>
    <xf numFmtId="3" fontId="0" fillId="4" borderId="0" xfId="0" applyNumberFormat="1" applyFill="1" applyAlignment="1">
      <alignment horizontal="right" vertical="center" wrapText="1"/>
    </xf>
    <xf numFmtId="9" fontId="0" fillId="0" borderId="0" xfId="0" applyNumberFormat="1"/>
    <xf numFmtId="0" fontId="0" fillId="0" borderId="0" xfId="0" applyNumberFormat="1"/>
    <xf numFmtId="0" fontId="6" fillId="0" borderId="0" xfId="0" applyFont="1"/>
    <xf numFmtId="164" fontId="7" fillId="6" borderId="0" xfId="0" applyNumberFormat="1" applyFont="1" applyFill="1" applyProtection="1"/>
    <xf numFmtId="164" fontId="7" fillId="7" borderId="0" xfId="0" applyNumberFormat="1" applyFont="1" applyFill="1" applyProtection="1"/>
    <xf numFmtId="164" fontId="7" fillId="7" borderId="14" xfId="0" applyNumberFormat="1" applyFont="1" applyFill="1" applyBorder="1" applyProtection="1"/>
    <xf numFmtId="0" fontId="8" fillId="6" borderId="0" xfId="0" applyFont="1" applyFill="1" applyProtection="1"/>
    <xf numFmtId="0" fontId="8" fillId="7" borderId="0" xfId="0" applyFont="1" applyFill="1" applyProtection="1"/>
    <xf numFmtId="0" fontId="8" fillId="7" borderId="14" xfId="0" applyFont="1" applyFill="1" applyBorder="1" applyProtection="1"/>
    <xf numFmtId="0" fontId="7" fillId="5" borderId="13" xfId="0" applyFont="1" applyFill="1" applyBorder="1" applyAlignment="1" applyProtection="1">
      <alignment horizontal="center" vertical="center" wrapText="1"/>
    </xf>
    <xf numFmtId="0" fontId="0" fillId="0" borderId="0" xfId="1" applyNumberFormat="1" applyFont="1"/>
    <xf numFmtId="2" fontId="4" fillId="0" borderId="5" xfId="71" applyNumberFormat="1" applyFont="1" applyBorder="1" applyAlignment="1">
      <alignment horizontal="right"/>
    </xf>
    <xf numFmtId="2" fontId="4" fillId="0" borderId="5" xfId="71" applyNumberFormat="1" applyFont="1" applyBorder="1" applyAlignment="1">
      <alignment horizontal="right"/>
    </xf>
    <xf numFmtId="2" fontId="4" fillId="0" borderId="5" xfId="71" applyNumberFormat="1" applyFont="1" applyBorder="1" applyAlignment="1">
      <alignment horizontal="right"/>
    </xf>
    <xf numFmtId="2" fontId="4" fillId="0" borderId="5" xfId="71" applyNumberFormat="1" applyFont="1" applyBorder="1" applyAlignment="1">
      <alignment horizontal="right"/>
    </xf>
    <xf numFmtId="2" fontId="4" fillId="0" borderId="5" xfId="71" applyNumberFormat="1" applyFont="1" applyBorder="1" applyAlignment="1">
      <alignment horizontal="right"/>
    </xf>
    <xf numFmtId="2" fontId="4" fillId="0" borderId="25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5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4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1" xfId="71" applyNumberFormat="1" applyFont="1" applyBorder="1" applyAlignment="1">
      <alignment horizontal="right"/>
    </xf>
    <xf numFmtId="2" fontId="4" fillId="0" borderId="2" xfId="71" applyNumberFormat="1" applyFont="1" applyBorder="1" applyAlignment="1">
      <alignment horizontal="right"/>
    </xf>
    <xf numFmtId="2" fontId="4" fillId="0" borderId="3" xfId="71" applyNumberFormat="1" applyFont="1" applyBorder="1" applyAlignment="1">
      <alignment horizontal="right"/>
    </xf>
    <xf numFmtId="2" fontId="4" fillId="0" borderId="26" xfId="71" applyNumberFormat="1" applyFont="1" applyBorder="1" applyAlignment="1">
      <alignment horizontal="right"/>
    </xf>
  </cellXfs>
  <cellStyles count="86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Ênfase1 2" xfId="9"/>
    <cellStyle name="20% - Ênfase2 2" xfId="10"/>
    <cellStyle name="20% - Ênfase3 2" xfId="11"/>
    <cellStyle name="20% - Ênfase4 2" xfId="12"/>
    <cellStyle name="20% - Ênfase5 2" xfId="13"/>
    <cellStyle name="20% - Ênfase6 2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Ênfase1 2" xfId="21"/>
    <cellStyle name="40% - Ênfase2 2" xfId="22"/>
    <cellStyle name="40% - Ênfase3 2" xfId="23"/>
    <cellStyle name="40% - Ênfase4 2" xfId="24"/>
    <cellStyle name="40% - Ênfase5 2" xfId="25"/>
    <cellStyle name="40% - Ênfase6 2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Ênfase1 2" xfId="33"/>
    <cellStyle name="60% - Ênfase2 2" xfId="34"/>
    <cellStyle name="60% - Ênfase3 2" xfId="35"/>
    <cellStyle name="60% - Ênfase4 2" xfId="36"/>
    <cellStyle name="60% - Ênfase5 2" xfId="37"/>
    <cellStyle name="60% - Ênfase6 2" xfId="38"/>
    <cellStyle name="Accent1" xfId="39"/>
    <cellStyle name="Accent2" xfId="40"/>
    <cellStyle name="Accent3" xfId="41"/>
    <cellStyle name="Accent4" xfId="42"/>
    <cellStyle name="Accent5" xfId="43"/>
    <cellStyle name="Accent6" xfId="44"/>
    <cellStyle name="Bad" xfId="45"/>
    <cellStyle name="Bom 2" xfId="46"/>
    <cellStyle name="Calculation" xfId="47"/>
    <cellStyle name="Cálculo 2" xfId="48"/>
    <cellStyle name="Célula de Verificação 2" xfId="49"/>
    <cellStyle name="Célula Vinculada 2" xfId="50"/>
    <cellStyle name="Check Cell" xfId="51"/>
    <cellStyle name="Ênfase1 2" xfId="52"/>
    <cellStyle name="Ênfase2 2" xfId="53"/>
    <cellStyle name="Ênfase3 2" xfId="54"/>
    <cellStyle name="Ênfase4 2" xfId="55"/>
    <cellStyle name="Ênfase5 2" xfId="56"/>
    <cellStyle name="Ênfase6 2" xfId="57"/>
    <cellStyle name="Entrada 2" xfId="58"/>
    <cellStyle name="Explanatory Text" xfId="59"/>
    <cellStyle name="Good" xfId="60"/>
    <cellStyle name="Heading 1" xfId="61"/>
    <cellStyle name="Heading 2" xfId="62"/>
    <cellStyle name="Heading 3" xfId="63"/>
    <cellStyle name="Heading 4" xfId="64"/>
    <cellStyle name="Incorreto 2" xfId="65"/>
    <cellStyle name="Input" xfId="66"/>
    <cellStyle name="Linked Cell" xfId="67"/>
    <cellStyle name="Neutra 2" xfId="68"/>
    <cellStyle name="Neutral" xfId="69"/>
    <cellStyle name="Normal" xfId="0" builtinId="0"/>
    <cellStyle name="Normal 2" xfId="70"/>
    <cellStyle name="Normal 3" xfId="2"/>
    <cellStyle name="Normal_ipca_201707SerieHist" xfId="71"/>
    <cellStyle name="Nota 2" xfId="72"/>
    <cellStyle name="Note" xfId="73"/>
    <cellStyle name="Output" xfId="74"/>
    <cellStyle name="Porcentagem" xfId="1" builtinId="5"/>
    <cellStyle name="Saída 2" xfId="75"/>
    <cellStyle name="Texto de Aviso 2" xfId="76"/>
    <cellStyle name="Texto Explicativo 2" xfId="77"/>
    <cellStyle name="Title" xfId="78"/>
    <cellStyle name="Título 1 2" xfId="80"/>
    <cellStyle name="Título 2 2" xfId="81"/>
    <cellStyle name="Título 3 2" xfId="82"/>
    <cellStyle name="Título 4 2" xfId="83"/>
    <cellStyle name="Título 5" xfId="79"/>
    <cellStyle name="Total 2" xfId="84"/>
    <cellStyle name="Warning Text" xfId="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Plan1!$B$6</c:f>
              <c:strCache>
                <c:ptCount val="1"/>
                <c:pt idx="0">
                  <c:v>Acumulado</c:v>
                </c:pt>
              </c:strCache>
            </c:strRef>
          </c:tx>
          <c:cat>
            <c:numRef>
              <c:f>Plan1!$A$7:$A$27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Plan1!$B$7:$B$27</c:f>
              <c:numCache>
                <c:formatCode>0.00%</c:formatCode>
                <c:ptCount val="21"/>
                <c:pt idx="0">
                  <c:v>9.5600000000000004E-2</c:v>
                </c:pt>
                <c:pt idx="1">
                  <c:v>5.2200000000000003E-2</c:v>
                </c:pt>
                <c:pt idx="2">
                  <c:v>1.66E-2</c:v>
                </c:pt>
                <c:pt idx="3">
                  <c:v>8.9399999999999993E-2</c:v>
                </c:pt>
                <c:pt idx="4">
                  <c:v>5.9700000000000003E-2</c:v>
                </c:pt>
                <c:pt idx="5">
                  <c:v>7.6700000000000004E-2</c:v>
                </c:pt>
                <c:pt idx="6">
                  <c:v>0.12529999999999999</c:v>
                </c:pt>
                <c:pt idx="7">
                  <c:v>9.2999999999999999E-2</c:v>
                </c:pt>
                <c:pt idx="8">
                  <c:v>7.5999999999999998E-2</c:v>
                </c:pt>
                <c:pt idx="9">
                  <c:v>5.6899999999999999E-2</c:v>
                </c:pt>
                <c:pt idx="10">
                  <c:v>3.1399999999999997E-2</c:v>
                </c:pt>
                <c:pt idx="11">
                  <c:v>4.4499999999999998E-2</c:v>
                </c:pt>
                <c:pt idx="12">
                  <c:v>5.8999999999999997E-2</c:v>
                </c:pt>
                <c:pt idx="13">
                  <c:v>4.3099999999999999E-2</c:v>
                </c:pt>
                <c:pt idx="14">
                  <c:v>5.8999999999999997E-2</c:v>
                </c:pt>
                <c:pt idx="15">
                  <c:v>6.5000000000000002E-2</c:v>
                </c:pt>
                <c:pt idx="16">
                  <c:v>5.8299999999999998E-2</c:v>
                </c:pt>
                <c:pt idx="17">
                  <c:v>5.91E-2</c:v>
                </c:pt>
                <c:pt idx="18">
                  <c:v>6.4100000000000004E-2</c:v>
                </c:pt>
                <c:pt idx="19">
                  <c:v>0.1067</c:v>
                </c:pt>
                <c:pt idx="20">
                  <c:v>6.2899999999999998E-2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90112"/>
        <c:axId val="200097792"/>
      </c:lineChart>
      <c:catAx>
        <c:axId val="1968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0097792"/>
        <c:crosses val="autoZero"/>
        <c:auto val="1"/>
        <c:lblAlgn val="ctr"/>
        <c:lblOffset val="100"/>
        <c:noMultiLvlLbl val="0"/>
      </c:catAx>
      <c:valAx>
        <c:axId val="2000977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89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Plan7!$F$2</c:f>
              <c:strCache>
                <c:ptCount val="1"/>
                <c:pt idx="0">
                  <c:v>Risco Brasil</c:v>
                </c:pt>
              </c:strCache>
            </c:strRef>
          </c:tx>
          <c:cat>
            <c:numRef>
              <c:f>Plan7!$A$3:$A$177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Plan7!$F$3:$F$177</c:f>
              <c:numCache>
                <c:formatCode>#,##0</c:formatCode>
                <c:ptCount val="175"/>
                <c:pt idx="0">
                  <c:v>1387</c:v>
                </c:pt>
                <c:pt idx="1">
                  <c:v>1297</c:v>
                </c:pt>
                <c:pt idx="2">
                  <c:v>1175</c:v>
                </c:pt>
                <c:pt idx="3">
                  <c:v>1002</c:v>
                </c:pt>
                <c:pt idx="4" formatCode="General">
                  <c:v>818</c:v>
                </c:pt>
                <c:pt idx="5" formatCode="General">
                  <c:v>802</c:v>
                </c:pt>
                <c:pt idx="6" formatCode="General">
                  <c:v>780</c:v>
                </c:pt>
                <c:pt idx="7" formatCode="General">
                  <c:v>853</c:v>
                </c:pt>
                <c:pt idx="8" formatCode="General">
                  <c:v>685</c:v>
                </c:pt>
                <c:pt idx="9" formatCode="General">
                  <c:v>704</c:v>
                </c:pt>
                <c:pt idx="10" formatCode="General">
                  <c:v>589</c:v>
                </c:pt>
                <c:pt idx="11" formatCode="General">
                  <c:v>501</c:v>
                </c:pt>
                <c:pt idx="12" formatCode="General">
                  <c:v>450</c:v>
                </c:pt>
                <c:pt idx="13" formatCode="General">
                  <c:v>525</c:v>
                </c:pt>
                <c:pt idx="14" formatCode="General">
                  <c:v>556</c:v>
                </c:pt>
                <c:pt idx="15" formatCode="General">
                  <c:v>543</c:v>
                </c:pt>
                <c:pt idx="16" formatCode="General">
                  <c:v>701</c:v>
                </c:pt>
                <c:pt idx="17" formatCode="General">
                  <c:v>712</c:v>
                </c:pt>
                <c:pt idx="18" formatCode="General">
                  <c:v>646</c:v>
                </c:pt>
                <c:pt idx="19" formatCode="General">
                  <c:v>596</c:v>
                </c:pt>
                <c:pt idx="20" formatCode="General">
                  <c:v>521</c:v>
                </c:pt>
                <c:pt idx="21" formatCode="General">
                  <c:v>464</c:v>
                </c:pt>
                <c:pt idx="22" formatCode="General">
                  <c:v>462</c:v>
                </c:pt>
                <c:pt idx="23" formatCode="General">
                  <c:v>405</c:v>
                </c:pt>
                <c:pt idx="24" formatCode="General">
                  <c:v>385</c:v>
                </c:pt>
                <c:pt idx="25" formatCode="General">
                  <c:v>421</c:v>
                </c:pt>
                <c:pt idx="26" formatCode="General">
                  <c:v>395</c:v>
                </c:pt>
                <c:pt idx="27" formatCode="General">
                  <c:v>459</c:v>
                </c:pt>
                <c:pt idx="28" formatCode="General">
                  <c:v>456</c:v>
                </c:pt>
                <c:pt idx="29" formatCode="General">
                  <c:v>427</c:v>
                </c:pt>
                <c:pt idx="30" formatCode="General">
                  <c:v>407</c:v>
                </c:pt>
                <c:pt idx="31" formatCode="General">
                  <c:v>400</c:v>
                </c:pt>
                <c:pt idx="32" formatCode="General">
                  <c:v>412</c:v>
                </c:pt>
                <c:pt idx="33" formatCode="General">
                  <c:v>341</c:v>
                </c:pt>
                <c:pt idx="34" formatCode="General">
                  <c:v>354</c:v>
                </c:pt>
                <c:pt idx="35" formatCode="General">
                  <c:v>330</c:v>
                </c:pt>
                <c:pt idx="36" formatCode="General">
                  <c:v>302</c:v>
                </c:pt>
                <c:pt idx="37" formatCode="General">
                  <c:v>262</c:v>
                </c:pt>
                <c:pt idx="38" formatCode="General">
                  <c:v>216</c:v>
                </c:pt>
                <c:pt idx="39" formatCode="General">
                  <c:v>236</c:v>
                </c:pt>
                <c:pt idx="40" formatCode="General">
                  <c:v>214</c:v>
                </c:pt>
                <c:pt idx="41" formatCode="General">
                  <c:v>266</c:v>
                </c:pt>
                <c:pt idx="42" formatCode="General">
                  <c:v>247</c:v>
                </c:pt>
                <c:pt idx="43" formatCode="General">
                  <c:v>224</c:v>
                </c:pt>
                <c:pt idx="44" formatCode="General">
                  <c:v>223</c:v>
                </c:pt>
                <c:pt idx="45" formatCode="General">
                  <c:v>231</c:v>
                </c:pt>
                <c:pt idx="46" formatCode="General">
                  <c:v>224</c:v>
                </c:pt>
                <c:pt idx="47" formatCode="General">
                  <c:v>229</c:v>
                </c:pt>
                <c:pt idx="48" formatCode="General">
                  <c:v>194</c:v>
                </c:pt>
                <c:pt idx="49" formatCode="General">
                  <c:v>182</c:v>
                </c:pt>
                <c:pt idx="50" formatCode="General">
                  <c:v>195</c:v>
                </c:pt>
                <c:pt idx="51" formatCode="General">
                  <c:v>167</c:v>
                </c:pt>
                <c:pt idx="52" formatCode="General">
                  <c:v>152</c:v>
                </c:pt>
                <c:pt idx="53" formatCode="General">
                  <c:v>139</c:v>
                </c:pt>
                <c:pt idx="54" formatCode="General">
                  <c:v>157</c:v>
                </c:pt>
                <c:pt idx="55" formatCode="General">
                  <c:v>206</c:v>
                </c:pt>
                <c:pt idx="56" formatCode="General">
                  <c:v>196</c:v>
                </c:pt>
                <c:pt idx="57" formatCode="General">
                  <c:v>173</c:v>
                </c:pt>
                <c:pt idx="58" formatCode="General">
                  <c:v>179</c:v>
                </c:pt>
                <c:pt idx="59" formatCode="General">
                  <c:v>230</c:v>
                </c:pt>
                <c:pt idx="60" formatCode="General">
                  <c:v>227</c:v>
                </c:pt>
                <c:pt idx="61" formatCode="General">
                  <c:v>259</c:v>
                </c:pt>
                <c:pt idx="62" formatCode="General">
                  <c:v>267</c:v>
                </c:pt>
                <c:pt idx="63" formatCode="General">
                  <c:v>273</c:v>
                </c:pt>
                <c:pt idx="64" formatCode="General">
                  <c:v>207</c:v>
                </c:pt>
                <c:pt idx="65" formatCode="General">
                  <c:v>179</c:v>
                </c:pt>
                <c:pt idx="66" formatCode="General">
                  <c:v>232</c:v>
                </c:pt>
                <c:pt idx="67" formatCode="General">
                  <c:v>228</c:v>
                </c:pt>
                <c:pt idx="68" formatCode="General">
                  <c:v>246</c:v>
                </c:pt>
                <c:pt idx="69" formatCode="General">
                  <c:v>337</c:v>
                </c:pt>
                <c:pt idx="70" formatCode="General">
                  <c:v>439</c:v>
                </c:pt>
                <c:pt idx="71" formatCode="General">
                  <c:v>530</c:v>
                </c:pt>
                <c:pt idx="72" formatCode="General">
                  <c:v>405</c:v>
                </c:pt>
                <c:pt idx="73" formatCode="General">
                  <c:v>426</c:v>
                </c:pt>
                <c:pt idx="74" formatCode="General">
                  <c:v>442</c:v>
                </c:pt>
                <c:pt idx="75" formatCode="General">
                  <c:v>427</c:v>
                </c:pt>
                <c:pt idx="76" formatCode="General">
                  <c:v>351</c:v>
                </c:pt>
                <c:pt idx="77" formatCode="General">
                  <c:v>266</c:v>
                </c:pt>
                <c:pt idx="78" formatCode="General">
                  <c:v>277</c:v>
                </c:pt>
                <c:pt idx="79" formatCode="General">
                  <c:v>243</c:v>
                </c:pt>
                <c:pt idx="80" formatCode="General">
                  <c:v>272</c:v>
                </c:pt>
                <c:pt idx="81" formatCode="General">
                  <c:v>251</c:v>
                </c:pt>
                <c:pt idx="82" formatCode="General">
                  <c:v>238</c:v>
                </c:pt>
                <c:pt idx="83" formatCode="General">
                  <c:v>219</c:v>
                </c:pt>
                <c:pt idx="84" formatCode="General">
                  <c:v>191</c:v>
                </c:pt>
                <c:pt idx="85" formatCode="General">
                  <c:v>230</c:v>
                </c:pt>
                <c:pt idx="86" formatCode="General">
                  <c:v>201</c:v>
                </c:pt>
                <c:pt idx="87" formatCode="General">
                  <c:v>184</c:v>
                </c:pt>
                <c:pt idx="88" formatCode="General">
                  <c:v>190</c:v>
                </c:pt>
                <c:pt idx="89" formatCode="General">
                  <c:v>235</c:v>
                </c:pt>
                <c:pt idx="90" formatCode="General">
                  <c:v>250</c:v>
                </c:pt>
                <c:pt idx="91" formatCode="General">
                  <c:v>204</c:v>
                </c:pt>
                <c:pt idx="92" formatCode="General">
                  <c:v>222</c:v>
                </c:pt>
                <c:pt idx="93" formatCode="General">
                  <c:v>203</c:v>
                </c:pt>
                <c:pt idx="94" formatCode="General">
                  <c:v>171</c:v>
                </c:pt>
                <c:pt idx="95" formatCode="General">
                  <c:v>183</c:v>
                </c:pt>
                <c:pt idx="96" formatCode="General">
                  <c:v>181</c:v>
                </c:pt>
                <c:pt idx="97" formatCode="General">
                  <c:v>169</c:v>
                </c:pt>
                <c:pt idx="98" formatCode="General">
                  <c:v>174</c:v>
                </c:pt>
                <c:pt idx="99" formatCode="General">
                  <c:v>171</c:v>
                </c:pt>
                <c:pt idx="100" formatCode="General">
                  <c:v>165</c:v>
                </c:pt>
                <c:pt idx="101" formatCode="General">
                  <c:v>176</c:v>
                </c:pt>
                <c:pt idx="102" formatCode="General">
                  <c:v>147</c:v>
                </c:pt>
                <c:pt idx="103" formatCode="General">
                  <c:v>155</c:v>
                </c:pt>
                <c:pt idx="104" formatCode="General">
                  <c:v>201</c:v>
                </c:pt>
                <c:pt idx="105" formatCode="General">
                  <c:v>286</c:v>
                </c:pt>
                <c:pt idx="106" formatCode="General">
                  <c:v>231</c:v>
                </c:pt>
                <c:pt idx="107" formatCode="General">
                  <c:v>216</c:v>
                </c:pt>
                <c:pt idx="108" formatCode="General">
                  <c:v>223</c:v>
                </c:pt>
                <c:pt idx="109" formatCode="General">
                  <c:v>216</c:v>
                </c:pt>
                <c:pt idx="110" formatCode="General">
                  <c:v>190</c:v>
                </c:pt>
                <c:pt idx="111" formatCode="General">
                  <c:v>177</c:v>
                </c:pt>
                <c:pt idx="112" formatCode="General">
                  <c:v>181</c:v>
                </c:pt>
                <c:pt idx="113" formatCode="General">
                  <c:v>249</c:v>
                </c:pt>
                <c:pt idx="114" formatCode="General">
                  <c:v>213</c:v>
                </c:pt>
                <c:pt idx="115" formatCode="General">
                  <c:v>175</c:v>
                </c:pt>
                <c:pt idx="116" formatCode="General">
                  <c:v>180</c:v>
                </c:pt>
                <c:pt idx="117" formatCode="General">
                  <c:v>162</c:v>
                </c:pt>
                <c:pt idx="118" formatCode="General">
                  <c:v>152</c:v>
                </c:pt>
                <c:pt idx="119" formatCode="General">
                  <c:v>155</c:v>
                </c:pt>
                <c:pt idx="120" formatCode="General">
                  <c:v>136</c:v>
                </c:pt>
                <c:pt idx="121" formatCode="General">
                  <c:v>151</c:v>
                </c:pt>
                <c:pt idx="122" formatCode="General">
                  <c:v>182</c:v>
                </c:pt>
                <c:pt idx="123" formatCode="General">
                  <c:v>191</c:v>
                </c:pt>
                <c:pt idx="124" formatCode="General">
                  <c:v>170</c:v>
                </c:pt>
                <c:pt idx="125" formatCode="General">
                  <c:v>207</c:v>
                </c:pt>
                <c:pt idx="126" formatCode="General">
                  <c:v>232</c:v>
                </c:pt>
                <c:pt idx="127" formatCode="General">
                  <c:v>233</c:v>
                </c:pt>
                <c:pt idx="128" formatCode="General">
                  <c:v>248</c:v>
                </c:pt>
                <c:pt idx="129" formatCode="General">
                  <c:v>234</c:v>
                </c:pt>
                <c:pt idx="130" formatCode="General">
                  <c:v>224</c:v>
                </c:pt>
                <c:pt idx="131" formatCode="General">
                  <c:v>255</c:v>
                </c:pt>
                <c:pt idx="132" formatCode="General">
                  <c:v>230</c:v>
                </c:pt>
                <c:pt idx="133" formatCode="General">
                  <c:v>278</c:v>
                </c:pt>
                <c:pt idx="134" formatCode="General">
                  <c:v>251</c:v>
                </c:pt>
                <c:pt idx="135" formatCode="General">
                  <c:v>222</c:v>
                </c:pt>
                <c:pt idx="136" formatCode="General">
                  <c:v>209</c:v>
                </c:pt>
                <c:pt idx="137" formatCode="General">
                  <c:v>208</c:v>
                </c:pt>
                <c:pt idx="138" formatCode="General">
                  <c:v>206</c:v>
                </c:pt>
                <c:pt idx="139" formatCode="General">
                  <c:v>225</c:v>
                </c:pt>
                <c:pt idx="140" formatCode="General">
                  <c:v>203</c:v>
                </c:pt>
                <c:pt idx="141" formatCode="General">
                  <c:v>246</c:v>
                </c:pt>
                <c:pt idx="142" formatCode="General">
                  <c:v>237</c:v>
                </c:pt>
                <c:pt idx="143" formatCode="General">
                  <c:v>244</c:v>
                </c:pt>
                <c:pt idx="144" formatCode="General">
                  <c:v>264</c:v>
                </c:pt>
                <c:pt idx="145" formatCode="General">
                  <c:v>324</c:v>
                </c:pt>
                <c:pt idx="146" formatCode="General">
                  <c:v>310</c:v>
                </c:pt>
                <c:pt idx="147" formatCode="General">
                  <c:v>317</c:v>
                </c:pt>
                <c:pt idx="148" formatCode="General">
                  <c:v>296</c:v>
                </c:pt>
                <c:pt idx="149" formatCode="General">
                  <c:v>292</c:v>
                </c:pt>
                <c:pt idx="150" formatCode="General">
                  <c:v>299</c:v>
                </c:pt>
                <c:pt idx="151" formatCode="General">
                  <c:v>323</c:v>
                </c:pt>
                <c:pt idx="152" formatCode="General">
                  <c:v>361</c:v>
                </c:pt>
                <c:pt idx="153" formatCode="General">
                  <c:v>421</c:v>
                </c:pt>
                <c:pt idx="154" formatCode="General">
                  <c:v>394</c:v>
                </c:pt>
                <c:pt idx="155" formatCode="General">
                  <c:v>436</c:v>
                </c:pt>
                <c:pt idx="156" formatCode="General">
                  <c:v>532</c:v>
                </c:pt>
                <c:pt idx="157" formatCode="General">
                  <c:v>513</c:v>
                </c:pt>
                <c:pt idx="158" formatCode="General">
                  <c:v>489</c:v>
                </c:pt>
                <c:pt idx="159" formatCode="General">
                  <c:v>404</c:v>
                </c:pt>
                <c:pt idx="160" formatCode="General">
                  <c:v>382</c:v>
                </c:pt>
                <c:pt idx="161" formatCode="General">
                  <c:v>401</c:v>
                </c:pt>
                <c:pt idx="162" formatCode="General">
                  <c:v>347</c:v>
                </c:pt>
                <c:pt idx="163" formatCode="General">
                  <c:v>336</c:v>
                </c:pt>
                <c:pt idx="164" formatCode="General">
                  <c:v>315</c:v>
                </c:pt>
                <c:pt idx="165" formatCode="General">
                  <c:v>315</c:v>
                </c:pt>
                <c:pt idx="166" formatCode="General">
                  <c:v>323</c:v>
                </c:pt>
                <c:pt idx="167" formatCode="General">
                  <c:v>348</c:v>
                </c:pt>
                <c:pt idx="168" formatCode="General">
                  <c:v>328</c:v>
                </c:pt>
                <c:pt idx="169" formatCode="General">
                  <c:v>285</c:v>
                </c:pt>
                <c:pt idx="170" formatCode="General">
                  <c:v>270</c:v>
                </c:pt>
                <c:pt idx="171" formatCode="General">
                  <c:v>263</c:v>
                </c:pt>
                <c:pt idx="172" formatCode="General">
                  <c:v>284</c:v>
                </c:pt>
                <c:pt idx="173" formatCode="General">
                  <c:v>289</c:v>
                </c:pt>
                <c:pt idx="174" formatCode="General">
                  <c:v>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50944"/>
        <c:axId val="717878336"/>
      </c:lineChart>
      <c:dateAx>
        <c:axId val="1960509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7878336"/>
        <c:crosses val="autoZero"/>
        <c:auto val="1"/>
        <c:lblOffset val="100"/>
        <c:baseTimeUnit val="months"/>
      </c:dateAx>
      <c:valAx>
        <c:axId val="7178783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6050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Plan7!$S$2</c:f>
              <c:strCache>
                <c:ptCount val="1"/>
                <c:pt idx="0">
                  <c:v>diferença de premio</c:v>
                </c:pt>
              </c:strCache>
            </c:strRef>
          </c:tx>
          <c:val>
            <c:numRef>
              <c:f>Plan7!$S$3:$S$177</c:f>
              <c:numCache>
                <c:formatCode>0.00%</c:formatCode>
                <c:ptCount val="175"/>
                <c:pt idx="0">
                  <c:v>-5.3469890000000131E-2</c:v>
                </c:pt>
                <c:pt idx="1">
                  <c:v>-5.3757450000000095E-2</c:v>
                </c:pt>
                <c:pt idx="2">
                  <c:v>-3.7669749999999946E-2</c:v>
                </c:pt>
                <c:pt idx="3">
                  <c:v>-1.9703539999999964E-2</c:v>
                </c:pt>
                <c:pt idx="4">
                  <c:v>-3.3023200000003028E-3</c:v>
                </c:pt>
                <c:pt idx="5">
                  <c:v>8.1086000000007985E-4</c:v>
                </c:pt>
                <c:pt idx="6">
                  <c:v>6.6459999999979313E-4</c:v>
                </c:pt>
                <c:pt idx="7">
                  <c:v>-2.8854710000000033E-2</c:v>
                </c:pt>
                <c:pt idx="8">
                  <c:v>-3.0270900000000045E-2</c:v>
                </c:pt>
                <c:pt idx="9">
                  <c:v>-3.0041919999999889E-2</c:v>
                </c:pt>
                <c:pt idx="10">
                  <c:v>-5.9078000000006847E-4</c:v>
                </c:pt>
                <c:pt idx="11">
                  <c:v>1.7240700000000081E-2</c:v>
                </c:pt>
                <c:pt idx="12">
                  <c:v>3.9430500000000118E-2</c:v>
                </c:pt>
                <c:pt idx="13">
                  <c:v>4.2087750000000063E-2</c:v>
                </c:pt>
                <c:pt idx="14">
                  <c:v>4.4725159999999958E-2</c:v>
                </c:pt>
                <c:pt idx="15">
                  <c:v>5.0243820000000022E-2</c:v>
                </c:pt>
                <c:pt idx="16">
                  <c:v>3.4789849999999761E-2</c:v>
                </c:pt>
                <c:pt idx="17">
                  <c:v>2.3885280000000092E-2</c:v>
                </c:pt>
                <c:pt idx="18">
                  <c:v>2.2900739999999947E-2</c:v>
                </c:pt>
                <c:pt idx="19">
                  <c:v>2.4320719999999824E-2</c:v>
                </c:pt>
                <c:pt idx="20">
                  <c:v>3.9909300000000064E-2</c:v>
                </c:pt>
                <c:pt idx="21">
                  <c:v>4.9316960000000104E-2</c:v>
                </c:pt>
                <c:pt idx="22">
                  <c:v>5.0555119999999953E-2</c:v>
                </c:pt>
                <c:pt idx="23">
                  <c:v>5.7922000000000029E-2</c:v>
                </c:pt>
                <c:pt idx="24">
                  <c:v>6.7047149999999944E-2</c:v>
                </c:pt>
                <c:pt idx="25">
                  <c:v>6.8388809999999856E-2</c:v>
                </c:pt>
                <c:pt idx="26">
                  <c:v>7.4621699999999902E-2</c:v>
                </c:pt>
                <c:pt idx="27">
                  <c:v>6.4695869999999933E-2</c:v>
                </c:pt>
                <c:pt idx="28">
                  <c:v>6.7729199999999823E-2</c:v>
                </c:pt>
                <c:pt idx="29">
                  <c:v>7.8995710000000052E-2</c:v>
                </c:pt>
                <c:pt idx="30">
                  <c:v>8.8426010000000055E-2</c:v>
                </c:pt>
                <c:pt idx="31">
                  <c:v>9.4891999999999976E-2</c:v>
                </c:pt>
                <c:pt idx="32">
                  <c:v>9.0911520000000079E-2</c:v>
                </c:pt>
                <c:pt idx="33">
                  <c:v>9.013123999999989E-2</c:v>
                </c:pt>
                <c:pt idx="34">
                  <c:v>8.5198119999999766E-2</c:v>
                </c:pt>
                <c:pt idx="35">
                  <c:v>8.8222300000000031E-2</c:v>
                </c:pt>
                <c:pt idx="36">
                  <c:v>8.3578599999999947E-2</c:v>
                </c:pt>
                <c:pt idx="37">
                  <c:v>8.9756379999999969E-2</c:v>
                </c:pt>
                <c:pt idx="38">
                  <c:v>8.9050880000000027E-2</c:v>
                </c:pt>
                <c:pt idx="39">
                  <c:v>8.6507319999999971E-2</c:v>
                </c:pt>
                <c:pt idx="40">
                  <c:v>8.7894779999999978E-2</c:v>
                </c:pt>
                <c:pt idx="41">
                  <c:v>8.4528019999999954E-2</c:v>
                </c:pt>
                <c:pt idx="42">
                  <c:v>8.2119410000000032E-2</c:v>
                </c:pt>
                <c:pt idx="43">
                  <c:v>8.0839840000000024E-2</c:v>
                </c:pt>
                <c:pt idx="44">
                  <c:v>8.2374900000000167E-2</c:v>
                </c:pt>
                <c:pt idx="45">
                  <c:v>8.1046940000000067E-2</c:v>
                </c:pt>
                <c:pt idx="46">
                  <c:v>7.9223519999999936E-2</c:v>
                </c:pt>
                <c:pt idx="47">
                  <c:v>7.7480939999999998E-2</c:v>
                </c:pt>
                <c:pt idx="48">
                  <c:v>8.0119939999999779E-2</c:v>
                </c:pt>
                <c:pt idx="49">
                  <c:v>8.1050359999999988E-2</c:v>
                </c:pt>
                <c:pt idx="50">
                  <c:v>7.7822799999999914E-2</c:v>
                </c:pt>
                <c:pt idx="51">
                  <c:v>7.7798999999999952E-2</c:v>
                </c:pt>
                <c:pt idx="52">
                  <c:v>7.7516639999999803E-2</c:v>
                </c:pt>
                <c:pt idx="53">
                  <c:v>6.8687089999999951E-2</c:v>
                </c:pt>
                <c:pt idx="54">
                  <c:v>6.1312819999999948E-2</c:v>
                </c:pt>
                <c:pt idx="55">
                  <c:v>5.1738920000000035E-2</c:v>
                </c:pt>
                <c:pt idx="56">
                  <c:v>5.0586599999999884E-2</c:v>
                </c:pt>
                <c:pt idx="57">
                  <c:v>5.3287239999999916E-2</c:v>
                </c:pt>
                <c:pt idx="58">
                  <c:v>5.194998999999996E-2</c:v>
                </c:pt>
                <c:pt idx="59">
                  <c:v>4.3874200000000044E-2</c:v>
                </c:pt>
                <c:pt idx="60">
                  <c:v>4.3164879999999919E-2</c:v>
                </c:pt>
                <c:pt idx="61">
                  <c:v>3.9306009999999961E-2</c:v>
                </c:pt>
                <c:pt idx="62">
                  <c:v>3.7237090000000264E-2</c:v>
                </c:pt>
                <c:pt idx="63">
                  <c:v>3.8424079999999805E-2</c:v>
                </c:pt>
                <c:pt idx="64">
                  <c:v>3.9844939999999884E-2</c:v>
                </c:pt>
                <c:pt idx="65">
                  <c:v>4.2915259999999955E-2</c:v>
                </c:pt>
                <c:pt idx="66">
                  <c:v>4.1622159999999853E-2</c:v>
                </c:pt>
                <c:pt idx="67">
                  <c:v>4.4093239999999922E-2</c:v>
                </c:pt>
                <c:pt idx="68">
                  <c:v>4.8862500000000086E-2</c:v>
                </c:pt>
                <c:pt idx="69">
                  <c:v>3.7539829999999885E-2</c:v>
                </c:pt>
                <c:pt idx="70">
                  <c:v>2.6894789999999891E-2</c:v>
                </c:pt>
                <c:pt idx="71">
                  <c:v>2.2373000000000032E-2</c:v>
                </c:pt>
                <c:pt idx="72">
                  <c:v>2.6234799999999947E-2</c:v>
                </c:pt>
                <c:pt idx="73">
                  <c:v>2.3386600000000091E-2</c:v>
                </c:pt>
                <c:pt idx="74">
                  <c:v>9.7203800000000423E-3</c:v>
                </c:pt>
                <c:pt idx="75">
                  <c:v>2.1386900000001791E-3</c:v>
                </c:pt>
                <c:pt idx="76">
                  <c:v>1.3574799999999956E-2</c:v>
                </c:pt>
                <c:pt idx="77">
                  <c:v>1.6623199999999921E-2</c:v>
                </c:pt>
                <c:pt idx="78">
                  <c:v>1.3553500000000079E-2</c:v>
                </c:pt>
                <c:pt idx="79">
                  <c:v>1.854051999999981E-2</c:v>
                </c:pt>
                <c:pt idx="80">
                  <c:v>1.571952000000007E-2</c:v>
                </c:pt>
                <c:pt idx="81">
                  <c:v>1.9653329999999997E-2</c:v>
                </c:pt>
                <c:pt idx="82">
                  <c:v>2.0495639999999898E-2</c:v>
                </c:pt>
                <c:pt idx="83">
                  <c:v>2.1556109999999989E-2</c:v>
                </c:pt>
                <c:pt idx="84">
                  <c:v>2.1623310000000145E-2</c:v>
                </c:pt>
                <c:pt idx="85">
                  <c:v>1.508910000000005E-2</c:v>
                </c:pt>
                <c:pt idx="86">
                  <c:v>1.4660829999999819E-2</c:v>
                </c:pt>
                <c:pt idx="87">
                  <c:v>2.3032160000000107E-2</c:v>
                </c:pt>
                <c:pt idx="88">
                  <c:v>2.2808200000000084E-2</c:v>
                </c:pt>
                <c:pt idx="89">
                  <c:v>2.9462599999999964E-2</c:v>
                </c:pt>
                <c:pt idx="90">
                  <c:v>3.5350000000000062E-2</c:v>
                </c:pt>
                <c:pt idx="91">
                  <c:v>4.1284040000000147E-2</c:v>
                </c:pt>
                <c:pt idx="92">
                  <c:v>3.7256600000000153E-2</c:v>
                </c:pt>
                <c:pt idx="93">
                  <c:v>3.4144400000000033E-2</c:v>
                </c:pt>
                <c:pt idx="94">
                  <c:v>3.3137270000000177E-2</c:v>
                </c:pt>
                <c:pt idx="95">
                  <c:v>2.9018470000000088E-2</c:v>
                </c:pt>
                <c:pt idx="96">
                  <c:v>3.3415809999999893E-2</c:v>
                </c:pt>
                <c:pt idx="97">
                  <c:v>3.4484310000000032E-2</c:v>
                </c:pt>
                <c:pt idx="98">
                  <c:v>3.6003799999999864E-2</c:v>
                </c:pt>
                <c:pt idx="99">
                  <c:v>3.6686790000000191E-2</c:v>
                </c:pt>
                <c:pt idx="100">
                  <c:v>3.6919249999999848E-2</c:v>
                </c:pt>
                <c:pt idx="101">
                  <c:v>3.6619040000000103E-2</c:v>
                </c:pt>
                <c:pt idx="102">
                  <c:v>4.0590110000000124E-2</c:v>
                </c:pt>
                <c:pt idx="103">
                  <c:v>3.1079349999999839E-2</c:v>
                </c:pt>
                <c:pt idx="104">
                  <c:v>2.5330689999999989E-2</c:v>
                </c:pt>
                <c:pt idx="105">
                  <c:v>1.4706579999999927E-2</c:v>
                </c:pt>
                <c:pt idx="106">
                  <c:v>1.8966160000000079E-2</c:v>
                </c:pt>
                <c:pt idx="107">
                  <c:v>2.1996000000000029E-2</c:v>
                </c:pt>
                <c:pt idx="108">
                  <c:v>1.911293999999987E-2</c:v>
                </c:pt>
                <c:pt idx="109">
                  <c:v>2.3636400000000016E-2</c:v>
                </c:pt>
                <c:pt idx="110">
                  <c:v>2.510440000000011E-2</c:v>
                </c:pt>
                <c:pt idx="111">
                  <c:v>2.039730000000009E-2</c:v>
                </c:pt>
                <c:pt idx="112">
                  <c:v>1.6096809999999892E-2</c:v>
                </c:pt>
                <c:pt idx="113">
                  <c:v>9.6749200000001839E-3</c:v>
                </c:pt>
                <c:pt idx="114">
                  <c:v>5.5923999999997615E-3</c:v>
                </c:pt>
                <c:pt idx="115">
                  <c:v>4.1829999999998674E-3</c:v>
                </c:pt>
                <c:pt idx="116">
                  <c:v>3.2496000000000053E-3</c:v>
                </c:pt>
                <c:pt idx="117">
                  <c:v>9.1710000000010117E-4</c:v>
                </c:pt>
                <c:pt idx="118">
                  <c:v>1.1594399999998867E-3</c:v>
                </c:pt>
                <c:pt idx="119">
                  <c:v>-2.3052000000001321E-3</c:v>
                </c:pt>
                <c:pt idx="120">
                  <c:v>-3.436400000000242E-3</c:v>
                </c:pt>
                <c:pt idx="121">
                  <c:v>-6.6528099999998563E-3</c:v>
                </c:pt>
                <c:pt idx="122">
                  <c:v>-1.2799380000000152E-2</c:v>
                </c:pt>
                <c:pt idx="123">
                  <c:v>-1.0239589999999812E-2</c:v>
                </c:pt>
                <c:pt idx="124">
                  <c:v>-3.1049999999997607E-3</c:v>
                </c:pt>
                <c:pt idx="125">
                  <c:v>-9.0868999999998562E-3</c:v>
                </c:pt>
                <c:pt idx="126">
                  <c:v>-2.3546400000000328E-3</c:v>
                </c:pt>
                <c:pt idx="127">
                  <c:v>4.3810299999999247E-3</c:v>
                </c:pt>
                <c:pt idx="128">
                  <c:v>5.1467200000000768E-3</c:v>
                </c:pt>
                <c:pt idx="129">
                  <c:v>1.1833440000000001E-2</c:v>
                </c:pt>
                <c:pt idx="130">
                  <c:v>1.8607519999999905E-2</c:v>
                </c:pt>
                <c:pt idx="131">
                  <c:v>1.3892949999999932E-2</c:v>
                </c:pt>
                <c:pt idx="132">
                  <c:v>2.4814300000000081E-2</c:v>
                </c:pt>
                <c:pt idx="133">
                  <c:v>2.1320960000000014E-2</c:v>
                </c:pt>
                <c:pt idx="134">
                  <c:v>1.9356350000000092E-2</c:v>
                </c:pt>
                <c:pt idx="135">
                  <c:v>2.3605840000000003E-2</c:v>
                </c:pt>
                <c:pt idx="136">
                  <c:v>2.4068670000000028E-2</c:v>
                </c:pt>
                <c:pt idx="137">
                  <c:v>2.2643840000000096E-2</c:v>
                </c:pt>
                <c:pt idx="138">
                  <c:v>2.3061000000000123E-2</c:v>
                </c:pt>
                <c:pt idx="139">
                  <c:v>2.0935250000000086E-2</c:v>
                </c:pt>
                <c:pt idx="140">
                  <c:v>2.0829750000000216E-2</c:v>
                </c:pt>
                <c:pt idx="141">
                  <c:v>2.0378860000000068E-2</c:v>
                </c:pt>
                <c:pt idx="142">
                  <c:v>2.1645280000000169E-2</c:v>
                </c:pt>
                <c:pt idx="143">
                  <c:v>2.743595999999987E-2</c:v>
                </c:pt>
                <c:pt idx="144">
                  <c:v>2.2815040000000175E-2</c:v>
                </c:pt>
                <c:pt idx="145">
                  <c:v>1.0605200000000037E-2</c:v>
                </c:pt>
                <c:pt idx="146">
                  <c:v>1.2679700000000127E-2</c:v>
                </c:pt>
                <c:pt idx="147">
                  <c:v>1.6510109999999745E-2</c:v>
                </c:pt>
                <c:pt idx="148">
                  <c:v>1.5692879999999965E-2</c:v>
                </c:pt>
                <c:pt idx="149">
                  <c:v>1.6804120000000256E-2</c:v>
                </c:pt>
                <c:pt idx="150">
                  <c:v>1.4141560000000025E-2</c:v>
                </c:pt>
                <c:pt idx="151">
                  <c:v>1.182180999999996E-2</c:v>
                </c:pt>
                <c:pt idx="152">
                  <c:v>8.074110000000051E-3</c:v>
                </c:pt>
                <c:pt idx="153">
                  <c:v>-3.0805299999999425E-3</c:v>
                </c:pt>
                <c:pt idx="154">
                  <c:v>-5.8291200000001042E-3</c:v>
                </c:pt>
                <c:pt idx="155">
                  <c:v>-1.245212000000015E-2</c:v>
                </c:pt>
                <c:pt idx="156">
                  <c:v>-2.3497719999999805E-2</c:v>
                </c:pt>
                <c:pt idx="157">
                  <c:v>-1.7714679999999733E-2</c:v>
                </c:pt>
                <c:pt idx="158">
                  <c:v>-4.8917099999999658E-3</c:v>
                </c:pt>
                <c:pt idx="159">
                  <c:v>5.5508800000000635E-3</c:v>
                </c:pt>
                <c:pt idx="160">
                  <c:v>7.5397599999999232E-3</c:v>
                </c:pt>
                <c:pt idx="161">
                  <c:v>1.0455159999999936E-2</c:v>
                </c:pt>
                <c:pt idx="162">
                  <c:v>1.7367220000000044E-2</c:v>
                </c:pt>
                <c:pt idx="163">
                  <c:v>1.6186079999999686E-2</c:v>
                </c:pt>
                <c:pt idx="164">
                  <c:v>2.3528799999999933E-2</c:v>
                </c:pt>
                <c:pt idx="165">
                  <c:v>2.7320949999999899E-2</c:v>
                </c:pt>
                <c:pt idx="166">
                  <c:v>3.3042230000000006E-2</c:v>
                </c:pt>
                <c:pt idx="167">
                  <c:v>3.7611080000000074E-2</c:v>
                </c:pt>
                <c:pt idx="168">
                  <c:v>4.1945199999999905E-2</c:v>
                </c:pt>
                <c:pt idx="169">
                  <c:v>4.50433999999999E-2</c:v>
                </c:pt>
                <c:pt idx="170">
                  <c:v>4.8566100000000112E-2</c:v>
                </c:pt>
                <c:pt idx="171">
                  <c:v>4.4326959999999985E-2</c:v>
                </c:pt>
                <c:pt idx="172">
                  <c:v>3.7077599999999891E-2</c:v>
                </c:pt>
                <c:pt idx="173">
                  <c:v>4.273300000000009E-2</c:v>
                </c:pt>
                <c:pt idx="174">
                  <c:v>3.4793000000000046E-2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51456"/>
        <c:axId val="717880064"/>
      </c:lineChart>
      <c:catAx>
        <c:axId val="19605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717880064"/>
        <c:crosses val="autoZero"/>
        <c:auto val="1"/>
        <c:lblAlgn val="ctr"/>
        <c:lblOffset val="100"/>
        <c:noMultiLvlLbl val="0"/>
      </c:catAx>
      <c:valAx>
        <c:axId val="7178800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051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Plan7!$T$2</c:f>
              <c:strCache>
                <c:ptCount val="1"/>
                <c:pt idx="0">
                  <c:v>diferença de prêmio</c:v>
                </c:pt>
              </c:strCache>
            </c:strRef>
          </c:tx>
          <c:cat>
            <c:numRef>
              <c:f>Plan7!$N$3:$N$177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Plan7!$T$3:$T$177</c:f>
              <c:numCache>
                <c:formatCode>0.00%</c:formatCode>
                <c:ptCount val="175"/>
                <c:pt idx="0">
                  <c:v>9.5867901234568065E-2</c:v>
                </c:pt>
                <c:pt idx="1">
                  <c:v>0.10980617283950603</c:v>
                </c:pt>
                <c:pt idx="2">
                  <c:v>0.1318827160493829</c:v>
                </c:pt>
                <c:pt idx="3">
                  <c:v>0.14918271604938288</c:v>
                </c:pt>
                <c:pt idx="4">
                  <c:v>0.16758271604938291</c:v>
                </c:pt>
                <c:pt idx="5">
                  <c:v>0.16732475247524753</c:v>
                </c:pt>
                <c:pt idx="6">
                  <c:v>0.15467326732673264</c:v>
                </c:pt>
                <c:pt idx="7">
                  <c:v>0.12262079207920788</c:v>
                </c:pt>
                <c:pt idx="8">
                  <c:v>0.11961881188118806</c:v>
                </c:pt>
                <c:pt idx="9">
                  <c:v>0.10781782178217815</c:v>
                </c:pt>
                <c:pt idx="10">
                  <c:v>0.10446633663366328</c:v>
                </c:pt>
                <c:pt idx="11">
                  <c:v>0.10336534653465337</c:v>
                </c:pt>
                <c:pt idx="12">
                  <c:v>0.10846534653465338</c:v>
                </c:pt>
                <c:pt idx="13">
                  <c:v>0.10096534653465339</c:v>
                </c:pt>
                <c:pt idx="14">
                  <c:v>9.5390099009901128E-2</c:v>
                </c:pt>
                <c:pt idx="15">
                  <c:v>9.4214851485148424E-2</c:v>
                </c:pt>
                <c:pt idx="16">
                  <c:v>7.8414851485148429E-2</c:v>
                </c:pt>
                <c:pt idx="17">
                  <c:v>7.4479012345679038E-2</c:v>
                </c:pt>
                <c:pt idx="18">
                  <c:v>8.1079012345679033E-2</c:v>
                </c:pt>
                <c:pt idx="19">
                  <c:v>8.6079012345679037E-2</c:v>
                </c:pt>
                <c:pt idx="20">
                  <c:v>9.3220197044335179E-2</c:v>
                </c:pt>
                <c:pt idx="21">
                  <c:v>0.10102014742014731</c:v>
                </c:pt>
                <c:pt idx="22">
                  <c:v>0.10330980392156855</c:v>
                </c:pt>
                <c:pt idx="23">
                  <c:v>0.11108924205378964</c:v>
                </c:pt>
                <c:pt idx="24">
                  <c:v>0.11797921760391203</c:v>
                </c:pt>
                <c:pt idx="25">
                  <c:v>0.1164365853658538</c:v>
                </c:pt>
                <c:pt idx="26">
                  <c:v>0.12391463414634138</c:v>
                </c:pt>
                <c:pt idx="27">
                  <c:v>0.11711703163017023</c:v>
                </c:pt>
                <c:pt idx="28">
                  <c:v>0.11985012165450123</c:v>
                </c:pt>
                <c:pt idx="29">
                  <c:v>0.12275012165450123</c:v>
                </c:pt>
                <c:pt idx="30">
                  <c:v>0.12192135922330101</c:v>
                </c:pt>
                <c:pt idx="31">
                  <c:v>0.11980629539951584</c:v>
                </c:pt>
                <c:pt idx="32">
                  <c:v>0.11338937198067657</c:v>
                </c:pt>
                <c:pt idx="33">
                  <c:v>0.1128879518072288</c:v>
                </c:pt>
                <c:pt idx="34">
                  <c:v>0.10402307692307687</c:v>
                </c:pt>
                <c:pt idx="35">
                  <c:v>0.10161538461538458</c:v>
                </c:pt>
                <c:pt idx="36">
                  <c:v>9.720384615384603E-2</c:v>
                </c:pt>
                <c:pt idx="37">
                  <c:v>9.8500239808153367E-2</c:v>
                </c:pt>
                <c:pt idx="38">
                  <c:v>9.3232535885167611E-2</c:v>
                </c:pt>
                <c:pt idx="39">
                  <c:v>8.1411933174224307E-2</c:v>
                </c:pt>
                <c:pt idx="40">
                  <c:v>7.8838663484486954E-2</c:v>
                </c:pt>
                <c:pt idx="41">
                  <c:v>7.1019047619047718E-2</c:v>
                </c:pt>
                <c:pt idx="42">
                  <c:v>6.815714285714275E-2</c:v>
                </c:pt>
                <c:pt idx="43">
                  <c:v>6.5695238095238223E-2</c:v>
                </c:pt>
                <c:pt idx="44">
                  <c:v>6.5795238095238226E-2</c:v>
                </c:pt>
                <c:pt idx="45">
                  <c:v>6.0233333333333264E-2</c:v>
                </c:pt>
                <c:pt idx="46">
                  <c:v>5.6171428571428511E-2</c:v>
                </c:pt>
                <c:pt idx="47">
                  <c:v>5.5671428571428511E-2</c:v>
                </c:pt>
                <c:pt idx="48">
                  <c:v>5.6790476190476141E-2</c:v>
                </c:pt>
                <c:pt idx="49">
                  <c:v>5.7990476190476141E-2</c:v>
                </c:pt>
                <c:pt idx="50">
                  <c:v>5.4309523809523766E-2</c:v>
                </c:pt>
                <c:pt idx="51">
                  <c:v>5.4728571428571397E-2</c:v>
                </c:pt>
                <c:pt idx="52">
                  <c:v>5.6228571428571399E-2</c:v>
                </c:pt>
                <c:pt idx="53">
                  <c:v>5.2766666666666656E-2</c:v>
                </c:pt>
                <c:pt idx="54">
                  <c:v>4.6204761904761908E-2</c:v>
                </c:pt>
                <c:pt idx="55">
                  <c:v>4.1304761904761907E-2</c:v>
                </c:pt>
                <c:pt idx="56">
                  <c:v>3.7407125890736311E-2</c:v>
                </c:pt>
                <c:pt idx="57">
                  <c:v>4.4752505966587072E-2</c:v>
                </c:pt>
                <c:pt idx="58">
                  <c:v>4.6693301435406759E-2</c:v>
                </c:pt>
                <c:pt idx="59">
                  <c:v>4.414628297362113E-2</c:v>
                </c:pt>
                <c:pt idx="60">
                  <c:v>5.7397087378640854E-2</c:v>
                </c:pt>
                <c:pt idx="61">
                  <c:v>5.4197087378640853E-2</c:v>
                </c:pt>
                <c:pt idx="62">
                  <c:v>6.1319559902200671E-2</c:v>
                </c:pt>
                <c:pt idx="63">
                  <c:v>6.8288235294117525E-2</c:v>
                </c:pt>
                <c:pt idx="64">
                  <c:v>7.4888235294117533E-2</c:v>
                </c:pt>
                <c:pt idx="65">
                  <c:v>8.259019607843146E-2</c:v>
                </c:pt>
                <c:pt idx="66">
                  <c:v>8.4643137254901801E-2</c:v>
                </c:pt>
                <c:pt idx="67">
                  <c:v>8.5043137254901799E-2</c:v>
                </c:pt>
                <c:pt idx="68">
                  <c:v>9.0596078431372587E-2</c:v>
                </c:pt>
                <c:pt idx="69">
                  <c:v>9.253762376237612E-2</c:v>
                </c:pt>
                <c:pt idx="70">
                  <c:v>8.2337623762376133E-2</c:v>
                </c:pt>
                <c:pt idx="71">
                  <c:v>8.1663341645885346E-2</c:v>
                </c:pt>
                <c:pt idx="72">
                  <c:v>8.4188279301745633E-2</c:v>
                </c:pt>
                <c:pt idx="73">
                  <c:v>8.2088279301745642E-2</c:v>
                </c:pt>
                <c:pt idx="74">
                  <c:v>6.5525685785536206E-2</c:v>
                </c:pt>
                <c:pt idx="75">
                  <c:v>5.7050623441396511E-2</c:v>
                </c:pt>
                <c:pt idx="76">
                  <c:v>6.4650623441396521E-2</c:v>
                </c:pt>
                <c:pt idx="77">
                  <c:v>6.3175561097257041E-2</c:v>
                </c:pt>
                <c:pt idx="78">
                  <c:v>5.7088029925187078E-2</c:v>
                </c:pt>
                <c:pt idx="79">
                  <c:v>6.0488029925187078E-2</c:v>
                </c:pt>
                <c:pt idx="80">
                  <c:v>5.7588029925187079E-2</c:v>
                </c:pt>
                <c:pt idx="81">
                  <c:v>5.9688029925187083E-2</c:v>
                </c:pt>
                <c:pt idx="82">
                  <c:v>6.0988029925187079E-2</c:v>
                </c:pt>
                <c:pt idx="83">
                  <c:v>6.2888029925187078E-2</c:v>
                </c:pt>
                <c:pt idx="84">
                  <c:v>6.5688029925187075E-2</c:v>
                </c:pt>
                <c:pt idx="85">
                  <c:v>6.1788029925187081E-2</c:v>
                </c:pt>
                <c:pt idx="86">
                  <c:v>6.4688029925187074E-2</c:v>
                </c:pt>
                <c:pt idx="87">
                  <c:v>7.3869326683291908E-2</c:v>
                </c:pt>
                <c:pt idx="88">
                  <c:v>7.3269326683291905E-2</c:v>
                </c:pt>
                <c:pt idx="89">
                  <c:v>7.625062344139652E-2</c:v>
                </c:pt>
                <c:pt idx="90">
                  <c:v>7.9738154613466256E-2</c:v>
                </c:pt>
                <c:pt idx="91">
                  <c:v>8.4338154613466249E-2</c:v>
                </c:pt>
                <c:pt idx="92">
                  <c:v>8.2538154613466252E-2</c:v>
                </c:pt>
                <c:pt idx="93">
                  <c:v>8.4438154613466251E-2</c:v>
                </c:pt>
                <c:pt idx="94">
                  <c:v>8.7638154613466246E-2</c:v>
                </c:pt>
                <c:pt idx="95">
                  <c:v>8.6438154613466253E-2</c:v>
                </c:pt>
                <c:pt idx="96">
                  <c:v>9.1625685785536204E-2</c:v>
                </c:pt>
                <c:pt idx="97">
                  <c:v>9.2825685785536211E-2</c:v>
                </c:pt>
                <c:pt idx="98">
                  <c:v>9.7313216957605947E-2</c:v>
                </c:pt>
                <c:pt idx="99">
                  <c:v>0.10010698254364103</c:v>
                </c:pt>
                <c:pt idx="100">
                  <c:v>0.10070698254364104</c:v>
                </c:pt>
                <c:pt idx="101">
                  <c:v>0.1021007481296759</c:v>
                </c:pt>
                <c:pt idx="102">
                  <c:v>0.10749451371571077</c:v>
                </c:pt>
                <c:pt idx="103">
                  <c:v>0.10170698254364104</c:v>
                </c:pt>
                <c:pt idx="104">
                  <c:v>9.7106982543641029E-2</c:v>
                </c:pt>
                <c:pt idx="105">
                  <c:v>8.3619451371571077E-2</c:v>
                </c:pt>
                <c:pt idx="106">
                  <c:v>8.4131920199501345E-2</c:v>
                </c:pt>
                <c:pt idx="107">
                  <c:v>8.5631920199501332E-2</c:v>
                </c:pt>
                <c:pt idx="108">
                  <c:v>7.9944389027431381E-2</c:v>
                </c:pt>
                <c:pt idx="109">
                  <c:v>8.0644389027431373E-2</c:v>
                </c:pt>
                <c:pt idx="110">
                  <c:v>7.5763092269326551E-2</c:v>
                </c:pt>
                <c:pt idx="111">
                  <c:v>6.9581795511222178E-2</c:v>
                </c:pt>
                <c:pt idx="112">
                  <c:v>6.4194264339152207E-2</c:v>
                </c:pt>
                <c:pt idx="113">
                  <c:v>5.7394264339152214E-2</c:v>
                </c:pt>
                <c:pt idx="114">
                  <c:v>5.6006733167082476E-2</c:v>
                </c:pt>
                <c:pt idx="115">
                  <c:v>5.4819201995012515E-2</c:v>
                </c:pt>
                <c:pt idx="116">
                  <c:v>5.4319201995012514E-2</c:v>
                </c:pt>
                <c:pt idx="117">
                  <c:v>5.3625436408977649E-2</c:v>
                </c:pt>
                <c:pt idx="118">
                  <c:v>5.462543640897765E-2</c:v>
                </c:pt>
                <c:pt idx="119">
                  <c:v>5.4325436408977648E-2</c:v>
                </c:pt>
                <c:pt idx="120">
                  <c:v>5.6225436408977647E-2</c:v>
                </c:pt>
                <c:pt idx="121">
                  <c:v>5.4725436408977646E-2</c:v>
                </c:pt>
                <c:pt idx="122">
                  <c:v>5.1625436408977647E-2</c:v>
                </c:pt>
                <c:pt idx="123">
                  <c:v>5.3219201995012518E-2</c:v>
                </c:pt>
                <c:pt idx="124">
                  <c:v>6.0306733167082474E-2</c:v>
                </c:pt>
                <c:pt idx="125">
                  <c:v>5.6606733167082479E-2</c:v>
                </c:pt>
                <c:pt idx="126">
                  <c:v>5.9094264339152214E-2</c:v>
                </c:pt>
                <c:pt idx="127">
                  <c:v>6.398179551122217E-2</c:v>
                </c:pt>
                <c:pt idx="128">
                  <c:v>6.2481795511222168E-2</c:v>
                </c:pt>
                <c:pt idx="129">
                  <c:v>6.8869326683291904E-2</c:v>
                </c:pt>
                <c:pt idx="130">
                  <c:v>7.4856857855361641E-2</c:v>
                </c:pt>
                <c:pt idx="131">
                  <c:v>7.175685785536165E-2</c:v>
                </c:pt>
                <c:pt idx="132">
                  <c:v>7.9244389027431389E-2</c:v>
                </c:pt>
                <c:pt idx="133">
                  <c:v>7.6938154613466259E-2</c:v>
                </c:pt>
                <c:pt idx="134">
                  <c:v>7.9638154613466253E-2</c:v>
                </c:pt>
                <c:pt idx="135">
                  <c:v>8.5031920199501343E-2</c:v>
                </c:pt>
                <c:pt idx="136">
                  <c:v>8.6331920199501339E-2</c:v>
                </c:pt>
                <c:pt idx="137">
                  <c:v>8.6431920199501341E-2</c:v>
                </c:pt>
                <c:pt idx="138">
                  <c:v>8.6631920199501333E-2</c:v>
                </c:pt>
                <c:pt idx="139">
                  <c:v>8.4731920199501348E-2</c:v>
                </c:pt>
                <c:pt idx="140">
                  <c:v>8.6931920199501342E-2</c:v>
                </c:pt>
                <c:pt idx="141">
                  <c:v>8.5125685785536212E-2</c:v>
                </c:pt>
                <c:pt idx="142">
                  <c:v>8.602568578553621E-2</c:v>
                </c:pt>
                <c:pt idx="143">
                  <c:v>9.0313216957605941E-2</c:v>
                </c:pt>
                <c:pt idx="144">
                  <c:v>9.3300748129675898E-2</c:v>
                </c:pt>
                <c:pt idx="145">
                  <c:v>8.7300748129675906E-2</c:v>
                </c:pt>
                <c:pt idx="146">
                  <c:v>9.3688279301745642E-2</c:v>
                </c:pt>
                <c:pt idx="147">
                  <c:v>9.7975810473815594E-2</c:v>
                </c:pt>
                <c:pt idx="148">
                  <c:v>0.1000758104738156</c:v>
                </c:pt>
                <c:pt idx="149">
                  <c:v>0.10546334164588533</c:v>
                </c:pt>
                <c:pt idx="150">
                  <c:v>0.1097508728179553</c:v>
                </c:pt>
                <c:pt idx="151">
                  <c:v>0.1073508728179553</c:v>
                </c:pt>
                <c:pt idx="152">
                  <c:v>0.1035508728179553</c:v>
                </c:pt>
                <c:pt idx="153">
                  <c:v>9.7550872817955298E-2</c:v>
                </c:pt>
                <c:pt idx="154">
                  <c:v>0.10025087281795531</c:v>
                </c:pt>
                <c:pt idx="155">
                  <c:v>9.321592039801016E-2</c:v>
                </c:pt>
                <c:pt idx="156">
                  <c:v>8.3615920398010163E-2</c:v>
                </c:pt>
                <c:pt idx="157">
                  <c:v>8.5515920398010162E-2</c:v>
                </c:pt>
                <c:pt idx="158">
                  <c:v>8.7915920398010161E-2</c:v>
                </c:pt>
                <c:pt idx="159">
                  <c:v>9.6415920398010169E-2</c:v>
                </c:pt>
                <c:pt idx="160">
                  <c:v>9.8615920398010162E-2</c:v>
                </c:pt>
                <c:pt idx="161">
                  <c:v>9.6715920398010163E-2</c:v>
                </c:pt>
                <c:pt idx="162">
                  <c:v>0.10211592039801015</c:v>
                </c:pt>
                <c:pt idx="163">
                  <c:v>0.10321592039801017</c:v>
                </c:pt>
                <c:pt idx="164">
                  <c:v>0.10531592039801016</c:v>
                </c:pt>
                <c:pt idx="165">
                  <c:v>0.10282835820895539</c:v>
                </c:pt>
                <c:pt idx="166">
                  <c:v>9.9540796019900624E-2</c:v>
                </c:pt>
                <c:pt idx="167">
                  <c:v>9.4232258064516017E-2</c:v>
                </c:pt>
                <c:pt idx="168">
                  <c:v>8.8788089330024744E-2</c:v>
                </c:pt>
                <c:pt idx="169">
                  <c:v>8.5643920595533468E-2</c:v>
                </c:pt>
                <c:pt idx="170">
                  <c:v>8.4386138613861489E-2</c:v>
                </c:pt>
                <c:pt idx="171">
                  <c:v>7.5185148514851571E-2</c:v>
                </c:pt>
                <c:pt idx="172">
                  <c:v>6.3184158415841657E-2</c:v>
                </c:pt>
                <c:pt idx="173">
                  <c:v>5.9988888888889022E-2</c:v>
                </c:pt>
                <c:pt idx="174">
                  <c:v>5.2112345679012385E-2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51968"/>
        <c:axId val="193512000"/>
      </c:lineChart>
      <c:dateAx>
        <c:axId val="1960519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3512000"/>
        <c:crosses val="autoZero"/>
        <c:auto val="1"/>
        <c:lblOffset val="100"/>
        <c:baseTimeUnit val="months"/>
      </c:dateAx>
      <c:valAx>
        <c:axId val="19351200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051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Plan8!$B$3</c:f>
              <c:strCache>
                <c:ptCount val="1"/>
                <c:pt idx="0">
                  <c:v>ibovespa</c:v>
                </c:pt>
              </c:strCache>
            </c:strRef>
          </c:tx>
          <c:cat>
            <c:numRef>
              <c:f>Plan8!$A$4:$A$173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Plan8!$B$4:$B$173</c:f>
              <c:numCache>
                <c:formatCode>General</c:formatCode>
                <c:ptCount val="170"/>
                <c:pt idx="0">
                  <c:v>3125.13</c:v>
                </c:pt>
                <c:pt idx="1">
                  <c:v>2881.33</c:v>
                </c:pt>
                <c:pt idx="2">
                  <c:v>3354.24</c:v>
                </c:pt>
                <c:pt idx="3">
                  <c:v>4316.5</c:v>
                </c:pt>
                <c:pt idx="4">
                  <c:v>4517.53</c:v>
                </c:pt>
                <c:pt idx="5">
                  <c:v>4575.8599999999997</c:v>
                </c:pt>
                <c:pt idx="6">
                  <c:v>4577.3100000000004</c:v>
                </c:pt>
                <c:pt idx="7">
                  <c:v>5097.24</c:v>
                </c:pt>
                <c:pt idx="8">
                  <c:v>5538.1</c:v>
                </c:pt>
                <c:pt idx="9">
                  <c:v>6274.42</c:v>
                </c:pt>
                <c:pt idx="10">
                  <c:v>6853.64</c:v>
                </c:pt>
                <c:pt idx="11">
                  <c:v>7686.27</c:v>
                </c:pt>
                <c:pt idx="12">
                  <c:v>7447.66</c:v>
                </c:pt>
                <c:pt idx="13">
                  <c:v>7488.81</c:v>
                </c:pt>
                <c:pt idx="14">
                  <c:v>7648.44</c:v>
                </c:pt>
                <c:pt idx="15">
                  <c:v>6691.88</c:v>
                </c:pt>
                <c:pt idx="16">
                  <c:v>6130.69</c:v>
                </c:pt>
                <c:pt idx="17">
                  <c:v>6855.4</c:v>
                </c:pt>
                <c:pt idx="18">
                  <c:v>7359.75</c:v>
                </c:pt>
                <c:pt idx="19">
                  <c:v>7793.29</c:v>
                </c:pt>
                <c:pt idx="20">
                  <c:v>8133.39</c:v>
                </c:pt>
                <c:pt idx="21">
                  <c:v>8062.31</c:v>
                </c:pt>
                <c:pt idx="22">
                  <c:v>9241.75</c:v>
                </c:pt>
                <c:pt idx="23">
                  <c:v>9870.4699999999993</c:v>
                </c:pt>
                <c:pt idx="24">
                  <c:v>9338.49</c:v>
                </c:pt>
                <c:pt idx="25">
                  <c:v>10870.82</c:v>
                </c:pt>
                <c:pt idx="26">
                  <c:v>9984.11</c:v>
                </c:pt>
                <c:pt idx="27">
                  <c:v>9830.52</c:v>
                </c:pt>
                <c:pt idx="28">
                  <c:v>10465.870000000001</c:v>
                </c:pt>
                <c:pt idx="29">
                  <c:v>10726.73</c:v>
                </c:pt>
                <c:pt idx="30">
                  <c:v>10946.76</c:v>
                </c:pt>
                <c:pt idx="31">
                  <c:v>11908.12</c:v>
                </c:pt>
                <c:pt idx="32">
                  <c:v>14175.84</c:v>
                </c:pt>
                <c:pt idx="33">
                  <c:v>13413.37</c:v>
                </c:pt>
                <c:pt idx="34">
                  <c:v>14422.39</c:v>
                </c:pt>
                <c:pt idx="35">
                  <c:v>14395.84</c:v>
                </c:pt>
                <c:pt idx="36">
                  <c:v>17336.400000000001</c:v>
                </c:pt>
                <c:pt idx="37">
                  <c:v>18050.669999999998</c:v>
                </c:pt>
                <c:pt idx="38">
                  <c:v>17545.990000000002</c:v>
                </c:pt>
                <c:pt idx="39">
                  <c:v>19340.400000000001</c:v>
                </c:pt>
                <c:pt idx="40">
                  <c:v>15889.19</c:v>
                </c:pt>
                <c:pt idx="41">
                  <c:v>16907.27</c:v>
                </c:pt>
                <c:pt idx="42">
                  <c:v>17046.169999999998</c:v>
                </c:pt>
                <c:pt idx="43">
                  <c:v>17007.5</c:v>
                </c:pt>
                <c:pt idx="44">
                  <c:v>16763.3</c:v>
                </c:pt>
                <c:pt idx="45">
                  <c:v>18312.8</c:v>
                </c:pt>
                <c:pt idx="46">
                  <c:v>19387.400000000001</c:v>
                </c:pt>
                <c:pt idx="47">
                  <c:v>20842.2</c:v>
                </c:pt>
                <c:pt idx="48">
                  <c:v>20999.4</c:v>
                </c:pt>
                <c:pt idx="49">
                  <c:v>20693.400000000001</c:v>
                </c:pt>
                <c:pt idx="50">
                  <c:v>22235.200000000001</c:v>
                </c:pt>
                <c:pt idx="51">
                  <c:v>24057.19</c:v>
                </c:pt>
                <c:pt idx="52">
                  <c:v>27199.08</c:v>
                </c:pt>
                <c:pt idx="53">
                  <c:v>28197.02</c:v>
                </c:pt>
                <c:pt idx="54">
                  <c:v>28789.85</c:v>
                </c:pt>
                <c:pt idx="55">
                  <c:v>27833.54</c:v>
                </c:pt>
                <c:pt idx="56">
                  <c:v>32968.949999999997</c:v>
                </c:pt>
                <c:pt idx="57">
                  <c:v>37547</c:v>
                </c:pt>
                <c:pt idx="58">
                  <c:v>34666.11</c:v>
                </c:pt>
                <c:pt idx="59">
                  <c:v>36264.980000000003</c:v>
                </c:pt>
                <c:pt idx="60">
                  <c:v>33341.440000000002</c:v>
                </c:pt>
                <c:pt idx="61">
                  <c:v>38962.9</c:v>
                </c:pt>
                <c:pt idx="62">
                  <c:v>34799.120000000003</c:v>
                </c:pt>
                <c:pt idx="63">
                  <c:v>40254.120000000003</c:v>
                </c:pt>
                <c:pt idx="64">
                  <c:v>44617.39</c:v>
                </c:pt>
                <c:pt idx="65">
                  <c:v>40712.32</c:v>
                </c:pt>
                <c:pt idx="66">
                  <c:v>38095.49</c:v>
                </c:pt>
                <c:pt idx="67">
                  <c:v>34166.04</c:v>
                </c:pt>
                <c:pt idx="68">
                  <c:v>26019.57</c:v>
                </c:pt>
                <c:pt idx="69">
                  <c:v>17264.52</c:v>
                </c:pt>
                <c:pt idx="70">
                  <c:v>15672.74</c:v>
                </c:pt>
                <c:pt idx="71">
                  <c:v>16234.46</c:v>
                </c:pt>
                <c:pt idx="72">
                  <c:v>16961.919999999998</c:v>
                </c:pt>
                <c:pt idx="73">
                  <c:v>16114.5</c:v>
                </c:pt>
                <c:pt idx="74">
                  <c:v>17655.68</c:v>
                </c:pt>
                <c:pt idx="75">
                  <c:v>21682.49</c:v>
                </c:pt>
                <c:pt idx="76">
                  <c:v>27003.919999999998</c:v>
                </c:pt>
                <c:pt idx="77">
                  <c:v>26231.119999999999</c:v>
                </c:pt>
                <c:pt idx="78">
                  <c:v>29396.52</c:v>
                </c:pt>
                <c:pt idx="79">
                  <c:v>29888.34</c:v>
                </c:pt>
                <c:pt idx="80">
                  <c:v>34716.639999999999</c:v>
                </c:pt>
                <c:pt idx="81">
                  <c:v>35094.65</c:v>
                </c:pt>
                <c:pt idx="82">
                  <c:v>38308.92</c:v>
                </c:pt>
                <c:pt idx="83">
                  <c:v>39350.78</c:v>
                </c:pt>
                <c:pt idx="84">
                  <c:v>34838.199999999997</c:v>
                </c:pt>
                <c:pt idx="85">
                  <c:v>36803.129999999997</c:v>
                </c:pt>
                <c:pt idx="86">
                  <c:v>39541.230000000003</c:v>
                </c:pt>
                <c:pt idx="87">
                  <c:v>38877.21</c:v>
                </c:pt>
                <c:pt idx="88">
                  <c:v>34679.040000000001</c:v>
                </c:pt>
                <c:pt idx="89">
                  <c:v>33834.480000000003</c:v>
                </c:pt>
                <c:pt idx="90">
                  <c:v>38347.94</c:v>
                </c:pt>
                <c:pt idx="91">
                  <c:v>37108.28</c:v>
                </c:pt>
                <c:pt idx="92">
                  <c:v>41153.32</c:v>
                </c:pt>
                <c:pt idx="93">
                  <c:v>41359.74</c:v>
                </c:pt>
                <c:pt idx="94">
                  <c:v>39631.78</c:v>
                </c:pt>
                <c:pt idx="95">
                  <c:v>41745.65</c:v>
                </c:pt>
                <c:pt idx="96">
                  <c:v>40088.97</c:v>
                </c:pt>
                <c:pt idx="97">
                  <c:v>40385.32</c:v>
                </c:pt>
                <c:pt idx="98">
                  <c:v>41993.99</c:v>
                </c:pt>
                <c:pt idx="99">
                  <c:v>41994.45</c:v>
                </c:pt>
                <c:pt idx="100">
                  <c:v>40905.25</c:v>
                </c:pt>
                <c:pt idx="101">
                  <c:v>39933.21</c:v>
                </c:pt>
                <c:pt idx="102">
                  <c:v>37975.11</c:v>
                </c:pt>
                <c:pt idx="103">
                  <c:v>35543.81</c:v>
                </c:pt>
                <c:pt idx="104">
                  <c:v>27813.64</c:v>
                </c:pt>
                <c:pt idx="105">
                  <c:v>34160.269999999997</c:v>
                </c:pt>
                <c:pt idx="106">
                  <c:v>31381.09</c:v>
                </c:pt>
                <c:pt idx="107">
                  <c:v>30271.57</c:v>
                </c:pt>
                <c:pt idx="108">
                  <c:v>36067.06</c:v>
                </c:pt>
                <c:pt idx="109">
                  <c:v>38395.83</c:v>
                </c:pt>
                <c:pt idx="110">
                  <c:v>35301.08</c:v>
                </c:pt>
                <c:pt idx="111">
                  <c:v>32371.71</c:v>
                </c:pt>
                <c:pt idx="112">
                  <c:v>26932.11</c:v>
                </c:pt>
                <c:pt idx="113">
                  <c:v>27049.5</c:v>
                </c:pt>
                <c:pt idx="114">
                  <c:v>27281.9</c:v>
                </c:pt>
                <c:pt idx="115">
                  <c:v>28084.87</c:v>
                </c:pt>
                <c:pt idx="116">
                  <c:v>29211.1</c:v>
                </c:pt>
                <c:pt idx="117">
                  <c:v>28102.02</c:v>
                </c:pt>
                <c:pt idx="118">
                  <c:v>26903.79</c:v>
                </c:pt>
                <c:pt idx="119">
                  <c:v>29608.639999999999</c:v>
                </c:pt>
                <c:pt idx="120">
                  <c:v>30014.3</c:v>
                </c:pt>
                <c:pt idx="121">
                  <c:v>29027.08</c:v>
                </c:pt>
                <c:pt idx="122">
                  <c:v>27872.92</c:v>
                </c:pt>
                <c:pt idx="123">
                  <c:v>27930.04</c:v>
                </c:pt>
                <c:pt idx="124">
                  <c:v>25879.72</c:v>
                </c:pt>
                <c:pt idx="125">
                  <c:v>21266.91</c:v>
                </c:pt>
                <c:pt idx="126">
                  <c:v>21181.95</c:v>
                </c:pt>
                <c:pt idx="127">
                  <c:v>20994.22</c:v>
                </c:pt>
                <c:pt idx="128">
                  <c:v>23607.13</c:v>
                </c:pt>
                <c:pt idx="129">
                  <c:v>24223.68</c:v>
                </c:pt>
                <c:pt idx="130">
                  <c:v>22459.599999999999</c:v>
                </c:pt>
                <c:pt idx="131">
                  <c:v>21942.43</c:v>
                </c:pt>
                <c:pt idx="132">
                  <c:v>19752.87</c:v>
                </c:pt>
                <c:pt idx="133">
                  <c:v>20089.32</c:v>
                </c:pt>
                <c:pt idx="134">
                  <c:v>22193.57</c:v>
                </c:pt>
                <c:pt idx="135">
                  <c:v>23132.82</c:v>
                </c:pt>
                <c:pt idx="136">
                  <c:v>22855.82</c:v>
                </c:pt>
                <c:pt idx="137">
                  <c:v>24010.75</c:v>
                </c:pt>
                <c:pt idx="138">
                  <c:v>24663.439999999999</c:v>
                </c:pt>
                <c:pt idx="139">
                  <c:v>27412.79</c:v>
                </c:pt>
                <c:pt idx="140">
                  <c:v>22116.13</c:v>
                </c:pt>
                <c:pt idx="141">
                  <c:v>22061.46</c:v>
                </c:pt>
                <c:pt idx="142">
                  <c:v>21300.43</c:v>
                </c:pt>
                <c:pt idx="143">
                  <c:v>18824.900000000001</c:v>
                </c:pt>
                <c:pt idx="144">
                  <c:v>17486.55</c:v>
                </c:pt>
                <c:pt idx="145">
                  <c:v>18132.09</c:v>
                </c:pt>
                <c:pt idx="146">
                  <c:v>15946.05</c:v>
                </c:pt>
                <c:pt idx="147">
                  <c:v>18651.11</c:v>
                </c:pt>
                <c:pt idx="148">
                  <c:v>16608.05</c:v>
                </c:pt>
                <c:pt idx="149">
                  <c:v>17105.75</c:v>
                </c:pt>
                <c:pt idx="150">
                  <c:v>14864.04</c:v>
                </c:pt>
                <c:pt idx="151">
                  <c:v>12864.51</c:v>
                </c:pt>
                <c:pt idx="152">
                  <c:v>11416.09</c:v>
                </c:pt>
                <c:pt idx="153">
                  <c:v>11900.37</c:v>
                </c:pt>
                <c:pt idx="154">
                  <c:v>11659.91</c:v>
                </c:pt>
                <c:pt idx="155">
                  <c:v>10964.57</c:v>
                </c:pt>
                <c:pt idx="156">
                  <c:v>10072.620000000001</c:v>
                </c:pt>
                <c:pt idx="157">
                  <c:v>10647.4</c:v>
                </c:pt>
                <c:pt idx="158">
                  <c:v>13940.06</c:v>
                </c:pt>
                <c:pt idx="159">
                  <c:v>15692.64</c:v>
                </c:pt>
                <c:pt idx="160">
                  <c:v>13418.33</c:v>
                </c:pt>
                <c:pt idx="161">
                  <c:v>16046</c:v>
                </c:pt>
                <c:pt idx="162">
                  <c:v>17648.22</c:v>
                </c:pt>
                <c:pt idx="163">
                  <c:v>17940.2</c:v>
                </c:pt>
                <c:pt idx="164">
                  <c:v>17903.169999999998</c:v>
                </c:pt>
                <c:pt idx="165">
                  <c:v>20360.5</c:v>
                </c:pt>
                <c:pt idx="166">
                  <c:v>18355.57</c:v>
                </c:pt>
                <c:pt idx="167">
                  <c:v>18499.169999999998</c:v>
                </c:pt>
                <c:pt idx="168">
                  <c:v>20541.09</c:v>
                </c:pt>
                <c:pt idx="169">
                  <c:v>21403.51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Plan8!$C$3</c:f>
              <c:strCache>
                <c:ptCount val="1"/>
                <c:pt idx="0">
                  <c:v>juros ajustados</c:v>
                </c:pt>
              </c:strCache>
            </c:strRef>
          </c:tx>
          <c:cat>
            <c:numRef>
              <c:f>Plan8!$A$4:$A$173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Plan8!$C$4:$C$173</c:f>
              <c:numCache>
                <c:formatCode>General</c:formatCode>
                <c:ptCount val="170"/>
                <c:pt idx="0">
                  <c:v>12500</c:v>
                </c:pt>
                <c:pt idx="1">
                  <c:v>12500</c:v>
                </c:pt>
                <c:pt idx="2">
                  <c:v>12500</c:v>
                </c:pt>
                <c:pt idx="3">
                  <c:v>12500</c:v>
                </c:pt>
                <c:pt idx="4">
                  <c:v>12500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15000</c:v>
                </c:pt>
                <c:pt idx="21">
                  <c:v>17500</c:v>
                </c:pt>
                <c:pt idx="22">
                  <c:v>20000</c:v>
                </c:pt>
                <c:pt idx="23">
                  <c:v>22500</c:v>
                </c:pt>
                <c:pt idx="24">
                  <c:v>22500</c:v>
                </c:pt>
                <c:pt idx="25">
                  <c:v>25000</c:v>
                </c:pt>
                <c:pt idx="26">
                  <c:v>25000</c:v>
                </c:pt>
                <c:pt idx="27">
                  <c:v>27500</c:v>
                </c:pt>
                <c:pt idx="28">
                  <c:v>27500</c:v>
                </c:pt>
                <c:pt idx="29">
                  <c:v>27500</c:v>
                </c:pt>
                <c:pt idx="30">
                  <c:v>30000</c:v>
                </c:pt>
                <c:pt idx="31">
                  <c:v>32500</c:v>
                </c:pt>
                <c:pt idx="32">
                  <c:v>35000</c:v>
                </c:pt>
                <c:pt idx="33">
                  <c:v>37500</c:v>
                </c:pt>
                <c:pt idx="34">
                  <c:v>40000</c:v>
                </c:pt>
                <c:pt idx="35">
                  <c:v>40000</c:v>
                </c:pt>
                <c:pt idx="36">
                  <c:v>40000</c:v>
                </c:pt>
                <c:pt idx="37">
                  <c:v>42500</c:v>
                </c:pt>
                <c:pt idx="38">
                  <c:v>45000</c:v>
                </c:pt>
                <c:pt idx="39">
                  <c:v>47500</c:v>
                </c:pt>
                <c:pt idx="40">
                  <c:v>47500</c:v>
                </c:pt>
                <c:pt idx="41">
                  <c:v>50000</c:v>
                </c:pt>
                <c:pt idx="42">
                  <c:v>50000</c:v>
                </c:pt>
                <c:pt idx="43">
                  <c:v>50000</c:v>
                </c:pt>
                <c:pt idx="44">
                  <c:v>50000</c:v>
                </c:pt>
                <c:pt idx="45">
                  <c:v>50000</c:v>
                </c:pt>
                <c:pt idx="46">
                  <c:v>50000</c:v>
                </c:pt>
                <c:pt idx="47">
                  <c:v>50000</c:v>
                </c:pt>
                <c:pt idx="48">
                  <c:v>50000</c:v>
                </c:pt>
                <c:pt idx="49">
                  <c:v>50000</c:v>
                </c:pt>
                <c:pt idx="50">
                  <c:v>50000</c:v>
                </c:pt>
                <c:pt idx="51">
                  <c:v>50000</c:v>
                </c:pt>
                <c:pt idx="52">
                  <c:v>50000</c:v>
                </c:pt>
                <c:pt idx="53">
                  <c:v>50000</c:v>
                </c:pt>
                <c:pt idx="54">
                  <c:v>50000</c:v>
                </c:pt>
                <c:pt idx="55">
                  <c:v>50000</c:v>
                </c:pt>
                <c:pt idx="56">
                  <c:v>52500</c:v>
                </c:pt>
                <c:pt idx="57">
                  <c:v>47500</c:v>
                </c:pt>
                <c:pt idx="58">
                  <c:v>45000</c:v>
                </c:pt>
                <c:pt idx="59">
                  <c:v>42500</c:v>
                </c:pt>
                <c:pt idx="60">
                  <c:v>30000</c:v>
                </c:pt>
                <c:pt idx="61">
                  <c:v>30000</c:v>
                </c:pt>
                <c:pt idx="62">
                  <c:v>22500</c:v>
                </c:pt>
                <c:pt idx="63">
                  <c:v>20000</c:v>
                </c:pt>
                <c:pt idx="64">
                  <c:v>20000</c:v>
                </c:pt>
                <c:pt idx="65">
                  <c:v>20000</c:v>
                </c:pt>
                <c:pt idx="66">
                  <c:v>20000</c:v>
                </c:pt>
                <c:pt idx="67">
                  <c:v>20000</c:v>
                </c:pt>
                <c:pt idx="68">
                  <c:v>20000</c:v>
                </c:pt>
                <c:pt idx="69">
                  <c:v>10000</c:v>
                </c:pt>
                <c:pt idx="70">
                  <c:v>10000</c:v>
                </c:pt>
                <c:pt idx="71">
                  <c:v>2500</c:v>
                </c:pt>
                <c:pt idx="72">
                  <c:v>2500</c:v>
                </c:pt>
                <c:pt idx="73">
                  <c:v>2500</c:v>
                </c:pt>
                <c:pt idx="74">
                  <c:v>2500</c:v>
                </c:pt>
                <c:pt idx="75">
                  <c:v>2500</c:v>
                </c:pt>
                <c:pt idx="76">
                  <c:v>2500</c:v>
                </c:pt>
                <c:pt idx="77">
                  <c:v>2500</c:v>
                </c:pt>
                <c:pt idx="78">
                  <c:v>2500</c:v>
                </c:pt>
                <c:pt idx="79">
                  <c:v>2500</c:v>
                </c:pt>
                <c:pt idx="80">
                  <c:v>2500</c:v>
                </c:pt>
                <c:pt idx="81">
                  <c:v>2500</c:v>
                </c:pt>
                <c:pt idx="82">
                  <c:v>2500</c:v>
                </c:pt>
                <c:pt idx="83">
                  <c:v>2500</c:v>
                </c:pt>
                <c:pt idx="84">
                  <c:v>2500</c:v>
                </c:pt>
                <c:pt idx="85">
                  <c:v>2500</c:v>
                </c:pt>
                <c:pt idx="86">
                  <c:v>2500</c:v>
                </c:pt>
                <c:pt idx="87">
                  <c:v>2500</c:v>
                </c:pt>
                <c:pt idx="88">
                  <c:v>2500</c:v>
                </c:pt>
                <c:pt idx="89">
                  <c:v>2500</c:v>
                </c:pt>
                <c:pt idx="90">
                  <c:v>2500</c:v>
                </c:pt>
                <c:pt idx="91">
                  <c:v>2500</c:v>
                </c:pt>
                <c:pt idx="92">
                  <c:v>2500</c:v>
                </c:pt>
                <c:pt idx="93">
                  <c:v>2500</c:v>
                </c:pt>
                <c:pt idx="94">
                  <c:v>2500</c:v>
                </c:pt>
                <c:pt idx="95">
                  <c:v>2500</c:v>
                </c:pt>
                <c:pt idx="96">
                  <c:v>2500</c:v>
                </c:pt>
                <c:pt idx="97">
                  <c:v>2500</c:v>
                </c:pt>
                <c:pt idx="98">
                  <c:v>2500</c:v>
                </c:pt>
                <c:pt idx="99">
                  <c:v>2500</c:v>
                </c:pt>
                <c:pt idx="100">
                  <c:v>2500</c:v>
                </c:pt>
                <c:pt idx="101">
                  <c:v>2500</c:v>
                </c:pt>
                <c:pt idx="102">
                  <c:v>2500</c:v>
                </c:pt>
                <c:pt idx="103">
                  <c:v>2500</c:v>
                </c:pt>
                <c:pt idx="104">
                  <c:v>2500</c:v>
                </c:pt>
                <c:pt idx="105">
                  <c:v>2500</c:v>
                </c:pt>
                <c:pt idx="106">
                  <c:v>2500</c:v>
                </c:pt>
                <c:pt idx="107">
                  <c:v>2500</c:v>
                </c:pt>
                <c:pt idx="108">
                  <c:v>2500</c:v>
                </c:pt>
                <c:pt idx="109">
                  <c:v>2500</c:v>
                </c:pt>
                <c:pt idx="110">
                  <c:v>2500</c:v>
                </c:pt>
                <c:pt idx="111">
                  <c:v>2500</c:v>
                </c:pt>
                <c:pt idx="112">
                  <c:v>2500</c:v>
                </c:pt>
                <c:pt idx="113">
                  <c:v>2500</c:v>
                </c:pt>
                <c:pt idx="114">
                  <c:v>2500</c:v>
                </c:pt>
                <c:pt idx="115">
                  <c:v>2500</c:v>
                </c:pt>
                <c:pt idx="116">
                  <c:v>2500</c:v>
                </c:pt>
                <c:pt idx="117">
                  <c:v>2500</c:v>
                </c:pt>
                <c:pt idx="118">
                  <c:v>2500</c:v>
                </c:pt>
                <c:pt idx="119">
                  <c:v>2500</c:v>
                </c:pt>
                <c:pt idx="120">
                  <c:v>2500</c:v>
                </c:pt>
                <c:pt idx="121">
                  <c:v>2500</c:v>
                </c:pt>
                <c:pt idx="122">
                  <c:v>2500</c:v>
                </c:pt>
                <c:pt idx="123">
                  <c:v>2500</c:v>
                </c:pt>
                <c:pt idx="124">
                  <c:v>2500</c:v>
                </c:pt>
                <c:pt idx="125">
                  <c:v>2500</c:v>
                </c:pt>
                <c:pt idx="126">
                  <c:v>2500</c:v>
                </c:pt>
                <c:pt idx="127">
                  <c:v>2500</c:v>
                </c:pt>
                <c:pt idx="128">
                  <c:v>2500</c:v>
                </c:pt>
                <c:pt idx="129">
                  <c:v>2500</c:v>
                </c:pt>
                <c:pt idx="130">
                  <c:v>2500</c:v>
                </c:pt>
                <c:pt idx="131">
                  <c:v>2500</c:v>
                </c:pt>
                <c:pt idx="132">
                  <c:v>2500</c:v>
                </c:pt>
                <c:pt idx="133">
                  <c:v>2500</c:v>
                </c:pt>
                <c:pt idx="134">
                  <c:v>2500</c:v>
                </c:pt>
                <c:pt idx="135">
                  <c:v>2500</c:v>
                </c:pt>
                <c:pt idx="136">
                  <c:v>2500</c:v>
                </c:pt>
                <c:pt idx="137">
                  <c:v>2500</c:v>
                </c:pt>
                <c:pt idx="138">
                  <c:v>2500</c:v>
                </c:pt>
                <c:pt idx="139">
                  <c:v>2500</c:v>
                </c:pt>
                <c:pt idx="140">
                  <c:v>2500</c:v>
                </c:pt>
                <c:pt idx="141">
                  <c:v>2500</c:v>
                </c:pt>
                <c:pt idx="142">
                  <c:v>2500</c:v>
                </c:pt>
                <c:pt idx="143">
                  <c:v>2500</c:v>
                </c:pt>
                <c:pt idx="144">
                  <c:v>2500</c:v>
                </c:pt>
                <c:pt idx="145">
                  <c:v>2500</c:v>
                </c:pt>
                <c:pt idx="146">
                  <c:v>2500</c:v>
                </c:pt>
                <c:pt idx="147">
                  <c:v>2500</c:v>
                </c:pt>
                <c:pt idx="148">
                  <c:v>2500</c:v>
                </c:pt>
                <c:pt idx="149">
                  <c:v>2500</c:v>
                </c:pt>
                <c:pt idx="150">
                  <c:v>2500</c:v>
                </c:pt>
                <c:pt idx="151">
                  <c:v>2500</c:v>
                </c:pt>
                <c:pt idx="152">
                  <c:v>2500</c:v>
                </c:pt>
                <c:pt idx="153">
                  <c:v>2500</c:v>
                </c:pt>
                <c:pt idx="154">
                  <c:v>2500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7500</c:v>
                </c:pt>
                <c:pt idx="168">
                  <c:v>7500</c:v>
                </c:pt>
                <c:pt idx="169">
                  <c:v>7500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52992"/>
        <c:axId val="193513728"/>
      </c:lineChart>
      <c:dateAx>
        <c:axId val="196052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3513728"/>
        <c:crosses val="autoZero"/>
        <c:auto val="1"/>
        <c:lblOffset val="100"/>
        <c:baseTimeUnit val="months"/>
      </c:dateAx>
      <c:valAx>
        <c:axId val="193513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05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Plan9!$B$3</c:f>
              <c:strCache>
                <c:ptCount val="1"/>
                <c:pt idx="0">
                  <c:v>ibovespa</c:v>
                </c:pt>
              </c:strCache>
            </c:strRef>
          </c:tx>
          <c:cat>
            <c:numRef>
              <c:f>Plan9!$A$4:$A$173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Plan9!$B$4:$B$173</c:f>
              <c:numCache>
                <c:formatCode>General</c:formatCode>
                <c:ptCount val="170"/>
                <c:pt idx="0">
                  <c:v>3125.13</c:v>
                </c:pt>
                <c:pt idx="1">
                  <c:v>2881.33</c:v>
                </c:pt>
                <c:pt idx="2">
                  <c:v>3354.24</c:v>
                </c:pt>
                <c:pt idx="3">
                  <c:v>4316.5</c:v>
                </c:pt>
                <c:pt idx="4">
                  <c:v>4517.53</c:v>
                </c:pt>
                <c:pt idx="5">
                  <c:v>4575.8599999999997</c:v>
                </c:pt>
                <c:pt idx="6">
                  <c:v>4577.3100000000004</c:v>
                </c:pt>
                <c:pt idx="7">
                  <c:v>5097.24</c:v>
                </c:pt>
                <c:pt idx="8">
                  <c:v>5538.1</c:v>
                </c:pt>
                <c:pt idx="9">
                  <c:v>6274.42</c:v>
                </c:pt>
                <c:pt idx="10">
                  <c:v>6853.64</c:v>
                </c:pt>
                <c:pt idx="11">
                  <c:v>7686.27</c:v>
                </c:pt>
                <c:pt idx="12">
                  <c:v>7447.66</c:v>
                </c:pt>
                <c:pt idx="13">
                  <c:v>7488.81</c:v>
                </c:pt>
                <c:pt idx="14">
                  <c:v>7648.44</c:v>
                </c:pt>
                <c:pt idx="15">
                  <c:v>6691.88</c:v>
                </c:pt>
                <c:pt idx="16">
                  <c:v>6130.69</c:v>
                </c:pt>
                <c:pt idx="17">
                  <c:v>6855.4</c:v>
                </c:pt>
                <c:pt idx="18">
                  <c:v>7359.75</c:v>
                </c:pt>
                <c:pt idx="19">
                  <c:v>7793.29</c:v>
                </c:pt>
                <c:pt idx="20">
                  <c:v>8133.39</c:v>
                </c:pt>
                <c:pt idx="21">
                  <c:v>8062.31</c:v>
                </c:pt>
                <c:pt idx="22">
                  <c:v>9241.75</c:v>
                </c:pt>
                <c:pt idx="23">
                  <c:v>9870.4699999999993</c:v>
                </c:pt>
                <c:pt idx="24">
                  <c:v>9338.49</c:v>
                </c:pt>
                <c:pt idx="25">
                  <c:v>10870.82</c:v>
                </c:pt>
                <c:pt idx="26">
                  <c:v>9984.11</c:v>
                </c:pt>
                <c:pt idx="27">
                  <c:v>9830.52</c:v>
                </c:pt>
                <c:pt idx="28">
                  <c:v>10465.870000000001</c:v>
                </c:pt>
                <c:pt idx="29">
                  <c:v>10726.73</c:v>
                </c:pt>
                <c:pt idx="30">
                  <c:v>10946.76</c:v>
                </c:pt>
                <c:pt idx="31">
                  <c:v>11908.12</c:v>
                </c:pt>
                <c:pt idx="32">
                  <c:v>14175.84</c:v>
                </c:pt>
                <c:pt idx="33">
                  <c:v>13413.37</c:v>
                </c:pt>
                <c:pt idx="34">
                  <c:v>14422.39</c:v>
                </c:pt>
                <c:pt idx="35">
                  <c:v>14395.84</c:v>
                </c:pt>
                <c:pt idx="36">
                  <c:v>17336.400000000001</c:v>
                </c:pt>
                <c:pt idx="37">
                  <c:v>18050.669999999998</c:v>
                </c:pt>
                <c:pt idx="38">
                  <c:v>17545.990000000002</c:v>
                </c:pt>
                <c:pt idx="39">
                  <c:v>19340.400000000001</c:v>
                </c:pt>
                <c:pt idx="40">
                  <c:v>15889.19</c:v>
                </c:pt>
                <c:pt idx="41">
                  <c:v>16907.27</c:v>
                </c:pt>
                <c:pt idx="42">
                  <c:v>17046.169999999998</c:v>
                </c:pt>
                <c:pt idx="43">
                  <c:v>17007.5</c:v>
                </c:pt>
                <c:pt idx="44">
                  <c:v>16763.3</c:v>
                </c:pt>
                <c:pt idx="45">
                  <c:v>18312.8</c:v>
                </c:pt>
                <c:pt idx="46">
                  <c:v>19387.400000000001</c:v>
                </c:pt>
                <c:pt idx="47">
                  <c:v>20842.2</c:v>
                </c:pt>
                <c:pt idx="48">
                  <c:v>20999.4</c:v>
                </c:pt>
                <c:pt idx="49">
                  <c:v>20693.400000000001</c:v>
                </c:pt>
                <c:pt idx="50">
                  <c:v>22235.200000000001</c:v>
                </c:pt>
                <c:pt idx="51">
                  <c:v>24057.19</c:v>
                </c:pt>
                <c:pt idx="52">
                  <c:v>27199.08</c:v>
                </c:pt>
                <c:pt idx="53">
                  <c:v>28197.02</c:v>
                </c:pt>
                <c:pt idx="54">
                  <c:v>28789.85</c:v>
                </c:pt>
                <c:pt idx="55">
                  <c:v>27833.54</c:v>
                </c:pt>
                <c:pt idx="56">
                  <c:v>32968.949999999997</c:v>
                </c:pt>
                <c:pt idx="57">
                  <c:v>37547</c:v>
                </c:pt>
                <c:pt idx="58">
                  <c:v>34666.11</c:v>
                </c:pt>
                <c:pt idx="59">
                  <c:v>36264.980000000003</c:v>
                </c:pt>
                <c:pt idx="60">
                  <c:v>33341.440000000002</c:v>
                </c:pt>
                <c:pt idx="61">
                  <c:v>38962.9</c:v>
                </c:pt>
                <c:pt idx="62">
                  <c:v>34799.120000000003</c:v>
                </c:pt>
                <c:pt idx="63">
                  <c:v>40254.120000000003</c:v>
                </c:pt>
                <c:pt idx="64">
                  <c:v>44617.39</c:v>
                </c:pt>
                <c:pt idx="65">
                  <c:v>40712.32</c:v>
                </c:pt>
                <c:pt idx="66">
                  <c:v>38095.49</c:v>
                </c:pt>
                <c:pt idx="67">
                  <c:v>34166.04</c:v>
                </c:pt>
                <c:pt idx="68">
                  <c:v>26019.57</c:v>
                </c:pt>
                <c:pt idx="69">
                  <c:v>17264.52</c:v>
                </c:pt>
                <c:pt idx="70">
                  <c:v>15672.74</c:v>
                </c:pt>
                <c:pt idx="71">
                  <c:v>16234.46</c:v>
                </c:pt>
                <c:pt idx="72">
                  <c:v>16961.919999999998</c:v>
                </c:pt>
                <c:pt idx="73">
                  <c:v>16114.5</c:v>
                </c:pt>
                <c:pt idx="74">
                  <c:v>17655.68</c:v>
                </c:pt>
                <c:pt idx="75">
                  <c:v>21682.49</c:v>
                </c:pt>
                <c:pt idx="76">
                  <c:v>27003.919999999998</c:v>
                </c:pt>
                <c:pt idx="77">
                  <c:v>26231.119999999999</c:v>
                </c:pt>
                <c:pt idx="78">
                  <c:v>29396.52</c:v>
                </c:pt>
                <c:pt idx="79">
                  <c:v>29888.34</c:v>
                </c:pt>
                <c:pt idx="80">
                  <c:v>34716.639999999999</c:v>
                </c:pt>
                <c:pt idx="81">
                  <c:v>35094.65</c:v>
                </c:pt>
                <c:pt idx="82">
                  <c:v>38308.92</c:v>
                </c:pt>
                <c:pt idx="83">
                  <c:v>39350.78</c:v>
                </c:pt>
                <c:pt idx="84">
                  <c:v>34838.199999999997</c:v>
                </c:pt>
                <c:pt idx="85">
                  <c:v>36803.129999999997</c:v>
                </c:pt>
                <c:pt idx="86">
                  <c:v>39541.230000000003</c:v>
                </c:pt>
                <c:pt idx="87">
                  <c:v>38877.21</c:v>
                </c:pt>
                <c:pt idx="88">
                  <c:v>34679.040000000001</c:v>
                </c:pt>
                <c:pt idx="89">
                  <c:v>33834.480000000003</c:v>
                </c:pt>
                <c:pt idx="90">
                  <c:v>38347.94</c:v>
                </c:pt>
                <c:pt idx="91">
                  <c:v>37108.28</c:v>
                </c:pt>
                <c:pt idx="92">
                  <c:v>41153.32</c:v>
                </c:pt>
                <c:pt idx="93">
                  <c:v>41359.74</c:v>
                </c:pt>
                <c:pt idx="94">
                  <c:v>39631.78</c:v>
                </c:pt>
                <c:pt idx="95">
                  <c:v>41745.65</c:v>
                </c:pt>
                <c:pt idx="96">
                  <c:v>40088.97</c:v>
                </c:pt>
                <c:pt idx="97">
                  <c:v>40385.32</c:v>
                </c:pt>
                <c:pt idx="98">
                  <c:v>41993.99</c:v>
                </c:pt>
                <c:pt idx="99">
                  <c:v>41994.45</c:v>
                </c:pt>
                <c:pt idx="100">
                  <c:v>40905.25</c:v>
                </c:pt>
                <c:pt idx="101">
                  <c:v>39933.21</c:v>
                </c:pt>
                <c:pt idx="102">
                  <c:v>37975.11</c:v>
                </c:pt>
                <c:pt idx="103">
                  <c:v>35543.81</c:v>
                </c:pt>
                <c:pt idx="104">
                  <c:v>27813.64</c:v>
                </c:pt>
                <c:pt idx="105">
                  <c:v>34160.269999999997</c:v>
                </c:pt>
                <c:pt idx="106">
                  <c:v>31381.09</c:v>
                </c:pt>
                <c:pt idx="107">
                  <c:v>30271.57</c:v>
                </c:pt>
                <c:pt idx="108">
                  <c:v>36067.06</c:v>
                </c:pt>
                <c:pt idx="109">
                  <c:v>38395.83</c:v>
                </c:pt>
                <c:pt idx="110">
                  <c:v>35301.08</c:v>
                </c:pt>
                <c:pt idx="111">
                  <c:v>32371.71</c:v>
                </c:pt>
                <c:pt idx="112">
                  <c:v>26932.11</c:v>
                </c:pt>
                <c:pt idx="113">
                  <c:v>27049.5</c:v>
                </c:pt>
                <c:pt idx="114">
                  <c:v>27281.9</c:v>
                </c:pt>
                <c:pt idx="115">
                  <c:v>28084.87</c:v>
                </c:pt>
                <c:pt idx="116">
                  <c:v>29211.1</c:v>
                </c:pt>
                <c:pt idx="117">
                  <c:v>28102.02</c:v>
                </c:pt>
                <c:pt idx="118">
                  <c:v>26903.79</c:v>
                </c:pt>
                <c:pt idx="119">
                  <c:v>29608.639999999999</c:v>
                </c:pt>
                <c:pt idx="120">
                  <c:v>30014.3</c:v>
                </c:pt>
                <c:pt idx="121">
                  <c:v>29027.08</c:v>
                </c:pt>
                <c:pt idx="122">
                  <c:v>27872.92</c:v>
                </c:pt>
                <c:pt idx="123">
                  <c:v>27930.04</c:v>
                </c:pt>
                <c:pt idx="124">
                  <c:v>25879.72</c:v>
                </c:pt>
                <c:pt idx="125">
                  <c:v>21266.91</c:v>
                </c:pt>
                <c:pt idx="126">
                  <c:v>21181.95</c:v>
                </c:pt>
                <c:pt idx="127">
                  <c:v>20994.22</c:v>
                </c:pt>
                <c:pt idx="128">
                  <c:v>23607.13</c:v>
                </c:pt>
                <c:pt idx="129">
                  <c:v>24223.68</c:v>
                </c:pt>
                <c:pt idx="130">
                  <c:v>22459.599999999999</c:v>
                </c:pt>
                <c:pt idx="131">
                  <c:v>21942.43</c:v>
                </c:pt>
                <c:pt idx="132">
                  <c:v>19752.87</c:v>
                </c:pt>
                <c:pt idx="133">
                  <c:v>20089.32</c:v>
                </c:pt>
                <c:pt idx="134">
                  <c:v>22193.57</c:v>
                </c:pt>
                <c:pt idx="135">
                  <c:v>23132.82</c:v>
                </c:pt>
                <c:pt idx="136">
                  <c:v>22855.82</c:v>
                </c:pt>
                <c:pt idx="137">
                  <c:v>24010.75</c:v>
                </c:pt>
                <c:pt idx="138">
                  <c:v>24663.439999999999</c:v>
                </c:pt>
                <c:pt idx="139">
                  <c:v>27412.79</c:v>
                </c:pt>
                <c:pt idx="140">
                  <c:v>22116.13</c:v>
                </c:pt>
                <c:pt idx="141">
                  <c:v>22061.46</c:v>
                </c:pt>
                <c:pt idx="142">
                  <c:v>21300.43</c:v>
                </c:pt>
                <c:pt idx="143">
                  <c:v>18824.900000000001</c:v>
                </c:pt>
                <c:pt idx="144">
                  <c:v>17486.55</c:v>
                </c:pt>
                <c:pt idx="145">
                  <c:v>18132.09</c:v>
                </c:pt>
                <c:pt idx="146">
                  <c:v>15946.05</c:v>
                </c:pt>
                <c:pt idx="147">
                  <c:v>18651.11</c:v>
                </c:pt>
                <c:pt idx="148">
                  <c:v>16608.05</c:v>
                </c:pt>
                <c:pt idx="149">
                  <c:v>17105.75</c:v>
                </c:pt>
                <c:pt idx="150">
                  <c:v>14864.04</c:v>
                </c:pt>
                <c:pt idx="151">
                  <c:v>12864.51</c:v>
                </c:pt>
                <c:pt idx="152">
                  <c:v>11416.09</c:v>
                </c:pt>
                <c:pt idx="153">
                  <c:v>11900.37</c:v>
                </c:pt>
                <c:pt idx="154">
                  <c:v>11659.91</c:v>
                </c:pt>
                <c:pt idx="155">
                  <c:v>10964.57</c:v>
                </c:pt>
                <c:pt idx="156">
                  <c:v>10072.620000000001</c:v>
                </c:pt>
                <c:pt idx="157">
                  <c:v>10647.4</c:v>
                </c:pt>
                <c:pt idx="158">
                  <c:v>13940.06</c:v>
                </c:pt>
                <c:pt idx="159">
                  <c:v>15692.64</c:v>
                </c:pt>
                <c:pt idx="160">
                  <c:v>13418.33</c:v>
                </c:pt>
                <c:pt idx="161">
                  <c:v>16046</c:v>
                </c:pt>
                <c:pt idx="162">
                  <c:v>17648.22</c:v>
                </c:pt>
                <c:pt idx="163">
                  <c:v>17940.2</c:v>
                </c:pt>
                <c:pt idx="164">
                  <c:v>17903.169999999998</c:v>
                </c:pt>
                <c:pt idx="165">
                  <c:v>20360.5</c:v>
                </c:pt>
                <c:pt idx="166">
                  <c:v>18355.57</c:v>
                </c:pt>
                <c:pt idx="167">
                  <c:v>18499.169999999998</c:v>
                </c:pt>
                <c:pt idx="168">
                  <c:v>20541.09</c:v>
                </c:pt>
                <c:pt idx="169">
                  <c:v>21403.51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Plan9!$C$3</c:f>
              <c:strCache>
                <c:ptCount val="1"/>
                <c:pt idx="0">
                  <c:v>Risco Brasil ajustado</c:v>
                </c:pt>
              </c:strCache>
            </c:strRef>
          </c:tx>
          <c:cat>
            <c:numRef>
              <c:f>Plan9!$A$4:$A$173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Plan9!$C$4:$C$173</c:f>
              <c:numCache>
                <c:formatCode>General</c:formatCode>
                <c:ptCount val="170"/>
                <c:pt idx="0">
                  <c:v>138700</c:v>
                </c:pt>
                <c:pt idx="1">
                  <c:v>129700</c:v>
                </c:pt>
                <c:pt idx="2">
                  <c:v>117500</c:v>
                </c:pt>
                <c:pt idx="3">
                  <c:v>100200</c:v>
                </c:pt>
                <c:pt idx="4">
                  <c:v>81800</c:v>
                </c:pt>
                <c:pt idx="5">
                  <c:v>80200</c:v>
                </c:pt>
                <c:pt idx="6">
                  <c:v>78000</c:v>
                </c:pt>
                <c:pt idx="7">
                  <c:v>85300</c:v>
                </c:pt>
                <c:pt idx="8">
                  <c:v>68500</c:v>
                </c:pt>
                <c:pt idx="9">
                  <c:v>70400</c:v>
                </c:pt>
                <c:pt idx="10">
                  <c:v>58900</c:v>
                </c:pt>
                <c:pt idx="11">
                  <c:v>50100</c:v>
                </c:pt>
                <c:pt idx="12">
                  <c:v>45000</c:v>
                </c:pt>
                <c:pt idx="13">
                  <c:v>52500</c:v>
                </c:pt>
                <c:pt idx="14">
                  <c:v>55600</c:v>
                </c:pt>
                <c:pt idx="15">
                  <c:v>54300</c:v>
                </c:pt>
                <c:pt idx="16">
                  <c:v>70100</c:v>
                </c:pt>
                <c:pt idx="17">
                  <c:v>71200</c:v>
                </c:pt>
                <c:pt idx="18">
                  <c:v>64600</c:v>
                </c:pt>
                <c:pt idx="19">
                  <c:v>59600</c:v>
                </c:pt>
                <c:pt idx="20">
                  <c:v>52100</c:v>
                </c:pt>
                <c:pt idx="21">
                  <c:v>46400</c:v>
                </c:pt>
                <c:pt idx="22">
                  <c:v>46200</c:v>
                </c:pt>
                <c:pt idx="23">
                  <c:v>40500</c:v>
                </c:pt>
                <c:pt idx="24">
                  <c:v>38500</c:v>
                </c:pt>
                <c:pt idx="25">
                  <c:v>42100</c:v>
                </c:pt>
                <c:pt idx="26">
                  <c:v>39500</c:v>
                </c:pt>
                <c:pt idx="27">
                  <c:v>45900</c:v>
                </c:pt>
                <c:pt idx="28">
                  <c:v>45600</c:v>
                </c:pt>
                <c:pt idx="29">
                  <c:v>42700</c:v>
                </c:pt>
                <c:pt idx="30">
                  <c:v>40700</c:v>
                </c:pt>
                <c:pt idx="31">
                  <c:v>40000</c:v>
                </c:pt>
                <c:pt idx="32">
                  <c:v>41200</c:v>
                </c:pt>
                <c:pt idx="33">
                  <c:v>34100</c:v>
                </c:pt>
                <c:pt idx="34">
                  <c:v>35400</c:v>
                </c:pt>
                <c:pt idx="35">
                  <c:v>33000</c:v>
                </c:pt>
                <c:pt idx="36">
                  <c:v>30200</c:v>
                </c:pt>
                <c:pt idx="37">
                  <c:v>26200</c:v>
                </c:pt>
                <c:pt idx="38">
                  <c:v>21600</c:v>
                </c:pt>
                <c:pt idx="39">
                  <c:v>23600</c:v>
                </c:pt>
                <c:pt idx="40">
                  <c:v>21400</c:v>
                </c:pt>
                <c:pt idx="41">
                  <c:v>26600</c:v>
                </c:pt>
                <c:pt idx="42">
                  <c:v>24700</c:v>
                </c:pt>
                <c:pt idx="43">
                  <c:v>22400</c:v>
                </c:pt>
                <c:pt idx="44">
                  <c:v>22300</c:v>
                </c:pt>
                <c:pt idx="45">
                  <c:v>23100</c:v>
                </c:pt>
                <c:pt idx="46">
                  <c:v>22400</c:v>
                </c:pt>
                <c:pt idx="47">
                  <c:v>22900</c:v>
                </c:pt>
                <c:pt idx="48">
                  <c:v>19400</c:v>
                </c:pt>
                <c:pt idx="49">
                  <c:v>18200</c:v>
                </c:pt>
                <c:pt idx="50">
                  <c:v>19500</c:v>
                </c:pt>
                <c:pt idx="51">
                  <c:v>16700</c:v>
                </c:pt>
                <c:pt idx="52">
                  <c:v>15200</c:v>
                </c:pt>
                <c:pt idx="53">
                  <c:v>13900</c:v>
                </c:pt>
                <c:pt idx="54">
                  <c:v>15700</c:v>
                </c:pt>
                <c:pt idx="55">
                  <c:v>20600</c:v>
                </c:pt>
                <c:pt idx="56">
                  <c:v>19600</c:v>
                </c:pt>
                <c:pt idx="57">
                  <c:v>17300</c:v>
                </c:pt>
                <c:pt idx="58">
                  <c:v>17900</c:v>
                </c:pt>
                <c:pt idx="59">
                  <c:v>23000</c:v>
                </c:pt>
                <c:pt idx="60">
                  <c:v>22700</c:v>
                </c:pt>
                <c:pt idx="61">
                  <c:v>25900</c:v>
                </c:pt>
                <c:pt idx="62">
                  <c:v>26700</c:v>
                </c:pt>
                <c:pt idx="63">
                  <c:v>27300</c:v>
                </c:pt>
                <c:pt idx="64">
                  <c:v>20700</c:v>
                </c:pt>
                <c:pt idx="65">
                  <c:v>17900</c:v>
                </c:pt>
                <c:pt idx="66">
                  <c:v>23200</c:v>
                </c:pt>
                <c:pt idx="67">
                  <c:v>22800</c:v>
                </c:pt>
                <c:pt idx="68">
                  <c:v>24600</c:v>
                </c:pt>
                <c:pt idx="69">
                  <c:v>33700</c:v>
                </c:pt>
                <c:pt idx="70">
                  <c:v>43900</c:v>
                </c:pt>
                <c:pt idx="71">
                  <c:v>53000</c:v>
                </c:pt>
                <c:pt idx="72">
                  <c:v>40500</c:v>
                </c:pt>
                <c:pt idx="73">
                  <c:v>42600</c:v>
                </c:pt>
                <c:pt idx="74">
                  <c:v>44200</c:v>
                </c:pt>
                <c:pt idx="75">
                  <c:v>42700</c:v>
                </c:pt>
                <c:pt idx="76">
                  <c:v>35100</c:v>
                </c:pt>
                <c:pt idx="77">
                  <c:v>26600</c:v>
                </c:pt>
                <c:pt idx="78">
                  <c:v>27700</c:v>
                </c:pt>
                <c:pt idx="79">
                  <c:v>24300</c:v>
                </c:pt>
                <c:pt idx="80">
                  <c:v>27200</c:v>
                </c:pt>
                <c:pt idx="81">
                  <c:v>25100</c:v>
                </c:pt>
                <c:pt idx="82">
                  <c:v>23800</c:v>
                </c:pt>
                <c:pt idx="83">
                  <c:v>21900</c:v>
                </c:pt>
                <c:pt idx="84">
                  <c:v>19100</c:v>
                </c:pt>
                <c:pt idx="85">
                  <c:v>23000</c:v>
                </c:pt>
                <c:pt idx="86">
                  <c:v>20100</c:v>
                </c:pt>
                <c:pt idx="87">
                  <c:v>18400</c:v>
                </c:pt>
                <c:pt idx="88">
                  <c:v>19000</c:v>
                </c:pt>
                <c:pt idx="89">
                  <c:v>23500</c:v>
                </c:pt>
                <c:pt idx="90">
                  <c:v>25000</c:v>
                </c:pt>
                <c:pt idx="91">
                  <c:v>20400</c:v>
                </c:pt>
                <c:pt idx="92">
                  <c:v>22200</c:v>
                </c:pt>
                <c:pt idx="93">
                  <c:v>20300</c:v>
                </c:pt>
                <c:pt idx="94">
                  <c:v>17100</c:v>
                </c:pt>
                <c:pt idx="95">
                  <c:v>18300</c:v>
                </c:pt>
                <c:pt idx="96">
                  <c:v>18100</c:v>
                </c:pt>
                <c:pt idx="97">
                  <c:v>16900</c:v>
                </c:pt>
                <c:pt idx="98">
                  <c:v>17400</c:v>
                </c:pt>
                <c:pt idx="99">
                  <c:v>17100</c:v>
                </c:pt>
                <c:pt idx="100">
                  <c:v>16500</c:v>
                </c:pt>
                <c:pt idx="101">
                  <c:v>17600</c:v>
                </c:pt>
                <c:pt idx="102">
                  <c:v>14700</c:v>
                </c:pt>
                <c:pt idx="103">
                  <c:v>15500</c:v>
                </c:pt>
                <c:pt idx="104">
                  <c:v>20100</c:v>
                </c:pt>
                <c:pt idx="105">
                  <c:v>28600</c:v>
                </c:pt>
                <c:pt idx="106">
                  <c:v>23100</c:v>
                </c:pt>
                <c:pt idx="107">
                  <c:v>21600</c:v>
                </c:pt>
                <c:pt idx="108">
                  <c:v>22300</c:v>
                </c:pt>
                <c:pt idx="109">
                  <c:v>21600</c:v>
                </c:pt>
                <c:pt idx="110">
                  <c:v>19000</c:v>
                </c:pt>
                <c:pt idx="111">
                  <c:v>17700</c:v>
                </c:pt>
                <c:pt idx="112">
                  <c:v>18100</c:v>
                </c:pt>
                <c:pt idx="113">
                  <c:v>24900</c:v>
                </c:pt>
                <c:pt idx="114">
                  <c:v>21300</c:v>
                </c:pt>
                <c:pt idx="115">
                  <c:v>17500</c:v>
                </c:pt>
                <c:pt idx="116">
                  <c:v>18000</c:v>
                </c:pt>
                <c:pt idx="117">
                  <c:v>16200</c:v>
                </c:pt>
                <c:pt idx="118">
                  <c:v>15200</c:v>
                </c:pt>
                <c:pt idx="119">
                  <c:v>15500</c:v>
                </c:pt>
                <c:pt idx="120">
                  <c:v>13600</c:v>
                </c:pt>
                <c:pt idx="121">
                  <c:v>15100</c:v>
                </c:pt>
                <c:pt idx="122">
                  <c:v>18200</c:v>
                </c:pt>
                <c:pt idx="123">
                  <c:v>19100</c:v>
                </c:pt>
                <c:pt idx="124">
                  <c:v>17000</c:v>
                </c:pt>
                <c:pt idx="125">
                  <c:v>20700</c:v>
                </c:pt>
                <c:pt idx="126">
                  <c:v>23200</c:v>
                </c:pt>
                <c:pt idx="127">
                  <c:v>23300</c:v>
                </c:pt>
                <c:pt idx="128">
                  <c:v>24800</c:v>
                </c:pt>
                <c:pt idx="129">
                  <c:v>23400</c:v>
                </c:pt>
                <c:pt idx="130">
                  <c:v>22400</c:v>
                </c:pt>
                <c:pt idx="131">
                  <c:v>25500</c:v>
                </c:pt>
                <c:pt idx="132">
                  <c:v>23000</c:v>
                </c:pt>
                <c:pt idx="133">
                  <c:v>27800</c:v>
                </c:pt>
                <c:pt idx="134">
                  <c:v>25100</c:v>
                </c:pt>
                <c:pt idx="135">
                  <c:v>22200</c:v>
                </c:pt>
                <c:pt idx="136">
                  <c:v>20900</c:v>
                </c:pt>
                <c:pt idx="137">
                  <c:v>20800</c:v>
                </c:pt>
                <c:pt idx="138">
                  <c:v>20600</c:v>
                </c:pt>
                <c:pt idx="139">
                  <c:v>22500</c:v>
                </c:pt>
                <c:pt idx="140">
                  <c:v>20300</c:v>
                </c:pt>
                <c:pt idx="141">
                  <c:v>24600</c:v>
                </c:pt>
                <c:pt idx="142">
                  <c:v>23700</c:v>
                </c:pt>
                <c:pt idx="143">
                  <c:v>24400</c:v>
                </c:pt>
                <c:pt idx="144">
                  <c:v>26400</c:v>
                </c:pt>
                <c:pt idx="145">
                  <c:v>32400</c:v>
                </c:pt>
                <c:pt idx="146">
                  <c:v>31000</c:v>
                </c:pt>
                <c:pt idx="147">
                  <c:v>31700</c:v>
                </c:pt>
                <c:pt idx="148">
                  <c:v>29600</c:v>
                </c:pt>
                <c:pt idx="149">
                  <c:v>29200</c:v>
                </c:pt>
                <c:pt idx="150">
                  <c:v>29900</c:v>
                </c:pt>
                <c:pt idx="151">
                  <c:v>32300</c:v>
                </c:pt>
                <c:pt idx="152">
                  <c:v>36100</c:v>
                </c:pt>
                <c:pt idx="153">
                  <c:v>42100</c:v>
                </c:pt>
                <c:pt idx="154">
                  <c:v>39400</c:v>
                </c:pt>
                <c:pt idx="155">
                  <c:v>43600</c:v>
                </c:pt>
                <c:pt idx="156">
                  <c:v>53200</c:v>
                </c:pt>
                <c:pt idx="157">
                  <c:v>51300</c:v>
                </c:pt>
                <c:pt idx="158">
                  <c:v>48900</c:v>
                </c:pt>
                <c:pt idx="159">
                  <c:v>40400</c:v>
                </c:pt>
                <c:pt idx="160">
                  <c:v>38200</c:v>
                </c:pt>
                <c:pt idx="161">
                  <c:v>40100</c:v>
                </c:pt>
                <c:pt idx="162">
                  <c:v>34700</c:v>
                </c:pt>
                <c:pt idx="163">
                  <c:v>33600</c:v>
                </c:pt>
                <c:pt idx="164">
                  <c:v>31500</c:v>
                </c:pt>
                <c:pt idx="165">
                  <c:v>31500</c:v>
                </c:pt>
                <c:pt idx="166">
                  <c:v>32300</c:v>
                </c:pt>
                <c:pt idx="167">
                  <c:v>34800</c:v>
                </c:pt>
                <c:pt idx="168">
                  <c:v>32800</c:v>
                </c:pt>
                <c:pt idx="169">
                  <c:v>28500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380672"/>
        <c:axId val="193516032"/>
      </c:lineChart>
      <c:dateAx>
        <c:axId val="1963806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3516032"/>
        <c:crosses val="autoZero"/>
        <c:auto val="1"/>
        <c:lblOffset val="100"/>
        <c:baseTimeUnit val="months"/>
      </c:dateAx>
      <c:valAx>
        <c:axId val="19351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380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Plan5!$B$7</c:f>
              <c:strCache>
                <c:ptCount val="1"/>
                <c:pt idx="0">
                  <c:v>juros</c:v>
                </c:pt>
              </c:strCache>
            </c:strRef>
          </c:tx>
          <c:cat>
            <c:numRef>
              <c:f>Plan5!$A$8:$A$235</c:f>
              <c:numCache>
                <c:formatCode>mmm\-yy</c:formatCode>
                <c:ptCount val="228"/>
                <c:pt idx="0">
                  <c:v>35855</c:v>
                </c:pt>
                <c:pt idx="1">
                  <c:v>35886</c:v>
                </c:pt>
                <c:pt idx="2">
                  <c:v>35916</c:v>
                </c:pt>
                <c:pt idx="3">
                  <c:v>35947</c:v>
                </c:pt>
                <c:pt idx="4">
                  <c:v>35977</c:v>
                </c:pt>
                <c:pt idx="5">
                  <c:v>36008</c:v>
                </c:pt>
                <c:pt idx="6">
                  <c:v>36039</c:v>
                </c:pt>
                <c:pt idx="7">
                  <c:v>36069</c:v>
                </c:pt>
                <c:pt idx="8">
                  <c:v>36100</c:v>
                </c:pt>
                <c:pt idx="9">
                  <c:v>36130</c:v>
                </c:pt>
                <c:pt idx="10">
                  <c:v>36161</c:v>
                </c:pt>
                <c:pt idx="11">
                  <c:v>36192</c:v>
                </c:pt>
                <c:pt idx="12">
                  <c:v>36220</c:v>
                </c:pt>
                <c:pt idx="13">
                  <c:v>36251</c:v>
                </c:pt>
                <c:pt idx="14">
                  <c:v>36281</c:v>
                </c:pt>
                <c:pt idx="15">
                  <c:v>36312</c:v>
                </c:pt>
                <c:pt idx="16">
                  <c:v>36342</c:v>
                </c:pt>
                <c:pt idx="17">
                  <c:v>36373</c:v>
                </c:pt>
                <c:pt idx="18">
                  <c:v>36404</c:v>
                </c:pt>
                <c:pt idx="19">
                  <c:v>36434</c:v>
                </c:pt>
                <c:pt idx="20">
                  <c:v>36465</c:v>
                </c:pt>
                <c:pt idx="21">
                  <c:v>36495</c:v>
                </c:pt>
                <c:pt idx="22">
                  <c:v>36526</c:v>
                </c:pt>
                <c:pt idx="23">
                  <c:v>36557</c:v>
                </c:pt>
                <c:pt idx="24">
                  <c:v>36586</c:v>
                </c:pt>
                <c:pt idx="25">
                  <c:v>36617</c:v>
                </c:pt>
                <c:pt idx="26">
                  <c:v>36647</c:v>
                </c:pt>
                <c:pt idx="27">
                  <c:v>36678</c:v>
                </c:pt>
                <c:pt idx="28">
                  <c:v>36708</c:v>
                </c:pt>
                <c:pt idx="29">
                  <c:v>36739</c:v>
                </c:pt>
                <c:pt idx="30">
                  <c:v>36770</c:v>
                </c:pt>
                <c:pt idx="31">
                  <c:v>36800</c:v>
                </c:pt>
                <c:pt idx="32">
                  <c:v>36831</c:v>
                </c:pt>
                <c:pt idx="33">
                  <c:v>36861</c:v>
                </c:pt>
                <c:pt idx="34">
                  <c:v>36892</c:v>
                </c:pt>
                <c:pt idx="35">
                  <c:v>36923</c:v>
                </c:pt>
                <c:pt idx="36">
                  <c:v>36951</c:v>
                </c:pt>
                <c:pt idx="37">
                  <c:v>36982</c:v>
                </c:pt>
                <c:pt idx="38">
                  <c:v>37012</c:v>
                </c:pt>
                <c:pt idx="39">
                  <c:v>37043</c:v>
                </c:pt>
                <c:pt idx="40">
                  <c:v>37073</c:v>
                </c:pt>
                <c:pt idx="41">
                  <c:v>37104</c:v>
                </c:pt>
                <c:pt idx="42">
                  <c:v>37135</c:v>
                </c:pt>
                <c:pt idx="43">
                  <c:v>37165</c:v>
                </c:pt>
                <c:pt idx="44">
                  <c:v>37196</c:v>
                </c:pt>
                <c:pt idx="45">
                  <c:v>37226</c:v>
                </c:pt>
                <c:pt idx="46">
                  <c:v>37257</c:v>
                </c:pt>
                <c:pt idx="47">
                  <c:v>37288</c:v>
                </c:pt>
                <c:pt idx="48">
                  <c:v>37316</c:v>
                </c:pt>
                <c:pt idx="49">
                  <c:v>37347</c:v>
                </c:pt>
                <c:pt idx="50">
                  <c:v>37377</c:v>
                </c:pt>
                <c:pt idx="51">
                  <c:v>37408</c:v>
                </c:pt>
                <c:pt idx="52">
                  <c:v>37438</c:v>
                </c:pt>
                <c:pt idx="53">
                  <c:v>37469</c:v>
                </c:pt>
                <c:pt idx="54">
                  <c:v>37500</c:v>
                </c:pt>
                <c:pt idx="55">
                  <c:v>37530</c:v>
                </c:pt>
                <c:pt idx="56">
                  <c:v>37561</c:v>
                </c:pt>
                <c:pt idx="57">
                  <c:v>37591</c:v>
                </c:pt>
                <c:pt idx="58">
                  <c:v>37622</c:v>
                </c:pt>
                <c:pt idx="59">
                  <c:v>37653</c:v>
                </c:pt>
                <c:pt idx="60">
                  <c:v>37681</c:v>
                </c:pt>
                <c:pt idx="61">
                  <c:v>37712</c:v>
                </c:pt>
                <c:pt idx="62">
                  <c:v>37742</c:v>
                </c:pt>
                <c:pt idx="63">
                  <c:v>37773</c:v>
                </c:pt>
                <c:pt idx="64">
                  <c:v>37803</c:v>
                </c:pt>
                <c:pt idx="65">
                  <c:v>37834</c:v>
                </c:pt>
                <c:pt idx="66">
                  <c:v>37865</c:v>
                </c:pt>
                <c:pt idx="67">
                  <c:v>37895</c:v>
                </c:pt>
                <c:pt idx="68">
                  <c:v>37926</c:v>
                </c:pt>
                <c:pt idx="69">
                  <c:v>37956</c:v>
                </c:pt>
                <c:pt idx="70">
                  <c:v>37987</c:v>
                </c:pt>
                <c:pt idx="71">
                  <c:v>38018</c:v>
                </c:pt>
                <c:pt idx="72">
                  <c:v>38047</c:v>
                </c:pt>
                <c:pt idx="73">
                  <c:v>38078</c:v>
                </c:pt>
                <c:pt idx="74">
                  <c:v>38108</c:v>
                </c:pt>
                <c:pt idx="75">
                  <c:v>38139</c:v>
                </c:pt>
                <c:pt idx="76">
                  <c:v>38169</c:v>
                </c:pt>
                <c:pt idx="77">
                  <c:v>38200</c:v>
                </c:pt>
                <c:pt idx="78">
                  <c:v>38231</c:v>
                </c:pt>
                <c:pt idx="79">
                  <c:v>38261</c:v>
                </c:pt>
                <c:pt idx="80">
                  <c:v>38292</c:v>
                </c:pt>
                <c:pt idx="81">
                  <c:v>38322</c:v>
                </c:pt>
                <c:pt idx="82">
                  <c:v>38353</c:v>
                </c:pt>
                <c:pt idx="83">
                  <c:v>38384</c:v>
                </c:pt>
                <c:pt idx="84">
                  <c:v>38412</c:v>
                </c:pt>
                <c:pt idx="85">
                  <c:v>38443</c:v>
                </c:pt>
                <c:pt idx="86">
                  <c:v>38473</c:v>
                </c:pt>
                <c:pt idx="87">
                  <c:v>38504</c:v>
                </c:pt>
                <c:pt idx="88">
                  <c:v>38534</c:v>
                </c:pt>
                <c:pt idx="89">
                  <c:v>38565</c:v>
                </c:pt>
                <c:pt idx="90">
                  <c:v>38596</c:v>
                </c:pt>
                <c:pt idx="91">
                  <c:v>38626</c:v>
                </c:pt>
                <c:pt idx="92">
                  <c:v>38657</c:v>
                </c:pt>
                <c:pt idx="93">
                  <c:v>38687</c:v>
                </c:pt>
                <c:pt idx="94">
                  <c:v>38718</c:v>
                </c:pt>
                <c:pt idx="95">
                  <c:v>38749</c:v>
                </c:pt>
                <c:pt idx="96">
                  <c:v>38777</c:v>
                </c:pt>
                <c:pt idx="97">
                  <c:v>38808</c:v>
                </c:pt>
                <c:pt idx="98">
                  <c:v>38838</c:v>
                </c:pt>
                <c:pt idx="99">
                  <c:v>38869</c:v>
                </c:pt>
                <c:pt idx="100">
                  <c:v>38899</c:v>
                </c:pt>
                <c:pt idx="101">
                  <c:v>38930</c:v>
                </c:pt>
                <c:pt idx="102">
                  <c:v>38961</c:v>
                </c:pt>
                <c:pt idx="103">
                  <c:v>38991</c:v>
                </c:pt>
                <c:pt idx="104">
                  <c:v>39022</c:v>
                </c:pt>
                <c:pt idx="105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18">
                  <c:v>39448</c:v>
                </c:pt>
                <c:pt idx="119">
                  <c:v>39479</c:v>
                </c:pt>
                <c:pt idx="120">
                  <c:v>39508</c:v>
                </c:pt>
                <c:pt idx="121">
                  <c:v>39539</c:v>
                </c:pt>
                <c:pt idx="122">
                  <c:v>39569</c:v>
                </c:pt>
                <c:pt idx="123">
                  <c:v>39600</c:v>
                </c:pt>
                <c:pt idx="124">
                  <c:v>39630</c:v>
                </c:pt>
                <c:pt idx="125">
                  <c:v>39661</c:v>
                </c:pt>
                <c:pt idx="126">
                  <c:v>39692</c:v>
                </c:pt>
                <c:pt idx="127">
                  <c:v>39722</c:v>
                </c:pt>
                <c:pt idx="128">
                  <c:v>39753</c:v>
                </c:pt>
                <c:pt idx="129">
                  <c:v>39783</c:v>
                </c:pt>
                <c:pt idx="130">
                  <c:v>39814</c:v>
                </c:pt>
                <c:pt idx="131">
                  <c:v>39845</c:v>
                </c:pt>
                <c:pt idx="132">
                  <c:v>39873</c:v>
                </c:pt>
                <c:pt idx="133">
                  <c:v>39904</c:v>
                </c:pt>
                <c:pt idx="134">
                  <c:v>39934</c:v>
                </c:pt>
                <c:pt idx="135">
                  <c:v>39965</c:v>
                </c:pt>
                <c:pt idx="136">
                  <c:v>39995</c:v>
                </c:pt>
                <c:pt idx="137">
                  <c:v>40026</c:v>
                </c:pt>
                <c:pt idx="138">
                  <c:v>40057</c:v>
                </c:pt>
                <c:pt idx="139">
                  <c:v>40087</c:v>
                </c:pt>
                <c:pt idx="140">
                  <c:v>40118</c:v>
                </c:pt>
                <c:pt idx="141">
                  <c:v>40148</c:v>
                </c:pt>
                <c:pt idx="142">
                  <c:v>40179</c:v>
                </c:pt>
                <c:pt idx="143">
                  <c:v>40210</c:v>
                </c:pt>
                <c:pt idx="144">
                  <c:v>40238</c:v>
                </c:pt>
                <c:pt idx="145">
                  <c:v>40269</c:v>
                </c:pt>
                <c:pt idx="146">
                  <c:v>40299</c:v>
                </c:pt>
                <c:pt idx="147">
                  <c:v>40330</c:v>
                </c:pt>
                <c:pt idx="148">
                  <c:v>40360</c:v>
                </c:pt>
                <c:pt idx="149">
                  <c:v>40391</c:v>
                </c:pt>
                <c:pt idx="150">
                  <c:v>40422</c:v>
                </c:pt>
                <c:pt idx="151">
                  <c:v>40452</c:v>
                </c:pt>
                <c:pt idx="152">
                  <c:v>40483</c:v>
                </c:pt>
                <c:pt idx="153">
                  <c:v>40513</c:v>
                </c:pt>
                <c:pt idx="154">
                  <c:v>40544</c:v>
                </c:pt>
                <c:pt idx="155">
                  <c:v>40575</c:v>
                </c:pt>
                <c:pt idx="156">
                  <c:v>40603</c:v>
                </c:pt>
                <c:pt idx="157">
                  <c:v>40634</c:v>
                </c:pt>
                <c:pt idx="158">
                  <c:v>40664</c:v>
                </c:pt>
                <c:pt idx="159">
                  <c:v>40695</c:v>
                </c:pt>
                <c:pt idx="160">
                  <c:v>40725</c:v>
                </c:pt>
                <c:pt idx="161">
                  <c:v>40756</c:v>
                </c:pt>
                <c:pt idx="162">
                  <c:v>40787</c:v>
                </c:pt>
                <c:pt idx="163">
                  <c:v>40817</c:v>
                </c:pt>
                <c:pt idx="164">
                  <c:v>40848</c:v>
                </c:pt>
                <c:pt idx="165">
                  <c:v>40878</c:v>
                </c:pt>
                <c:pt idx="166">
                  <c:v>40909</c:v>
                </c:pt>
                <c:pt idx="167">
                  <c:v>40940</c:v>
                </c:pt>
                <c:pt idx="168">
                  <c:v>40969</c:v>
                </c:pt>
                <c:pt idx="169">
                  <c:v>41000</c:v>
                </c:pt>
                <c:pt idx="170">
                  <c:v>41030</c:v>
                </c:pt>
                <c:pt idx="171">
                  <c:v>41061</c:v>
                </c:pt>
                <c:pt idx="172">
                  <c:v>41091</c:v>
                </c:pt>
                <c:pt idx="173">
                  <c:v>41122</c:v>
                </c:pt>
                <c:pt idx="174">
                  <c:v>41153</c:v>
                </c:pt>
                <c:pt idx="175">
                  <c:v>41183</c:v>
                </c:pt>
                <c:pt idx="176">
                  <c:v>41214</c:v>
                </c:pt>
                <c:pt idx="177">
                  <c:v>41244</c:v>
                </c:pt>
                <c:pt idx="178">
                  <c:v>41275</c:v>
                </c:pt>
                <c:pt idx="179">
                  <c:v>41306</c:v>
                </c:pt>
                <c:pt idx="180">
                  <c:v>41334</c:v>
                </c:pt>
                <c:pt idx="181">
                  <c:v>41365</c:v>
                </c:pt>
                <c:pt idx="182">
                  <c:v>41395</c:v>
                </c:pt>
                <c:pt idx="183">
                  <c:v>41426</c:v>
                </c:pt>
                <c:pt idx="184">
                  <c:v>41456</c:v>
                </c:pt>
                <c:pt idx="185">
                  <c:v>41487</c:v>
                </c:pt>
                <c:pt idx="186">
                  <c:v>41518</c:v>
                </c:pt>
                <c:pt idx="187">
                  <c:v>41548</c:v>
                </c:pt>
                <c:pt idx="188">
                  <c:v>41579</c:v>
                </c:pt>
                <c:pt idx="189">
                  <c:v>41609</c:v>
                </c:pt>
                <c:pt idx="190">
                  <c:v>41640</c:v>
                </c:pt>
                <c:pt idx="191">
                  <c:v>41671</c:v>
                </c:pt>
                <c:pt idx="192">
                  <c:v>41699</c:v>
                </c:pt>
                <c:pt idx="193">
                  <c:v>41730</c:v>
                </c:pt>
                <c:pt idx="194">
                  <c:v>41760</c:v>
                </c:pt>
                <c:pt idx="195">
                  <c:v>41791</c:v>
                </c:pt>
                <c:pt idx="196">
                  <c:v>41821</c:v>
                </c:pt>
                <c:pt idx="197">
                  <c:v>41852</c:v>
                </c:pt>
                <c:pt idx="198">
                  <c:v>41883</c:v>
                </c:pt>
                <c:pt idx="199">
                  <c:v>41913</c:v>
                </c:pt>
                <c:pt idx="200">
                  <c:v>41944</c:v>
                </c:pt>
                <c:pt idx="201">
                  <c:v>41974</c:v>
                </c:pt>
                <c:pt idx="202">
                  <c:v>42005</c:v>
                </c:pt>
                <c:pt idx="203">
                  <c:v>42036</c:v>
                </c:pt>
                <c:pt idx="204">
                  <c:v>42064</c:v>
                </c:pt>
                <c:pt idx="205">
                  <c:v>42095</c:v>
                </c:pt>
                <c:pt idx="206">
                  <c:v>42125</c:v>
                </c:pt>
                <c:pt idx="207">
                  <c:v>42156</c:v>
                </c:pt>
                <c:pt idx="208">
                  <c:v>42186</c:v>
                </c:pt>
                <c:pt idx="209">
                  <c:v>42217</c:v>
                </c:pt>
                <c:pt idx="210">
                  <c:v>42248</c:v>
                </c:pt>
                <c:pt idx="211">
                  <c:v>42278</c:v>
                </c:pt>
                <c:pt idx="212">
                  <c:v>42309</c:v>
                </c:pt>
                <c:pt idx="213">
                  <c:v>42339</c:v>
                </c:pt>
                <c:pt idx="214">
                  <c:v>42370</c:v>
                </c:pt>
                <c:pt idx="215">
                  <c:v>42401</c:v>
                </c:pt>
                <c:pt idx="216">
                  <c:v>42430</c:v>
                </c:pt>
                <c:pt idx="217">
                  <c:v>42461</c:v>
                </c:pt>
                <c:pt idx="218">
                  <c:v>42491</c:v>
                </c:pt>
                <c:pt idx="219">
                  <c:v>42522</c:v>
                </c:pt>
                <c:pt idx="220">
                  <c:v>42552</c:v>
                </c:pt>
                <c:pt idx="221">
                  <c:v>42583</c:v>
                </c:pt>
                <c:pt idx="222">
                  <c:v>42614</c:v>
                </c:pt>
                <c:pt idx="223">
                  <c:v>42644</c:v>
                </c:pt>
                <c:pt idx="224">
                  <c:v>42675</c:v>
                </c:pt>
                <c:pt idx="225">
                  <c:v>42705</c:v>
                </c:pt>
                <c:pt idx="226">
                  <c:v>42736</c:v>
                </c:pt>
                <c:pt idx="227">
                  <c:v>42767</c:v>
                </c:pt>
              </c:numCache>
            </c:numRef>
          </c:cat>
          <c:val>
            <c:numRef>
              <c:f>Plan5!$B$8:$B$235</c:f>
              <c:numCache>
                <c:formatCode>General</c:formatCode>
                <c:ptCount val="228"/>
                <c:pt idx="0">
                  <c:v>28000.000000000004</c:v>
                </c:pt>
                <c:pt idx="1">
                  <c:v>23250</c:v>
                </c:pt>
                <c:pt idx="2">
                  <c:v>21750</c:v>
                </c:pt>
                <c:pt idx="3">
                  <c:v>21000</c:v>
                </c:pt>
                <c:pt idx="4">
                  <c:v>19750</c:v>
                </c:pt>
                <c:pt idx="5">
                  <c:v>19750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28999.999999999996</c:v>
                </c:pt>
                <c:pt idx="10">
                  <c:v>25000</c:v>
                </c:pt>
                <c:pt idx="11">
                  <c:v>25000</c:v>
                </c:pt>
                <c:pt idx="12">
                  <c:v>45000</c:v>
                </c:pt>
                <c:pt idx="13">
                  <c:v>39500</c:v>
                </c:pt>
                <c:pt idx="14">
                  <c:v>23500</c:v>
                </c:pt>
                <c:pt idx="15">
                  <c:v>22000</c:v>
                </c:pt>
                <c:pt idx="16">
                  <c:v>21000</c:v>
                </c:pt>
                <c:pt idx="17">
                  <c:v>19500</c:v>
                </c:pt>
                <c:pt idx="18">
                  <c:v>19500</c:v>
                </c:pt>
                <c:pt idx="19">
                  <c:v>19000</c:v>
                </c:pt>
                <c:pt idx="20">
                  <c:v>19000</c:v>
                </c:pt>
                <c:pt idx="21">
                  <c:v>19000</c:v>
                </c:pt>
                <c:pt idx="22">
                  <c:v>19000</c:v>
                </c:pt>
                <c:pt idx="23">
                  <c:v>19000</c:v>
                </c:pt>
                <c:pt idx="24">
                  <c:v>18500</c:v>
                </c:pt>
                <c:pt idx="25">
                  <c:v>18500</c:v>
                </c:pt>
                <c:pt idx="26">
                  <c:v>18500</c:v>
                </c:pt>
                <c:pt idx="27">
                  <c:v>17500</c:v>
                </c:pt>
                <c:pt idx="28">
                  <c:v>17000</c:v>
                </c:pt>
                <c:pt idx="29">
                  <c:v>16500</c:v>
                </c:pt>
                <c:pt idx="30">
                  <c:v>16500</c:v>
                </c:pt>
                <c:pt idx="31">
                  <c:v>16500</c:v>
                </c:pt>
                <c:pt idx="32">
                  <c:v>16500</c:v>
                </c:pt>
                <c:pt idx="33">
                  <c:v>15750</c:v>
                </c:pt>
                <c:pt idx="34">
                  <c:v>15250</c:v>
                </c:pt>
                <c:pt idx="35">
                  <c:v>15250</c:v>
                </c:pt>
                <c:pt idx="36">
                  <c:v>15250</c:v>
                </c:pt>
                <c:pt idx="37">
                  <c:v>15750</c:v>
                </c:pt>
                <c:pt idx="38">
                  <c:v>16250</c:v>
                </c:pt>
                <c:pt idx="39">
                  <c:v>16750</c:v>
                </c:pt>
                <c:pt idx="40">
                  <c:v>18250</c:v>
                </c:pt>
                <c:pt idx="41">
                  <c:v>19000</c:v>
                </c:pt>
                <c:pt idx="42">
                  <c:v>19000</c:v>
                </c:pt>
                <c:pt idx="43">
                  <c:v>19000</c:v>
                </c:pt>
                <c:pt idx="44">
                  <c:v>19000</c:v>
                </c:pt>
                <c:pt idx="45">
                  <c:v>19000</c:v>
                </c:pt>
                <c:pt idx="46">
                  <c:v>19000</c:v>
                </c:pt>
                <c:pt idx="47">
                  <c:v>18750</c:v>
                </c:pt>
                <c:pt idx="48">
                  <c:v>18500</c:v>
                </c:pt>
                <c:pt idx="49">
                  <c:v>18500</c:v>
                </c:pt>
                <c:pt idx="50">
                  <c:v>18500</c:v>
                </c:pt>
                <c:pt idx="51">
                  <c:v>18500</c:v>
                </c:pt>
                <c:pt idx="52">
                  <c:v>18000</c:v>
                </c:pt>
                <c:pt idx="53">
                  <c:v>18000</c:v>
                </c:pt>
                <c:pt idx="54">
                  <c:v>18000</c:v>
                </c:pt>
                <c:pt idx="55">
                  <c:v>21000</c:v>
                </c:pt>
                <c:pt idx="56">
                  <c:v>21000</c:v>
                </c:pt>
                <c:pt idx="57">
                  <c:v>22000</c:v>
                </c:pt>
                <c:pt idx="58">
                  <c:v>25000</c:v>
                </c:pt>
                <c:pt idx="59">
                  <c:v>25500</c:v>
                </c:pt>
                <c:pt idx="60">
                  <c:v>26500</c:v>
                </c:pt>
                <c:pt idx="61">
                  <c:v>26500</c:v>
                </c:pt>
                <c:pt idx="62">
                  <c:v>26500</c:v>
                </c:pt>
                <c:pt idx="63">
                  <c:v>26000</c:v>
                </c:pt>
                <c:pt idx="64">
                  <c:v>24500</c:v>
                </c:pt>
                <c:pt idx="65">
                  <c:v>22000</c:v>
                </c:pt>
                <c:pt idx="66">
                  <c:v>20000</c:v>
                </c:pt>
                <c:pt idx="67">
                  <c:v>19000</c:v>
                </c:pt>
                <c:pt idx="68">
                  <c:v>17500</c:v>
                </c:pt>
                <c:pt idx="69">
                  <c:v>16500</c:v>
                </c:pt>
                <c:pt idx="70">
                  <c:v>16500</c:v>
                </c:pt>
                <c:pt idx="71">
                  <c:v>16500</c:v>
                </c:pt>
                <c:pt idx="72">
                  <c:v>16250</c:v>
                </c:pt>
                <c:pt idx="73">
                  <c:v>16000</c:v>
                </c:pt>
                <c:pt idx="74">
                  <c:v>16000</c:v>
                </c:pt>
                <c:pt idx="75">
                  <c:v>16000</c:v>
                </c:pt>
                <c:pt idx="76">
                  <c:v>16000</c:v>
                </c:pt>
                <c:pt idx="77">
                  <c:v>16000</c:v>
                </c:pt>
                <c:pt idx="78">
                  <c:v>16250</c:v>
                </c:pt>
                <c:pt idx="79">
                  <c:v>16750</c:v>
                </c:pt>
                <c:pt idx="80">
                  <c:v>17250</c:v>
                </c:pt>
                <c:pt idx="81">
                  <c:v>17750</c:v>
                </c:pt>
                <c:pt idx="82">
                  <c:v>18250</c:v>
                </c:pt>
                <c:pt idx="83">
                  <c:v>18750</c:v>
                </c:pt>
                <c:pt idx="84">
                  <c:v>19250</c:v>
                </c:pt>
                <c:pt idx="85">
                  <c:v>19500</c:v>
                </c:pt>
                <c:pt idx="86">
                  <c:v>19750</c:v>
                </c:pt>
                <c:pt idx="87">
                  <c:v>19750</c:v>
                </c:pt>
                <c:pt idx="88">
                  <c:v>19750</c:v>
                </c:pt>
                <c:pt idx="89">
                  <c:v>19750</c:v>
                </c:pt>
                <c:pt idx="90">
                  <c:v>19500</c:v>
                </c:pt>
                <c:pt idx="91">
                  <c:v>19000</c:v>
                </c:pt>
                <c:pt idx="92">
                  <c:v>18500</c:v>
                </c:pt>
                <c:pt idx="93">
                  <c:v>18000</c:v>
                </c:pt>
                <c:pt idx="94">
                  <c:v>17250</c:v>
                </c:pt>
                <c:pt idx="95">
                  <c:v>17250</c:v>
                </c:pt>
                <c:pt idx="96">
                  <c:v>16500</c:v>
                </c:pt>
                <c:pt idx="97">
                  <c:v>15750</c:v>
                </c:pt>
                <c:pt idx="98">
                  <c:v>15250</c:v>
                </c:pt>
                <c:pt idx="99">
                  <c:v>15250</c:v>
                </c:pt>
                <c:pt idx="100">
                  <c:v>14750</c:v>
                </c:pt>
                <c:pt idx="101">
                  <c:v>14249.999999999998</c:v>
                </c:pt>
                <c:pt idx="102">
                  <c:v>14249.999999999998</c:v>
                </c:pt>
                <c:pt idx="103">
                  <c:v>13750.000000000002</c:v>
                </c:pt>
                <c:pt idx="104">
                  <c:v>13250</c:v>
                </c:pt>
                <c:pt idx="105">
                  <c:v>13250</c:v>
                </c:pt>
                <c:pt idx="106">
                  <c:v>13000</c:v>
                </c:pt>
                <c:pt idx="107">
                  <c:v>13000</c:v>
                </c:pt>
                <c:pt idx="108">
                  <c:v>12750</c:v>
                </c:pt>
                <c:pt idx="109">
                  <c:v>12500</c:v>
                </c:pt>
                <c:pt idx="110">
                  <c:v>12500</c:v>
                </c:pt>
                <c:pt idx="111">
                  <c:v>12000</c:v>
                </c:pt>
                <c:pt idx="112">
                  <c:v>11500</c:v>
                </c:pt>
                <c:pt idx="113">
                  <c:v>11500</c:v>
                </c:pt>
                <c:pt idx="114">
                  <c:v>11250</c:v>
                </c:pt>
                <c:pt idx="115">
                  <c:v>11250</c:v>
                </c:pt>
                <c:pt idx="116">
                  <c:v>11250</c:v>
                </c:pt>
                <c:pt idx="117">
                  <c:v>11250</c:v>
                </c:pt>
                <c:pt idx="118">
                  <c:v>11250</c:v>
                </c:pt>
                <c:pt idx="119">
                  <c:v>11250</c:v>
                </c:pt>
                <c:pt idx="120">
                  <c:v>11250</c:v>
                </c:pt>
                <c:pt idx="121">
                  <c:v>11750</c:v>
                </c:pt>
                <c:pt idx="122">
                  <c:v>11750</c:v>
                </c:pt>
                <c:pt idx="123">
                  <c:v>12250</c:v>
                </c:pt>
                <c:pt idx="124">
                  <c:v>13000</c:v>
                </c:pt>
                <c:pt idx="125">
                  <c:v>13000</c:v>
                </c:pt>
                <c:pt idx="126">
                  <c:v>13750.000000000002</c:v>
                </c:pt>
                <c:pt idx="127">
                  <c:v>13750.000000000002</c:v>
                </c:pt>
                <c:pt idx="128">
                  <c:v>13750.000000000002</c:v>
                </c:pt>
                <c:pt idx="129">
                  <c:v>13750.000000000002</c:v>
                </c:pt>
                <c:pt idx="130">
                  <c:v>12750</c:v>
                </c:pt>
                <c:pt idx="131">
                  <c:v>12750</c:v>
                </c:pt>
                <c:pt idx="132">
                  <c:v>11250</c:v>
                </c:pt>
                <c:pt idx="133">
                  <c:v>10250</c:v>
                </c:pt>
                <c:pt idx="134">
                  <c:v>10250</c:v>
                </c:pt>
                <c:pt idx="135">
                  <c:v>9250</c:v>
                </c:pt>
                <c:pt idx="136">
                  <c:v>8750</c:v>
                </c:pt>
                <c:pt idx="137">
                  <c:v>8750</c:v>
                </c:pt>
                <c:pt idx="138">
                  <c:v>8750</c:v>
                </c:pt>
                <c:pt idx="139">
                  <c:v>8750</c:v>
                </c:pt>
                <c:pt idx="140">
                  <c:v>8750</c:v>
                </c:pt>
                <c:pt idx="141">
                  <c:v>8750</c:v>
                </c:pt>
                <c:pt idx="142">
                  <c:v>8750</c:v>
                </c:pt>
                <c:pt idx="143">
                  <c:v>8750</c:v>
                </c:pt>
                <c:pt idx="144">
                  <c:v>8750</c:v>
                </c:pt>
                <c:pt idx="145">
                  <c:v>9500</c:v>
                </c:pt>
                <c:pt idx="146">
                  <c:v>9500</c:v>
                </c:pt>
                <c:pt idx="147">
                  <c:v>10250</c:v>
                </c:pt>
                <c:pt idx="148">
                  <c:v>10750</c:v>
                </c:pt>
                <c:pt idx="149">
                  <c:v>10750</c:v>
                </c:pt>
                <c:pt idx="150">
                  <c:v>10750</c:v>
                </c:pt>
                <c:pt idx="151">
                  <c:v>10750</c:v>
                </c:pt>
                <c:pt idx="152">
                  <c:v>10750</c:v>
                </c:pt>
                <c:pt idx="153">
                  <c:v>10750</c:v>
                </c:pt>
                <c:pt idx="154">
                  <c:v>11250</c:v>
                </c:pt>
                <c:pt idx="155">
                  <c:v>11250</c:v>
                </c:pt>
                <c:pt idx="156">
                  <c:v>11750</c:v>
                </c:pt>
                <c:pt idx="157">
                  <c:v>12000</c:v>
                </c:pt>
                <c:pt idx="158">
                  <c:v>12000</c:v>
                </c:pt>
                <c:pt idx="159">
                  <c:v>12250</c:v>
                </c:pt>
                <c:pt idx="160">
                  <c:v>12500</c:v>
                </c:pt>
                <c:pt idx="161">
                  <c:v>12000</c:v>
                </c:pt>
                <c:pt idx="162">
                  <c:v>12000</c:v>
                </c:pt>
                <c:pt idx="163">
                  <c:v>11500</c:v>
                </c:pt>
                <c:pt idx="164">
                  <c:v>11000</c:v>
                </c:pt>
                <c:pt idx="165">
                  <c:v>11000</c:v>
                </c:pt>
                <c:pt idx="166">
                  <c:v>10500</c:v>
                </c:pt>
                <c:pt idx="167">
                  <c:v>10500</c:v>
                </c:pt>
                <c:pt idx="168">
                  <c:v>9750</c:v>
                </c:pt>
                <c:pt idx="169">
                  <c:v>9000</c:v>
                </c:pt>
                <c:pt idx="170">
                  <c:v>8500</c:v>
                </c:pt>
                <c:pt idx="171">
                  <c:v>8500</c:v>
                </c:pt>
                <c:pt idx="172">
                  <c:v>8000</c:v>
                </c:pt>
                <c:pt idx="173">
                  <c:v>7500</c:v>
                </c:pt>
                <c:pt idx="174">
                  <c:v>7500</c:v>
                </c:pt>
                <c:pt idx="175">
                  <c:v>7249.9999999999991</c:v>
                </c:pt>
                <c:pt idx="176">
                  <c:v>7249.9999999999991</c:v>
                </c:pt>
                <c:pt idx="177">
                  <c:v>7249.9999999999991</c:v>
                </c:pt>
                <c:pt idx="178">
                  <c:v>7249.9999999999991</c:v>
                </c:pt>
                <c:pt idx="179">
                  <c:v>7249.9999999999991</c:v>
                </c:pt>
                <c:pt idx="180">
                  <c:v>7249.9999999999991</c:v>
                </c:pt>
                <c:pt idx="181">
                  <c:v>7500</c:v>
                </c:pt>
                <c:pt idx="182">
                  <c:v>8000</c:v>
                </c:pt>
                <c:pt idx="183">
                  <c:v>8000</c:v>
                </c:pt>
                <c:pt idx="184">
                  <c:v>8500</c:v>
                </c:pt>
                <c:pt idx="185">
                  <c:v>9000</c:v>
                </c:pt>
                <c:pt idx="186">
                  <c:v>9000</c:v>
                </c:pt>
                <c:pt idx="187">
                  <c:v>9500</c:v>
                </c:pt>
                <c:pt idx="188">
                  <c:v>10000</c:v>
                </c:pt>
                <c:pt idx="189">
                  <c:v>10000</c:v>
                </c:pt>
                <c:pt idx="190">
                  <c:v>10500</c:v>
                </c:pt>
                <c:pt idx="191">
                  <c:v>10750</c:v>
                </c:pt>
                <c:pt idx="192">
                  <c:v>10750</c:v>
                </c:pt>
                <c:pt idx="193">
                  <c:v>11000</c:v>
                </c:pt>
                <c:pt idx="194">
                  <c:v>11000</c:v>
                </c:pt>
                <c:pt idx="195">
                  <c:v>11000</c:v>
                </c:pt>
                <c:pt idx="196">
                  <c:v>11000</c:v>
                </c:pt>
                <c:pt idx="197">
                  <c:v>11000</c:v>
                </c:pt>
                <c:pt idx="198">
                  <c:v>11000</c:v>
                </c:pt>
                <c:pt idx="199">
                  <c:v>11250</c:v>
                </c:pt>
                <c:pt idx="200">
                  <c:v>11250</c:v>
                </c:pt>
                <c:pt idx="201">
                  <c:v>11750</c:v>
                </c:pt>
                <c:pt idx="202">
                  <c:v>12250</c:v>
                </c:pt>
                <c:pt idx="203">
                  <c:v>12250</c:v>
                </c:pt>
                <c:pt idx="204">
                  <c:v>12750</c:v>
                </c:pt>
                <c:pt idx="205">
                  <c:v>13250</c:v>
                </c:pt>
                <c:pt idx="206">
                  <c:v>13250</c:v>
                </c:pt>
                <c:pt idx="207">
                  <c:v>13750.000000000002</c:v>
                </c:pt>
                <c:pt idx="208">
                  <c:v>14249.999999999998</c:v>
                </c:pt>
                <c:pt idx="209">
                  <c:v>14249.999999999998</c:v>
                </c:pt>
                <c:pt idx="210">
                  <c:v>14249.999999999998</c:v>
                </c:pt>
                <c:pt idx="211">
                  <c:v>14249.999999999998</c:v>
                </c:pt>
                <c:pt idx="212">
                  <c:v>14249.999999999998</c:v>
                </c:pt>
                <c:pt idx="213">
                  <c:v>14249.999999999998</c:v>
                </c:pt>
                <c:pt idx="214">
                  <c:v>14249.999999999998</c:v>
                </c:pt>
                <c:pt idx="215">
                  <c:v>14249.999999999998</c:v>
                </c:pt>
                <c:pt idx="216">
                  <c:v>14249.999999999998</c:v>
                </c:pt>
                <c:pt idx="217">
                  <c:v>14249.999999999998</c:v>
                </c:pt>
                <c:pt idx="218">
                  <c:v>14249.999999999998</c:v>
                </c:pt>
                <c:pt idx="219">
                  <c:v>14249.999999999998</c:v>
                </c:pt>
                <c:pt idx="220">
                  <c:v>14249.999999999998</c:v>
                </c:pt>
                <c:pt idx="221">
                  <c:v>14249.999999999998</c:v>
                </c:pt>
                <c:pt idx="222">
                  <c:v>14249.999999999998</c:v>
                </c:pt>
                <c:pt idx="223">
                  <c:v>14000.000000000002</c:v>
                </c:pt>
                <c:pt idx="224">
                  <c:v>13750.000000000002</c:v>
                </c:pt>
                <c:pt idx="225">
                  <c:v>13750.000000000002</c:v>
                </c:pt>
                <c:pt idx="226">
                  <c:v>13000</c:v>
                </c:pt>
                <c:pt idx="227">
                  <c:v>12250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Plan5!$C$7</c:f>
              <c:strCache>
                <c:ptCount val="1"/>
                <c:pt idx="0">
                  <c:v>Bolsa em dolar</c:v>
                </c:pt>
              </c:strCache>
            </c:strRef>
          </c:tx>
          <c:cat>
            <c:numRef>
              <c:f>Plan5!$A$8:$A$235</c:f>
              <c:numCache>
                <c:formatCode>mmm\-yy</c:formatCode>
                <c:ptCount val="228"/>
                <c:pt idx="0">
                  <c:v>35855</c:v>
                </c:pt>
                <c:pt idx="1">
                  <c:v>35886</c:v>
                </c:pt>
                <c:pt idx="2">
                  <c:v>35916</c:v>
                </c:pt>
                <c:pt idx="3">
                  <c:v>35947</c:v>
                </c:pt>
                <c:pt idx="4">
                  <c:v>35977</c:v>
                </c:pt>
                <c:pt idx="5">
                  <c:v>36008</c:v>
                </c:pt>
                <c:pt idx="6">
                  <c:v>36039</c:v>
                </c:pt>
                <c:pt idx="7">
                  <c:v>36069</c:v>
                </c:pt>
                <c:pt idx="8">
                  <c:v>36100</c:v>
                </c:pt>
                <c:pt idx="9">
                  <c:v>36130</c:v>
                </c:pt>
                <c:pt idx="10">
                  <c:v>36161</c:v>
                </c:pt>
                <c:pt idx="11">
                  <c:v>36192</c:v>
                </c:pt>
                <c:pt idx="12">
                  <c:v>36220</c:v>
                </c:pt>
                <c:pt idx="13">
                  <c:v>36251</c:v>
                </c:pt>
                <c:pt idx="14">
                  <c:v>36281</c:v>
                </c:pt>
                <c:pt idx="15">
                  <c:v>36312</c:v>
                </c:pt>
                <c:pt idx="16">
                  <c:v>36342</c:v>
                </c:pt>
                <c:pt idx="17">
                  <c:v>36373</c:v>
                </c:pt>
                <c:pt idx="18">
                  <c:v>36404</c:v>
                </c:pt>
                <c:pt idx="19">
                  <c:v>36434</c:v>
                </c:pt>
                <c:pt idx="20">
                  <c:v>36465</c:v>
                </c:pt>
                <c:pt idx="21">
                  <c:v>36495</c:v>
                </c:pt>
                <c:pt idx="22">
                  <c:v>36526</c:v>
                </c:pt>
                <c:pt idx="23">
                  <c:v>36557</c:v>
                </c:pt>
                <c:pt idx="24">
                  <c:v>36586</c:v>
                </c:pt>
                <c:pt idx="25">
                  <c:v>36617</c:v>
                </c:pt>
                <c:pt idx="26">
                  <c:v>36647</c:v>
                </c:pt>
                <c:pt idx="27">
                  <c:v>36678</c:v>
                </c:pt>
                <c:pt idx="28">
                  <c:v>36708</c:v>
                </c:pt>
                <c:pt idx="29">
                  <c:v>36739</c:v>
                </c:pt>
                <c:pt idx="30">
                  <c:v>36770</c:v>
                </c:pt>
                <c:pt idx="31">
                  <c:v>36800</c:v>
                </c:pt>
                <c:pt idx="32">
                  <c:v>36831</c:v>
                </c:pt>
                <c:pt idx="33">
                  <c:v>36861</c:v>
                </c:pt>
                <c:pt idx="34">
                  <c:v>36892</c:v>
                </c:pt>
                <c:pt idx="35">
                  <c:v>36923</c:v>
                </c:pt>
                <c:pt idx="36">
                  <c:v>36951</c:v>
                </c:pt>
                <c:pt idx="37">
                  <c:v>36982</c:v>
                </c:pt>
                <c:pt idx="38">
                  <c:v>37012</c:v>
                </c:pt>
                <c:pt idx="39">
                  <c:v>37043</c:v>
                </c:pt>
                <c:pt idx="40">
                  <c:v>37073</c:v>
                </c:pt>
                <c:pt idx="41">
                  <c:v>37104</c:v>
                </c:pt>
                <c:pt idx="42">
                  <c:v>37135</c:v>
                </c:pt>
                <c:pt idx="43">
                  <c:v>37165</c:v>
                </c:pt>
                <c:pt idx="44">
                  <c:v>37196</c:v>
                </c:pt>
                <c:pt idx="45">
                  <c:v>37226</c:v>
                </c:pt>
                <c:pt idx="46">
                  <c:v>37257</c:v>
                </c:pt>
                <c:pt idx="47">
                  <c:v>37288</c:v>
                </c:pt>
                <c:pt idx="48">
                  <c:v>37316</c:v>
                </c:pt>
                <c:pt idx="49">
                  <c:v>37347</c:v>
                </c:pt>
                <c:pt idx="50">
                  <c:v>37377</c:v>
                </c:pt>
                <c:pt idx="51">
                  <c:v>37408</c:v>
                </c:pt>
                <c:pt idx="52">
                  <c:v>37438</c:v>
                </c:pt>
                <c:pt idx="53">
                  <c:v>37469</c:v>
                </c:pt>
                <c:pt idx="54">
                  <c:v>37500</c:v>
                </c:pt>
                <c:pt idx="55">
                  <c:v>37530</c:v>
                </c:pt>
                <c:pt idx="56">
                  <c:v>37561</c:v>
                </c:pt>
                <c:pt idx="57">
                  <c:v>37591</c:v>
                </c:pt>
                <c:pt idx="58">
                  <c:v>37622</c:v>
                </c:pt>
                <c:pt idx="59">
                  <c:v>37653</c:v>
                </c:pt>
                <c:pt idx="60">
                  <c:v>37681</c:v>
                </c:pt>
                <c:pt idx="61">
                  <c:v>37712</c:v>
                </c:pt>
                <c:pt idx="62">
                  <c:v>37742</c:v>
                </c:pt>
                <c:pt idx="63">
                  <c:v>37773</c:v>
                </c:pt>
                <c:pt idx="64">
                  <c:v>37803</c:v>
                </c:pt>
                <c:pt idx="65">
                  <c:v>37834</c:v>
                </c:pt>
                <c:pt idx="66">
                  <c:v>37865</c:v>
                </c:pt>
                <c:pt idx="67">
                  <c:v>37895</c:v>
                </c:pt>
                <c:pt idx="68">
                  <c:v>37926</c:v>
                </c:pt>
                <c:pt idx="69">
                  <c:v>37956</c:v>
                </c:pt>
                <c:pt idx="70">
                  <c:v>37987</c:v>
                </c:pt>
                <c:pt idx="71">
                  <c:v>38018</c:v>
                </c:pt>
                <c:pt idx="72">
                  <c:v>38047</c:v>
                </c:pt>
                <c:pt idx="73">
                  <c:v>38078</c:v>
                </c:pt>
                <c:pt idx="74">
                  <c:v>38108</c:v>
                </c:pt>
                <c:pt idx="75">
                  <c:v>38139</c:v>
                </c:pt>
                <c:pt idx="76">
                  <c:v>38169</c:v>
                </c:pt>
                <c:pt idx="77">
                  <c:v>38200</c:v>
                </c:pt>
                <c:pt idx="78">
                  <c:v>38231</c:v>
                </c:pt>
                <c:pt idx="79">
                  <c:v>38261</c:v>
                </c:pt>
                <c:pt idx="80">
                  <c:v>38292</c:v>
                </c:pt>
                <c:pt idx="81">
                  <c:v>38322</c:v>
                </c:pt>
                <c:pt idx="82">
                  <c:v>38353</c:v>
                </c:pt>
                <c:pt idx="83">
                  <c:v>38384</c:v>
                </c:pt>
                <c:pt idx="84">
                  <c:v>38412</c:v>
                </c:pt>
                <c:pt idx="85">
                  <c:v>38443</c:v>
                </c:pt>
                <c:pt idx="86">
                  <c:v>38473</c:v>
                </c:pt>
                <c:pt idx="87">
                  <c:v>38504</c:v>
                </c:pt>
                <c:pt idx="88">
                  <c:v>38534</c:v>
                </c:pt>
                <c:pt idx="89">
                  <c:v>38565</c:v>
                </c:pt>
                <c:pt idx="90">
                  <c:v>38596</c:v>
                </c:pt>
                <c:pt idx="91">
                  <c:v>38626</c:v>
                </c:pt>
                <c:pt idx="92">
                  <c:v>38657</c:v>
                </c:pt>
                <c:pt idx="93">
                  <c:v>38687</c:v>
                </c:pt>
                <c:pt idx="94">
                  <c:v>38718</c:v>
                </c:pt>
                <c:pt idx="95">
                  <c:v>38749</c:v>
                </c:pt>
                <c:pt idx="96">
                  <c:v>38777</c:v>
                </c:pt>
                <c:pt idx="97">
                  <c:v>38808</c:v>
                </c:pt>
                <c:pt idx="98">
                  <c:v>38838</c:v>
                </c:pt>
                <c:pt idx="99">
                  <c:v>38869</c:v>
                </c:pt>
                <c:pt idx="100">
                  <c:v>38899</c:v>
                </c:pt>
                <c:pt idx="101">
                  <c:v>38930</c:v>
                </c:pt>
                <c:pt idx="102">
                  <c:v>38961</c:v>
                </c:pt>
                <c:pt idx="103">
                  <c:v>38991</c:v>
                </c:pt>
                <c:pt idx="104">
                  <c:v>39022</c:v>
                </c:pt>
                <c:pt idx="105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18">
                  <c:v>39448</c:v>
                </c:pt>
                <c:pt idx="119">
                  <c:v>39479</c:v>
                </c:pt>
                <c:pt idx="120">
                  <c:v>39508</c:v>
                </c:pt>
                <c:pt idx="121">
                  <c:v>39539</c:v>
                </c:pt>
                <c:pt idx="122">
                  <c:v>39569</c:v>
                </c:pt>
                <c:pt idx="123">
                  <c:v>39600</c:v>
                </c:pt>
                <c:pt idx="124">
                  <c:v>39630</c:v>
                </c:pt>
                <c:pt idx="125">
                  <c:v>39661</c:v>
                </c:pt>
                <c:pt idx="126">
                  <c:v>39692</c:v>
                </c:pt>
                <c:pt idx="127">
                  <c:v>39722</c:v>
                </c:pt>
                <c:pt idx="128">
                  <c:v>39753</c:v>
                </c:pt>
                <c:pt idx="129">
                  <c:v>39783</c:v>
                </c:pt>
                <c:pt idx="130">
                  <c:v>39814</c:v>
                </c:pt>
                <c:pt idx="131">
                  <c:v>39845</c:v>
                </c:pt>
                <c:pt idx="132">
                  <c:v>39873</c:v>
                </c:pt>
                <c:pt idx="133">
                  <c:v>39904</c:v>
                </c:pt>
                <c:pt idx="134">
                  <c:v>39934</c:v>
                </c:pt>
                <c:pt idx="135">
                  <c:v>39965</c:v>
                </c:pt>
                <c:pt idx="136">
                  <c:v>39995</c:v>
                </c:pt>
                <c:pt idx="137">
                  <c:v>40026</c:v>
                </c:pt>
                <c:pt idx="138">
                  <c:v>40057</c:v>
                </c:pt>
                <c:pt idx="139">
                  <c:v>40087</c:v>
                </c:pt>
                <c:pt idx="140">
                  <c:v>40118</c:v>
                </c:pt>
                <c:pt idx="141">
                  <c:v>40148</c:v>
                </c:pt>
                <c:pt idx="142">
                  <c:v>40179</c:v>
                </c:pt>
                <c:pt idx="143">
                  <c:v>40210</c:v>
                </c:pt>
                <c:pt idx="144">
                  <c:v>40238</c:v>
                </c:pt>
                <c:pt idx="145">
                  <c:v>40269</c:v>
                </c:pt>
                <c:pt idx="146">
                  <c:v>40299</c:v>
                </c:pt>
                <c:pt idx="147">
                  <c:v>40330</c:v>
                </c:pt>
                <c:pt idx="148">
                  <c:v>40360</c:v>
                </c:pt>
                <c:pt idx="149">
                  <c:v>40391</c:v>
                </c:pt>
                <c:pt idx="150">
                  <c:v>40422</c:v>
                </c:pt>
                <c:pt idx="151">
                  <c:v>40452</c:v>
                </c:pt>
                <c:pt idx="152">
                  <c:v>40483</c:v>
                </c:pt>
                <c:pt idx="153">
                  <c:v>40513</c:v>
                </c:pt>
                <c:pt idx="154">
                  <c:v>40544</c:v>
                </c:pt>
                <c:pt idx="155">
                  <c:v>40575</c:v>
                </c:pt>
                <c:pt idx="156">
                  <c:v>40603</c:v>
                </c:pt>
                <c:pt idx="157">
                  <c:v>40634</c:v>
                </c:pt>
                <c:pt idx="158">
                  <c:v>40664</c:v>
                </c:pt>
                <c:pt idx="159">
                  <c:v>40695</c:v>
                </c:pt>
                <c:pt idx="160">
                  <c:v>40725</c:v>
                </c:pt>
                <c:pt idx="161">
                  <c:v>40756</c:v>
                </c:pt>
                <c:pt idx="162">
                  <c:v>40787</c:v>
                </c:pt>
                <c:pt idx="163">
                  <c:v>40817</c:v>
                </c:pt>
                <c:pt idx="164">
                  <c:v>40848</c:v>
                </c:pt>
                <c:pt idx="165">
                  <c:v>40878</c:v>
                </c:pt>
                <c:pt idx="166">
                  <c:v>40909</c:v>
                </c:pt>
                <c:pt idx="167">
                  <c:v>40940</c:v>
                </c:pt>
                <c:pt idx="168">
                  <c:v>40969</c:v>
                </c:pt>
                <c:pt idx="169">
                  <c:v>41000</c:v>
                </c:pt>
                <c:pt idx="170">
                  <c:v>41030</c:v>
                </c:pt>
                <c:pt idx="171">
                  <c:v>41061</c:v>
                </c:pt>
                <c:pt idx="172">
                  <c:v>41091</c:v>
                </c:pt>
                <c:pt idx="173">
                  <c:v>41122</c:v>
                </c:pt>
                <c:pt idx="174">
                  <c:v>41153</c:v>
                </c:pt>
                <c:pt idx="175">
                  <c:v>41183</c:v>
                </c:pt>
                <c:pt idx="176">
                  <c:v>41214</c:v>
                </c:pt>
                <c:pt idx="177">
                  <c:v>41244</c:v>
                </c:pt>
                <c:pt idx="178">
                  <c:v>41275</c:v>
                </c:pt>
                <c:pt idx="179">
                  <c:v>41306</c:v>
                </c:pt>
                <c:pt idx="180">
                  <c:v>41334</c:v>
                </c:pt>
                <c:pt idx="181">
                  <c:v>41365</c:v>
                </c:pt>
                <c:pt idx="182">
                  <c:v>41395</c:v>
                </c:pt>
                <c:pt idx="183">
                  <c:v>41426</c:v>
                </c:pt>
                <c:pt idx="184">
                  <c:v>41456</c:v>
                </c:pt>
                <c:pt idx="185">
                  <c:v>41487</c:v>
                </c:pt>
                <c:pt idx="186">
                  <c:v>41518</c:v>
                </c:pt>
                <c:pt idx="187">
                  <c:v>41548</c:v>
                </c:pt>
                <c:pt idx="188">
                  <c:v>41579</c:v>
                </c:pt>
                <c:pt idx="189">
                  <c:v>41609</c:v>
                </c:pt>
                <c:pt idx="190">
                  <c:v>41640</c:v>
                </c:pt>
                <c:pt idx="191">
                  <c:v>41671</c:v>
                </c:pt>
                <c:pt idx="192">
                  <c:v>41699</c:v>
                </c:pt>
                <c:pt idx="193">
                  <c:v>41730</c:v>
                </c:pt>
                <c:pt idx="194">
                  <c:v>41760</c:v>
                </c:pt>
                <c:pt idx="195">
                  <c:v>41791</c:v>
                </c:pt>
                <c:pt idx="196">
                  <c:v>41821</c:v>
                </c:pt>
                <c:pt idx="197">
                  <c:v>41852</c:v>
                </c:pt>
                <c:pt idx="198">
                  <c:v>41883</c:v>
                </c:pt>
                <c:pt idx="199">
                  <c:v>41913</c:v>
                </c:pt>
                <c:pt idx="200">
                  <c:v>41944</c:v>
                </c:pt>
                <c:pt idx="201">
                  <c:v>41974</c:v>
                </c:pt>
                <c:pt idx="202">
                  <c:v>42005</c:v>
                </c:pt>
                <c:pt idx="203">
                  <c:v>42036</c:v>
                </c:pt>
                <c:pt idx="204">
                  <c:v>42064</c:v>
                </c:pt>
                <c:pt idx="205">
                  <c:v>42095</c:v>
                </c:pt>
                <c:pt idx="206">
                  <c:v>42125</c:v>
                </c:pt>
                <c:pt idx="207">
                  <c:v>42156</c:v>
                </c:pt>
                <c:pt idx="208">
                  <c:v>42186</c:v>
                </c:pt>
                <c:pt idx="209">
                  <c:v>42217</c:v>
                </c:pt>
                <c:pt idx="210">
                  <c:v>42248</c:v>
                </c:pt>
                <c:pt idx="211">
                  <c:v>42278</c:v>
                </c:pt>
                <c:pt idx="212">
                  <c:v>42309</c:v>
                </c:pt>
                <c:pt idx="213">
                  <c:v>42339</c:v>
                </c:pt>
                <c:pt idx="214">
                  <c:v>42370</c:v>
                </c:pt>
                <c:pt idx="215">
                  <c:v>42401</c:v>
                </c:pt>
                <c:pt idx="216">
                  <c:v>42430</c:v>
                </c:pt>
                <c:pt idx="217">
                  <c:v>42461</c:v>
                </c:pt>
                <c:pt idx="218">
                  <c:v>42491</c:v>
                </c:pt>
                <c:pt idx="219">
                  <c:v>42522</c:v>
                </c:pt>
                <c:pt idx="220">
                  <c:v>42552</c:v>
                </c:pt>
                <c:pt idx="221">
                  <c:v>42583</c:v>
                </c:pt>
                <c:pt idx="222">
                  <c:v>42614</c:v>
                </c:pt>
                <c:pt idx="223">
                  <c:v>42644</c:v>
                </c:pt>
                <c:pt idx="224">
                  <c:v>42675</c:v>
                </c:pt>
                <c:pt idx="225">
                  <c:v>42705</c:v>
                </c:pt>
                <c:pt idx="226">
                  <c:v>42736</c:v>
                </c:pt>
                <c:pt idx="227">
                  <c:v>42767</c:v>
                </c:pt>
              </c:numCache>
            </c:numRef>
          </c:cat>
          <c:val>
            <c:numRef>
              <c:f>Plan5!$C$8:$C$235</c:f>
              <c:numCache>
                <c:formatCode>General</c:formatCode>
                <c:ptCount val="228"/>
                <c:pt idx="0">
                  <c:v>10507.47</c:v>
                </c:pt>
                <c:pt idx="1">
                  <c:v>10211.629999999999</c:v>
                </c:pt>
                <c:pt idx="2">
                  <c:v>8559.6299999999992</c:v>
                </c:pt>
                <c:pt idx="3">
                  <c:v>8368.35</c:v>
                </c:pt>
                <c:pt idx="4">
                  <c:v>9207.15</c:v>
                </c:pt>
                <c:pt idx="5">
                  <c:v>5501.06</c:v>
                </c:pt>
                <c:pt idx="6">
                  <c:v>5568.41</c:v>
                </c:pt>
                <c:pt idx="7">
                  <c:v>5907.45</c:v>
                </c:pt>
                <c:pt idx="8">
                  <c:v>7184.11</c:v>
                </c:pt>
                <c:pt idx="9">
                  <c:v>5616.35</c:v>
                </c:pt>
                <c:pt idx="10">
                  <c:v>3947.34</c:v>
                </c:pt>
                <c:pt idx="11">
                  <c:v>4389.6499999999996</c:v>
                </c:pt>
                <c:pt idx="12">
                  <c:v>6236.73</c:v>
                </c:pt>
                <c:pt idx="13">
                  <c:v>6821.51</c:v>
                </c:pt>
                <c:pt idx="14">
                  <c:v>6451.42</c:v>
                </c:pt>
                <c:pt idx="15">
                  <c:v>6636.41</c:v>
                </c:pt>
                <c:pt idx="16">
                  <c:v>5794.67</c:v>
                </c:pt>
                <c:pt idx="17">
                  <c:v>5511.21</c:v>
                </c:pt>
                <c:pt idx="18">
                  <c:v>5736.57</c:v>
                </c:pt>
                <c:pt idx="19">
                  <c:v>6009.24</c:v>
                </c:pt>
                <c:pt idx="20">
                  <c:v>7169.09</c:v>
                </c:pt>
                <c:pt idx="21">
                  <c:v>9474.5</c:v>
                </c:pt>
                <c:pt idx="22">
                  <c:v>9191.4</c:v>
                </c:pt>
                <c:pt idx="23">
                  <c:v>9994.4500000000007</c:v>
                </c:pt>
                <c:pt idx="24">
                  <c:v>10247.48</c:v>
                </c:pt>
                <c:pt idx="25">
                  <c:v>8612.86</c:v>
                </c:pt>
                <c:pt idx="26">
                  <c:v>8204.39</c:v>
                </c:pt>
                <c:pt idx="27">
                  <c:v>9262.43</c:v>
                </c:pt>
                <c:pt idx="28">
                  <c:v>9228.6</c:v>
                </c:pt>
                <c:pt idx="29">
                  <c:v>9515.4599999999991</c:v>
                </c:pt>
                <c:pt idx="30">
                  <c:v>8642.64</c:v>
                </c:pt>
                <c:pt idx="31">
                  <c:v>7828.97</c:v>
                </c:pt>
                <c:pt idx="32">
                  <c:v>6714.19</c:v>
                </c:pt>
                <c:pt idx="33">
                  <c:v>7829.29</c:v>
                </c:pt>
                <c:pt idx="34">
                  <c:v>8970.94</c:v>
                </c:pt>
                <c:pt idx="35">
                  <c:v>7768.96</c:v>
                </c:pt>
                <c:pt idx="36">
                  <c:v>6709.31</c:v>
                </c:pt>
                <c:pt idx="37">
                  <c:v>6780.7</c:v>
                </c:pt>
                <c:pt idx="38">
                  <c:v>6155.45</c:v>
                </c:pt>
                <c:pt idx="39">
                  <c:v>6302.93</c:v>
                </c:pt>
                <c:pt idx="40">
                  <c:v>5563.98</c:v>
                </c:pt>
                <c:pt idx="41">
                  <c:v>5009.9799999999996</c:v>
                </c:pt>
                <c:pt idx="42">
                  <c:v>3984.91</c:v>
                </c:pt>
                <c:pt idx="43">
                  <c:v>4216.96</c:v>
                </c:pt>
                <c:pt idx="44">
                  <c:v>5185.12</c:v>
                </c:pt>
                <c:pt idx="45">
                  <c:v>5875.19</c:v>
                </c:pt>
                <c:pt idx="46">
                  <c:v>5274.23</c:v>
                </c:pt>
                <c:pt idx="47">
                  <c:v>5936.24</c:v>
                </c:pt>
                <c:pt idx="48">
                  <c:v>5703.33</c:v>
                </c:pt>
                <c:pt idx="49">
                  <c:v>5544.54</c:v>
                </c:pt>
                <c:pt idx="50">
                  <c:v>5109.82</c:v>
                </c:pt>
                <c:pt idx="51">
                  <c:v>3957.07</c:v>
                </c:pt>
                <c:pt idx="52">
                  <c:v>2837.96</c:v>
                </c:pt>
                <c:pt idx="53">
                  <c:v>3454.97</c:v>
                </c:pt>
                <c:pt idx="54">
                  <c:v>2296.2800000000002</c:v>
                </c:pt>
                <c:pt idx="55">
                  <c:v>2789.49</c:v>
                </c:pt>
                <c:pt idx="56">
                  <c:v>2880.7</c:v>
                </c:pt>
                <c:pt idx="57">
                  <c:v>3189.49</c:v>
                </c:pt>
                <c:pt idx="58">
                  <c:v>3125.13</c:v>
                </c:pt>
                <c:pt idx="59">
                  <c:v>2881.33</c:v>
                </c:pt>
                <c:pt idx="60">
                  <c:v>3354.24</c:v>
                </c:pt>
                <c:pt idx="61">
                  <c:v>4316.5</c:v>
                </c:pt>
                <c:pt idx="62">
                  <c:v>4517.53</c:v>
                </c:pt>
                <c:pt idx="63">
                  <c:v>4575.8599999999997</c:v>
                </c:pt>
                <c:pt idx="64">
                  <c:v>4577.3100000000004</c:v>
                </c:pt>
                <c:pt idx="65">
                  <c:v>5097.24</c:v>
                </c:pt>
                <c:pt idx="66">
                  <c:v>5538.1</c:v>
                </c:pt>
                <c:pt idx="67">
                  <c:v>6274.42</c:v>
                </c:pt>
                <c:pt idx="68">
                  <c:v>6853.64</c:v>
                </c:pt>
                <c:pt idx="69">
                  <c:v>7686.27</c:v>
                </c:pt>
                <c:pt idx="70">
                  <c:v>7447.66</c:v>
                </c:pt>
                <c:pt idx="71">
                  <c:v>7488.81</c:v>
                </c:pt>
                <c:pt idx="72">
                  <c:v>7648.44</c:v>
                </c:pt>
                <c:pt idx="73">
                  <c:v>6691.88</c:v>
                </c:pt>
                <c:pt idx="74">
                  <c:v>6130.69</c:v>
                </c:pt>
                <c:pt idx="75">
                  <c:v>6855.4</c:v>
                </c:pt>
                <c:pt idx="76">
                  <c:v>7359.75</c:v>
                </c:pt>
                <c:pt idx="77">
                  <c:v>7793.29</c:v>
                </c:pt>
                <c:pt idx="78">
                  <c:v>8133.39</c:v>
                </c:pt>
                <c:pt idx="79">
                  <c:v>8062.31</c:v>
                </c:pt>
                <c:pt idx="80">
                  <c:v>9241.75</c:v>
                </c:pt>
                <c:pt idx="81">
                  <c:v>9870.4699999999993</c:v>
                </c:pt>
                <c:pt idx="82">
                  <c:v>9338.49</c:v>
                </c:pt>
                <c:pt idx="83">
                  <c:v>10870.82</c:v>
                </c:pt>
                <c:pt idx="84">
                  <c:v>9984.11</c:v>
                </c:pt>
                <c:pt idx="85">
                  <c:v>9830.52</c:v>
                </c:pt>
                <c:pt idx="86">
                  <c:v>10465.870000000001</c:v>
                </c:pt>
                <c:pt idx="87">
                  <c:v>10726.73</c:v>
                </c:pt>
                <c:pt idx="88">
                  <c:v>10946.76</c:v>
                </c:pt>
                <c:pt idx="89">
                  <c:v>11908.12</c:v>
                </c:pt>
                <c:pt idx="90">
                  <c:v>14175.84</c:v>
                </c:pt>
                <c:pt idx="91">
                  <c:v>13413.37</c:v>
                </c:pt>
                <c:pt idx="92">
                  <c:v>14422.39</c:v>
                </c:pt>
                <c:pt idx="93">
                  <c:v>14395.84</c:v>
                </c:pt>
                <c:pt idx="94">
                  <c:v>17336.400000000001</c:v>
                </c:pt>
                <c:pt idx="95">
                  <c:v>18050.669999999998</c:v>
                </c:pt>
                <c:pt idx="96">
                  <c:v>17545.990000000002</c:v>
                </c:pt>
                <c:pt idx="97">
                  <c:v>19340.400000000001</c:v>
                </c:pt>
                <c:pt idx="98">
                  <c:v>15889.19</c:v>
                </c:pt>
                <c:pt idx="99">
                  <c:v>16907.27</c:v>
                </c:pt>
                <c:pt idx="100">
                  <c:v>17046.169999999998</c:v>
                </c:pt>
                <c:pt idx="101">
                  <c:v>17007.5</c:v>
                </c:pt>
                <c:pt idx="102">
                  <c:v>16763.3</c:v>
                </c:pt>
                <c:pt idx="103">
                  <c:v>18312.8</c:v>
                </c:pt>
                <c:pt idx="104">
                  <c:v>19387.400000000001</c:v>
                </c:pt>
                <c:pt idx="105">
                  <c:v>20842.2</c:v>
                </c:pt>
                <c:pt idx="106">
                  <c:v>20999.4</c:v>
                </c:pt>
                <c:pt idx="107">
                  <c:v>20693.400000000001</c:v>
                </c:pt>
                <c:pt idx="108">
                  <c:v>22235.200000000001</c:v>
                </c:pt>
                <c:pt idx="109">
                  <c:v>24057.19</c:v>
                </c:pt>
                <c:pt idx="110">
                  <c:v>27199.08</c:v>
                </c:pt>
                <c:pt idx="111">
                  <c:v>28197.02</c:v>
                </c:pt>
                <c:pt idx="112">
                  <c:v>28789.85</c:v>
                </c:pt>
                <c:pt idx="113">
                  <c:v>27833.54</c:v>
                </c:pt>
                <c:pt idx="114">
                  <c:v>32968.949999999997</c:v>
                </c:pt>
                <c:pt idx="115">
                  <c:v>37547</c:v>
                </c:pt>
                <c:pt idx="116">
                  <c:v>34666.11</c:v>
                </c:pt>
                <c:pt idx="117">
                  <c:v>36264.980000000003</c:v>
                </c:pt>
                <c:pt idx="118">
                  <c:v>33341.440000000002</c:v>
                </c:pt>
                <c:pt idx="119">
                  <c:v>38962.9</c:v>
                </c:pt>
                <c:pt idx="120">
                  <c:v>34799.120000000003</c:v>
                </c:pt>
                <c:pt idx="121">
                  <c:v>40254.120000000003</c:v>
                </c:pt>
                <c:pt idx="122">
                  <c:v>44617.39</c:v>
                </c:pt>
                <c:pt idx="123">
                  <c:v>40712.32</c:v>
                </c:pt>
                <c:pt idx="124">
                  <c:v>38095.49</c:v>
                </c:pt>
                <c:pt idx="125">
                  <c:v>34166.04</c:v>
                </c:pt>
                <c:pt idx="126">
                  <c:v>26019.57</c:v>
                </c:pt>
                <c:pt idx="127">
                  <c:v>17264.52</c:v>
                </c:pt>
                <c:pt idx="128">
                  <c:v>15672.74</c:v>
                </c:pt>
                <c:pt idx="129">
                  <c:v>16234.46</c:v>
                </c:pt>
                <c:pt idx="130">
                  <c:v>16961.919999999998</c:v>
                </c:pt>
                <c:pt idx="131">
                  <c:v>16114.5</c:v>
                </c:pt>
                <c:pt idx="132">
                  <c:v>17655.68</c:v>
                </c:pt>
                <c:pt idx="133">
                  <c:v>21682.49</c:v>
                </c:pt>
                <c:pt idx="134">
                  <c:v>27003.919999999998</c:v>
                </c:pt>
                <c:pt idx="135">
                  <c:v>26231.119999999999</c:v>
                </c:pt>
                <c:pt idx="136">
                  <c:v>29396.52</c:v>
                </c:pt>
                <c:pt idx="137">
                  <c:v>29888.34</c:v>
                </c:pt>
                <c:pt idx="138">
                  <c:v>34716.639999999999</c:v>
                </c:pt>
                <c:pt idx="139">
                  <c:v>35094.65</c:v>
                </c:pt>
                <c:pt idx="140">
                  <c:v>38308.92</c:v>
                </c:pt>
                <c:pt idx="141">
                  <c:v>39350.78</c:v>
                </c:pt>
                <c:pt idx="142">
                  <c:v>34838.199999999997</c:v>
                </c:pt>
                <c:pt idx="143">
                  <c:v>36803.129999999997</c:v>
                </c:pt>
                <c:pt idx="144">
                  <c:v>39541.230000000003</c:v>
                </c:pt>
                <c:pt idx="145">
                  <c:v>38877.21</c:v>
                </c:pt>
                <c:pt idx="146">
                  <c:v>34679.040000000001</c:v>
                </c:pt>
                <c:pt idx="147">
                  <c:v>33834.480000000003</c:v>
                </c:pt>
                <c:pt idx="148">
                  <c:v>38347.94</c:v>
                </c:pt>
                <c:pt idx="149">
                  <c:v>37108.28</c:v>
                </c:pt>
                <c:pt idx="150">
                  <c:v>41153.32</c:v>
                </c:pt>
                <c:pt idx="151">
                  <c:v>41359.74</c:v>
                </c:pt>
                <c:pt idx="152">
                  <c:v>39631.78</c:v>
                </c:pt>
                <c:pt idx="153">
                  <c:v>41745.65</c:v>
                </c:pt>
                <c:pt idx="154">
                  <c:v>40088.97</c:v>
                </c:pt>
                <c:pt idx="155">
                  <c:v>40385.32</c:v>
                </c:pt>
                <c:pt idx="156">
                  <c:v>41993.99</c:v>
                </c:pt>
                <c:pt idx="157">
                  <c:v>41994.45</c:v>
                </c:pt>
                <c:pt idx="158">
                  <c:v>40905.25</c:v>
                </c:pt>
                <c:pt idx="159">
                  <c:v>39933.21</c:v>
                </c:pt>
                <c:pt idx="160">
                  <c:v>37975.11</c:v>
                </c:pt>
                <c:pt idx="161">
                  <c:v>35543.81</c:v>
                </c:pt>
                <c:pt idx="162">
                  <c:v>27813.64</c:v>
                </c:pt>
                <c:pt idx="163">
                  <c:v>34160.269999999997</c:v>
                </c:pt>
                <c:pt idx="164">
                  <c:v>31381.09</c:v>
                </c:pt>
                <c:pt idx="165">
                  <c:v>30271.57</c:v>
                </c:pt>
                <c:pt idx="166">
                  <c:v>36067.06</c:v>
                </c:pt>
                <c:pt idx="167">
                  <c:v>38395.83</c:v>
                </c:pt>
                <c:pt idx="168">
                  <c:v>35301.08</c:v>
                </c:pt>
                <c:pt idx="169">
                  <c:v>32371.71</c:v>
                </c:pt>
                <c:pt idx="170">
                  <c:v>26932.11</c:v>
                </c:pt>
                <c:pt idx="171">
                  <c:v>27049.5</c:v>
                </c:pt>
                <c:pt idx="172">
                  <c:v>27281.9</c:v>
                </c:pt>
                <c:pt idx="173">
                  <c:v>28084.87</c:v>
                </c:pt>
                <c:pt idx="174">
                  <c:v>29211.1</c:v>
                </c:pt>
                <c:pt idx="175">
                  <c:v>28102.02</c:v>
                </c:pt>
                <c:pt idx="176">
                  <c:v>26903.79</c:v>
                </c:pt>
                <c:pt idx="177">
                  <c:v>29608.639999999999</c:v>
                </c:pt>
                <c:pt idx="178">
                  <c:v>30014.3</c:v>
                </c:pt>
                <c:pt idx="179">
                  <c:v>29027.08</c:v>
                </c:pt>
                <c:pt idx="180">
                  <c:v>27872.92</c:v>
                </c:pt>
                <c:pt idx="181">
                  <c:v>27930.04</c:v>
                </c:pt>
                <c:pt idx="182">
                  <c:v>25879.72</c:v>
                </c:pt>
                <c:pt idx="183">
                  <c:v>21266.91</c:v>
                </c:pt>
                <c:pt idx="184">
                  <c:v>21181.95</c:v>
                </c:pt>
                <c:pt idx="185">
                  <c:v>20994.22</c:v>
                </c:pt>
                <c:pt idx="186">
                  <c:v>23607.13</c:v>
                </c:pt>
                <c:pt idx="187">
                  <c:v>24223.68</c:v>
                </c:pt>
                <c:pt idx="188">
                  <c:v>22459.599999999999</c:v>
                </c:pt>
                <c:pt idx="189">
                  <c:v>21942.43</c:v>
                </c:pt>
                <c:pt idx="190">
                  <c:v>19752.87</c:v>
                </c:pt>
                <c:pt idx="191">
                  <c:v>20089.32</c:v>
                </c:pt>
                <c:pt idx="192">
                  <c:v>22193.57</c:v>
                </c:pt>
                <c:pt idx="193">
                  <c:v>23132.82</c:v>
                </c:pt>
                <c:pt idx="194">
                  <c:v>22855.82</c:v>
                </c:pt>
                <c:pt idx="195">
                  <c:v>24010.75</c:v>
                </c:pt>
                <c:pt idx="196">
                  <c:v>24663.439999999999</c:v>
                </c:pt>
                <c:pt idx="197">
                  <c:v>27412.79</c:v>
                </c:pt>
                <c:pt idx="198">
                  <c:v>22116.13</c:v>
                </c:pt>
                <c:pt idx="199">
                  <c:v>22061.46</c:v>
                </c:pt>
                <c:pt idx="200">
                  <c:v>21300.43</c:v>
                </c:pt>
                <c:pt idx="201">
                  <c:v>18824.900000000001</c:v>
                </c:pt>
                <c:pt idx="202">
                  <c:v>17486.55</c:v>
                </c:pt>
                <c:pt idx="203">
                  <c:v>18132.09</c:v>
                </c:pt>
                <c:pt idx="204">
                  <c:v>15946.05</c:v>
                </c:pt>
                <c:pt idx="205">
                  <c:v>18651.11</c:v>
                </c:pt>
                <c:pt idx="206">
                  <c:v>16608.05</c:v>
                </c:pt>
                <c:pt idx="207">
                  <c:v>17105.75</c:v>
                </c:pt>
                <c:pt idx="208">
                  <c:v>14864.04</c:v>
                </c:pt>
                <c:pt idx="209">
                  <c:v>12864.51</c:v>
                </c:pt>
                <c:pt idx="210">
                  <c:v>11416.09</c:v>
                </c:pt>
                <c:pt idx="211">
                  <c:v>11900.37</c:v>
                </c:pt>
                <c:pt idx="212">
                  <c:v>11659.91</c:v>
                </c:pt>
                <c:pt idx="213">
                  <c:v>10964.57</c:v>
                </c:pt>
                <c:pt idx="214">
                  <c:v>10072.620000000001</c:v>
                </c:pt>
                <c:pt idx="215">
                  <c:v>10647.4</c:v>
                </c:pt>
                <c:pt idx="216">
                  <c:v>13940.06</c:v>
                </c:pt>
                <c:pt idx="217">
                  <c:v>15692.64</c:v>
                </c:pt>
                <c:pt idx="218">
                  <c:v>13418.33</c:v>
                </c:pt>
                <c:pt idx="219">
                  <c:v>16046</c:v>
                </c:pt>
                <c:pt idx="220">
                  <c:v>17648.22</c:v>
                </c:pt>
                <c:pt idx="221">
                  <c:v>17940.2</c:v>
                </c:pt>
                <c:pt idx="222">
                  <c:v>17903.169999999998</c:v>
                </c:pt>
                <c:pt idx="223">
                  <c:v>20360.5</c:v>
                </c:pt>
                <c:pt idx="224">
                  <c:v>18355.57</c:v>
                </c:pt>
                <c:pt idx="225">
                  <c:v>18499.169999999998</c:v>
                </c:pt>
                <c:pt idx="226">
                  <c:v>20541.09</c:v>
                </c:pt>
                <c:pt idx="227">
                  <c:v>21403.51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379648"/>
        <c:axId val="193518336"/>
      </c:lineChart>
      <c:dateAx>
        <c:axId val="1963796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3518336"/>
        <c:crosses val="autoZero"/>
        <c:auto val="1"/>
        <c:lblOffset val="100"/>
        <c:baseTimeUnit val="months"/>
      </c:dateAx>
      <c:valAx>
        <c:axId val="19351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37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Plan5!$B$7</c:f>
              <c:strCache>
                <c:ptCount val="1"/>
                <c:pt idx="0">
                  <c:v>juros</c:v>
                </c:pt>
              </c:strCache>
            </c:strRef>
          </c:tx>
          <c:cat>
            <c:numRef>
              <c:f>Plan5!$A$8:$A$235</c:f>
              <c:numCache>
                <c:formatCode>mmm\-yy</c:formatCode>
                <c:ptCount val="228"/>
                <c:pt idx="0">
                  <c:v>35855</c:v>
                </c:pt>
                <c:pt idx="1">
                  <c:v>35886</c:v>
                </c:pt>
                <c:pt idx="2">
                  <c:v>35916</c:v>
                </c:pt>
                <c:pt idx="3">
                  <c:v>35947</c:v>
                </c:pt>
                <c:pt idx="4">
                  <c:v>35977</c:v>
                </c:pt>
                <c:pt idx="5">
                  <c:v>36008</c:v>
                </c:pt>
                <c:pt idx="6">
                  <c:v>36039</c:v>
                </c:pt>
                <c:pt idx="7">
                  <c:v>36069</c:v>
                </c:pt>
                <c:pt idx="8">
                  <c:v>36100</c:v>
                </c:pt>
                <c:pt idx="9">
                  <c:v>36130</c:v>
                </c:pt>
                <c:pt idx="10">
                  <c:v>36161</c:v>
                </c:pt>
                <c:pt idx="11">
                  <c:v>36192</c:v>
                </c:pt>
                <c:pt idx="12">
                  <c:v>36220</c:v>
                </c:pt>
                <c:pt idx="13">
                  <c:v>36251</c:v>
                </c:pt>
                <c:pt idx="14">
                  <c:v>36281</c:v>
                </c:pt>
                <c:pt idx="15">
                  <c:v>36312</c:v>
                </c:pt>
                <c:pt idx="16">
                  <c:v>36342</c:v>
                </c:pt>
                <c:pt idx="17">
                  <c:v>36373</c:v>
                </c:pt>
                <c:pt idx="18">
                  <c:v>36404</c:v>
                </c:pt>
                <c:pt idx="19">
                  <c:v>36434</c:v>
                </c:pt>
                <c:pt idx="20">
                  <c:v>36465</c:v>
                </c:pt>
                <c:pt idx="21">
                  <c:v>36495</c:v>
                </c:pt>
                <c:pt idx="22">
                  <c:v>36526</c:v>
                </c:pt>
                <c:pt idx="23">
                  <c:v>36557</c:v>
                </c:pt>
                <c:pt idx="24">
                  <c:v>36586</c:v>
                </c:pt>
                <c:pt idx="25">
                  <c:v>36617</c:v>
                </c:pt>
                <c:pt idx="26">
                  <c:v>36647</c:v>
                </c:pt>
                <c:pt idx="27">
                  <c:v>36678</c:v>
                </c:pt>
                <c:pt idx="28">
                  <c:v>36708</c:v>
                </c:pt>
                <c:pt idx="29">
                  <c:v>36739</c:v>
                </c:pt>
                <c:pt idx="30">
                  <c:v>36770</c:v>
                </c:pt>
                <c:pt idx="31">
                  <c:v>36800</c:v>
                </c:pt>
                <c:pt idx="32">
                  <c:v>36831</c:v>
                </c:pt>
                <c:pt idx="33">
                  <c:v>36861</c:v>
                </c:pt>
                <c:pt idx="34">
                  <c:v>36892</c:v>
                </c:pt>
                <c:pt idx="35">
                  <c:v>36923</c:v>
                </c:pt>
                <c:pt idx="36">
                  <c:v>36951</c:v>
                </c:pt>
                <c:pt idx="37">
                  <c:v>36982</c:v>
                </c:pt>
                <c:pt idx="38">
                  <c:v>37012</c:v>
                </c:pt>
                <c:pt idx="39">
                  <c:v>37043</c:v>
                </c:pt>
                <c:pt idx="40">
                  <c:v>37073</c:v>
                </c:pt>
                <c:pt idx="41">
                  <c:v>37104</c:v>
                </c:pt>
                <c:pt idx="42">
                  <c:v>37135</c:v>
                </c:pt>
                <c:pt idx="43">
                  <c:v>37165</c:v>
                </c:pt>
                <c:pt idx="44">
                  <c:v>37196</c:v>
                </c:pt>
                <c:pt idx="45">
                  <c:v>37226</c:v>
                </c:pt>
                <c:pt idx="46">
                  <c:v>37257</c:v>
                </c:pt>
                <c:pt idx="47">
                  <c:v>37288</c:v>
                </c:pt>
                <c:pt idx="48">
                  <c:v>37316</c:v>
                </c:pt>
                <c:pt idx="49">
                  <c:v>37347</c:v>
                </c:pt>
                <c:pt idx="50">
                  <c:v>37377</c:v>
                </c:pt>
                <c:pt idx="51">
                  <c:v>37408</c:v>
                </c:pt>
                <c:pt idx="52">
                  <c:v>37438</c:v>
                </c:pt>
                <c:pt idx="53">
                  <c:v>37469</c:v>
                </c:pt>
                <c:pt idx="54">
                  <c:v>37500</c:v>
                </c:pt>
                <c:pt idx="55">
                  <c:v>37530</c:v>
                </c:pt>
                <c:pt idx="56">
                  <c:v>37561</c:v>
                </c:pt>
                <c:pt idx="57">
                  <c:v>37591</c:v>
                </c:pt>
                <c:pt idx="58">
                  <c:v>37622</c:v>
                </c:pt>
                <c:pt idx="59">
                  <c:v>37653</c:v>
                </c:pt>
                <c:pt idx="60">
                  <c:v>37681</c:v>
                </c:pt>
                <c:pt idx="61">
                  <c:v>37712</c:v>
                </c:pt>
                <c:pt idx="62">
                  <c:v>37742</c:v>
                </c:pt>
                <c:pt idx="63">
                  <c:v>37773</c:v>
                </c:pt>
                <c:pt idx="64">
                  <c:v>37803</c:v>
                </c:pt>
                <c:pt idx="65">
                  <c:v>37834</c:v>
                </c:pt>
                <c:pt idx="66">
                  <c:v>37865</c:v>
                </c:pt>
                <c:pt idx="67">
                  <c:v>37895</c:v>
                </c:pt>
                <c:pt idx="68">
                  <c:v>37926</c:v>
                </c:pt>
                <c:pt idx="69">
                  <c:v>37956</c:v>
                </c:pt>
                <c:pt idx="70">
                  <c:v>37987</c:v>
                </c:pt>
                <c:pt idx="71">
                  <c:v>38018</c:v>
                </c:pt>
                <c:pt idx="72">
                  <c:v>38047</c:v>
                </c:pt>
                <c:pt idx="73">
                  <c:v>38078</c:v>
                </c:pt>
                <c:pt idx="74">
                  <c:v>38108</c:v>
                </c:pt>
                <c:pt idx="75">
                  <c:v>38139</c:v>
                </c:pt>
                <c:pt idx="76">
                  <c:v>38169</c:v>
                </c:pt>
                <c:pt idx="77">
                  <c:v>38200</c:v>
                </c:pt>
                <c:pt idx="78">
                  <c:v>38231</c:v>
                </c:pt>
                <c:pt idx="79">
                  <c:v>38261</c:v>
                </c:pt>
                <c:pt idx="80">
                  <c:v>38292</c:v>
                </c:pt>
                <c:pt idx="81">
                  <c:v>38322</c:v>
                </c:pt>
                <c:pt idx="82">
                  <c:v>38353</c:v>
                </c:pt>
                <c:pt idx="83">
                  <c:v>38384</c:v>
                </c:pt>
                <c:pt idx="84">
                  <c:v>38412</c:v>
                </c:pt>
                <c:pt idx="85">
                  <c:v>38443</c:v>
                </c:pt>
                <c:pt idx="86">
                  <c:v>38473</c:v>
                </c:pt>
                <c:pt idx="87">
                  <c:v>38504</c:v>
                </c:pt>
                <c:pt idx="88">
                  <c:v>38534</c:v>
                </c:pt>
                <c:pt idx="89">
                  <c:v>38565</c:v>
                </c:pt>
                <c:pt idx="90">
                  <c:v>38596</c:v>
                </c:pt>
                <c:pt idx="91">
                  <c:v>38626</c:v>
                </c:pt>
                <c:pt idx="92">
                  <c:v>38657</c:v>
                </c:pt>
                <c:pt idx="93">
                  <c:v>38687</c:v>
                </c:pt>
                <c:pt idx="94">
                  <c:v>38718</c:v>
                </c:pt>
                <c:pt idx="95">
                  <c:v>38749</c:v>
                </c:pt>
                <c:pt idx="96">
                  <c:v>38777</c:v>
                </c:pt>
                <c:pt idx="97">
                  <c:v>38808</c:v>
                </c:pt>
                <c:pt idx="98">
                  <c:v>38838</c:v>
                </c:pt>
                <c:pt idx="99">
                  <c:v>38869</c:v>
                </c:pt>
                <c:pt idx="100">
                  <c:v>38899</c:v>
                </c:pt>
                <c:pt idx="101">
                  <c:v>38930</c:v>
                </c:pt>
                <c:pt idx="102">
                  <c:v>38961</c:v>
                </c:pt>
                <c:pt idx="103">
                  <c:v>38991</c:v>
                </c:pt>
                <c:pt idx="104">
                  <c:v>39022</c:v>
                </c:pt>
                <c:pt idx="105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18">
                  <c:v>39448</c:v>
                </c:pt>
                <c:pt idx="119">
                  <c:v>39479</c:v>
                </c:pt>
                <c:pt idx="120">
                  <c:v>39508</c:v>
                </c:pt>
                <c:pt idx="121">
                  <c:v>39539</c:v>
                </c:pt>
                <c:pt idx="122">
                  <c:v>39569</c:v>
                </c:pt>
                <c:pt idx="123">
                  <c:v>39600</c:v>
                </c:pt>
                <c:pt idx="124">
                  <c:v>39630</c:v>
                </c:pt>
                <c:pt idx="125">
                  <c:v>39661</c:v>
                </c:pt>
                <c:pt idx="126">
                  <c:v>39692</c:v>
                </c:pt>
                <c:pt idx="127">
                  <c:v>39722</c:v>
                </c:pt>
                <c:pt idx="128">
                  <c:v>39753</c:v>
                </c:pt>
                <c:pt idx="129">
                  <c:v>39783</c:v>
                </c:pt>
                <c:pt idx="130">
                  <c:v>39814</c:v>
                </c:pt>
                <c:pt idx="131">
                  <c:v>39845</c:v>
                </c:pt>
                <c:pt idx="132">
                  <c:v>39873</c:v>
                </c:pt>
                <c:pt idx="133">
                  <c:v>39904</c:v>
                </c:pt>
                <c:pt idx="134">
                  <c:v>39934</c:v>
                </c:pt>
                <c:pt idx="135">
                  <c:v>39965</c:v>
                </c:pt>
                <c:pt idx="136">
                  <c:v>39995</c:v>
                </c:pt>
                <c:pt idx="137">
                  <c:v>40026</c:v>
                </c:pt>
                <c:pt idx="138">
                  <c:v>40057</c:v>
                </c:pt>
                <c:pt idx="139">
                  <c:v>40087</c:v>
                </c:pt>
                <c:pt idx="140">
                  <c:v>40118</c:v>
                </c:pt>
                <c:pt idx="141">
                  <c:v>40148</c:v>
                </c:pt>
                <c:pt idx="142">
                  <c:v>40179</c:v>
                </c:pt>
                <c:pt idx="143">
                  <c:v>40210</c:v>
                </c:pt>
                <c:pt idx="144">
                  <c:v>40238</c:v>
                </c:pt>
                <c:pt idx="145">
                  <c:v>40269</c:v>
                </c:pt>
                <c:pt idx="146">
                  <c:v>40299</c:v>
                </c:pt>
                <c:pt idx="147">
                  <c:v>40330</c:v>
                </c:pt>
                <c:pt idx="148">
                  <c:v>40360</c:v>
                </c:pt>
                <c:pt idx="149">
                  <c:v>40391</c:v>
                </c:pt>
                <c:pt idx="150">
                  <c:v>40422</c:v>
                </c:pt>
                <c:pt idx="151">
                  <c:v>40452</c:v>
                </c:pt>
                <c:pt idx="152">
                  <c:v>40483</c:v>
                </c:pt>
                <c:pt idx="153">
                  <c:v>40513</c:v>
                </c:pt>
                <c:pt idx="154">
                  <c:v>40544</c:v>
                </c:pt>
                <c:pt idx="155">
                  <c:v>40575</c:v>
                </c:pt>
                <c:pt idx="156">
                  <c:v>40603</c:v>
                </c:pt>
                <c:pt idx="157">
                  <c:v>40634</c:v>
                </c:pt>
                <c:pt idx="158">
                  <c:v>40664</c:v>
                </c:pt>
                <c:pt idx="159">
                  <c:v>40695</c:v>
                </c:pt>
                <c:pt idx="160">
                  <c:v>40725</c:v>
                </c:pt>
                <c:pt idx="161">
                  <c:v>40756</c:v>
                </c:pt>
                <c:pt idx="162">
                  <c:v>40787</c:v>
                </c:pt>
                <c:pt idx="163">
                  <c:v>40817</c:v>
                </c:pt>
                <c:pt idx="164">
                  <c:v>40848</c:v>
                </c:pt>
                <c:pt idx="165">
                  <c:v>40878</c:v>
                </c:pt>
                <c:pt idx="166">
                  <c:v>40909</c:v>
                </c:pt>
                <c:pt idx="167">
                  <c:v>40940</c:v>
                </c:pt>
                <c:pt idx="168">
                  <c:v>40969</c:v>
                </c:pt>
                <c:pt idx="169">
                  <c:v>41000</c:v>
                </c:pt>
                <c:pt idx="170">
                  <c:v>41030</c:v>
                </c:pt>
                <c:pt idx="171">
                  <c:v>41061</c:v>
                </c:pt>
                <c:pt idx="172">
                  <c:v>41091</c:v>
                </c:pt>
                <c:pt idx="173">
                  <c:v>41122</c:v>
                </c:pt>
                <c:pt idx="174">
                  <c:v>41153</c:v>
                </c:pt>
                <c:pt idx="175">
                  <c:v>41183</c:v>
                </c:pt>
                <c:pt idx="176">
                  <c:v>41214</c:v>
                </c:pt>
                <c:pt idx="177">
                  <c:v>41244</c:v>
                </c:pt>
                <c:pt idx="178">
                  <c:v>41275</c:v>
                </c:pt>
                <c:pt idx="179">
                  <c:v>41306</c:v>
                </c:pt>
                <c:pt idx="180">
                  <c:v>41334</c:v>
                </c:pt>
                <c:pt idx="181">
                  <c:v>41365</c:v>
                </c:pt>
                <c:pt idx="182">
                  <c:v>41395</c:v>
                </c:pt>
                <c:pt idx="183">
                  <c:v>41426</c:v>
                </c:pt>
                <c:pt idx="184">
                  <c:v>41456</c:v>
                </c:pt>
                <c:pt idx="185">
                  <c:v>41487</c:v>
                </c:pt>
                <c:pt idx="186">
                  <c:v>41518</c:v>
                </c:pt>
                <c:pt idx="187">
                  <c:v>41548</c:v>
                </c:pt>
                <c:pt idx="188">
                  <c:v>41579</c:v>
                </c:pt>
                <c:pt idx="189">
                  <c:v>41609</c:v>
                </c:pt>
                <c:pt idx="190">
                  <c:v>41640</c:v>
                </c:pt>
                <c:pt idx="191">
                  <c:v>41671</c:v>
                </c:pt>
                <c:pt idx="192">
                  <c:v>41699</c:v>
                </c:pt>
                <c:pt idx="193">
                  <c:v>41730</c:v>
                </c:pt>
                <c:pt idx="194">
                  <c:v>41760</c:v>
                </c:pt>
                <c:pt idx="195">
                  <c:v>41791</c:v>
                </c:pt>
                <c:pt idx="196">
                  <c:v>41821</c:v>
                </c:pt>
                <c:pt idx="197">
                  <c:v>41852</c:v>
                </c:pt>
                <c:pt idx="198">
                  <c:v>41883</c:v>
                </c:pt>
                <c:pt idx="199">
                  <c:v>41913</c:v>
                </c:pt>
                <c:pt idx="200">
                  <c:v>41944</c:v>
                </c:pt>
                <c:pt idx="201">
                  <c:v>41974</c:v>
                </c:pt>
                <c:pt idx="202">
                  <c:v>42005</c:v>
                </c:pt>
                <c:pt idx="203">
                  <c:v>42036</c:v>
                </c:pt>
                <c:pt idx="204">
                  <c:v>42064</c:v>
                </c:pt>
                <c:pt idx="205">
                  <c:v>42095</c:v>
                </c:pt>
                <c:pt idx="206">
                  <c:v>42125</c:v>
                </c:pt>
                <c:pt idx="207">
                  <c:v>42156</c:v>
                </c:pt>
                <c:pt idx="208">
                  <c:v>42186</c:v>
                </c:pt>
                <c:pt idx="209">
                  <c:v>42217</c:v>
                </c:pt>
                <c:pt idx="210">
                  <c:v>42248</c:v>
                </c:pt>
                <c:pt idx="211">
                  <c:v>42278</c:v>
                </c:pt>
                <c:pt idx="212">
                  <c:v>42309</c:v>
                </c:pt>
                <c:pt idx="213">
                  <c:v>42339</c:v>
                </c:pt>
                <c:pt idx="214">
                  <c:v>42370</c:v>
                </c:pt>
                <c:pt idx="215">
                  <c:v>42401</c:v>
                </c:pt>
                <c:pt idx="216">
                  <c:v>42430</c:v>
                </c:pt>
                <c:pt idx="217">
                  <c:v>42461</c:v>
                </c:pt>
                <c:pt idx="218">
                  <c:v>42491</c:v>
                </c:pt>
                <c:pt idx="219">
                  <c:v>42522</c:v>
                </c:pt>
                <c:pt idx="220">
                  <c:v>42552</c:v>
                </c:pt>
                <c:pt idx="221">
                  <c:v>42583</c:v>
                </c:pt>
                <c:pt idx="222">
                  <c:v>42614</c:v>
                </c:pt>
                <c:pt idx="223">
                  <c:v>42644</c:v>
                </c:pt>
                <c:pt idx="224">
                  <c:v>42675</c:v>
                </c:pt>
                <c:pt idx="225">
                  <c:v>42705</c:v>
                </c:pt>
                <c:pt idx="226">
                  <c:v>42736</c:v>
                </c:pt>
                <c:pt idx="227">
                  <c:v>42767</c:v>
                </c:pt>
              </c:numCache>
            </c:numRef>
          </c:cat>
          <c:val>
            <c:numRef>
              <c:f>Plan5!$B$8:$B$235</c:f>
              <c:numCache>
                <c:formatCode>General</c:formatCode>
                <c:ptCount val="228"/>
                <c:pt idx="0">
                  <c:v>28000.000000000004</c:v>
                </c:pt>
                <c:pt idx="1">
                  <c:v>23250</c:v>
                </c:pt>
                <c:pt idx="2">
                  <c:v>21750</c:v>
                </c:pt>
                <c:pt idx="3">
                  <c:v>21000</c:v>
                </c:pt>
                <c:pt idx="4">
                  <c:v>19750</c:v>
                </c:pt>
                <c:pt idx="5">
                  <c:v>19750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28999.999999999996</c:v>
                </c:pt>
                <c:pt idx="10">
                  <c:v>25000</c:v>
                </c:pt>
                <c:pt idx="11">
                  <c:v>25000</c:v>
                </c:pt>
                <c:pt idx="12">
                  <c:v>45000</c:v>
                </c:pt>
                <c:pt idx="13">
                  <c:v>39500</c:v>
                </c:pt>
                <c:pt idx="14">
                  <c:v>23500</c:v>
                </c:pt>
                <c:pt idx="15">
                  <c:v>22000</c:v>
                </c:pt>
                <c:pt idx="16">
                  <c:v>21000</c:v>
                </c:pt>
                <c:pt idx="17">
                  <c:v>19500</c:v>
                </c:pt>
                <c:pt idx="18">
                  <c:v>19500</c:v>
                </c:pt>
                <c:pt idx="19">
                  <c:v>19000</c:v>
                </c:pt>
                <c:pt idx="20">
                  <c:v>19000</c:v>
                </c:pt>
                <c:pt idx="21">
                  <c:v>19000</c:v>
                </c:pt>
                <c:pt idx="22">
                  <c:v>19000</c:v>
                </c:pt>
                <c:pt idx="23">
                  <c:v>19000</c:v>
                </c:pt>
                <c:pt idx="24">
                  <c:v>18500</c:v>
                </c:pt>
                <c:pt idx="25">
                  <c:v>18500</c:v>
                </c:pt>
                <c:pt idx="26">
                  <c:v>18500</c:v>
                </c:pt>
                <c:pt idx="27">
                  <c:v>17500</c:v>
                </c:pt>
                <c:pt idx="28">
                  <c:v>17000</c:v>
                </c:pt>
                <c:pt idx="29">
                  <c:v>16500</c:v>
                </c:pt>
                <c:pt idx="30">
                  <c:v>16500</c:v>
                </c:pt>
                <c:pt idx="31">
                  <c:v>16500</c:v>
                </c:pt>
                <c:pt idx="32">
                  <c:v>16500</c:v>
                </c:pt>
                <c:pt idx="33">
                  <c:v>15750</c:v>
                </c:pt>
                <c:pt idx="34">
                  <c:v>15250</c:v>
                </c:pt>
                <c:pt idx="35">
                  <c:v>15250</c:v>
                </c:pt>
                <c:pt idx="36">
                  <c:v>15250</c:v>
                </c:pt>
                <c:pt idx="37">
                  <c:v>15750</c:v>
                </c:pt>
                <c:pt idx="38">
                  <c:v>16250</c:v>
                </c:pt>
                <c:pt idx="39">
                  <c:v>16750</c:v>
                </c:pt>
                <c:pt idx="40">
                  <c:v>18250</c:v>
                </c:pt>
                <c:pt idx="41">
                  <c:v>19000</c:v>
                </c:pt>
                <c:pt idx="42">
                  <c:v>19000</c:v>
                </c:pt>
                <c:pt idx="43">
                  <c:v>19000</c:v>
                </c:pt>
                <c:pt idx="44">
                  <c:v>19000</c:v>
                </c:pt>
                <c:pt idx="45">
                  <c:v>19000</c:v>
                </c:pt>
                <c:pt idx="46">
                  <c:v>19000</c:v>
                </c:pt>
                <c:pt idx="47">
                  <c:v>18750</c:v>
                </c:pt>
                <c:pt idx="48">
                  <c:v>18500</c:v>
                </c:pt>
                <c:pt idx="49">
                  <c:v>18500</c:v>
                </c:pt>
                <c:pt idx="50">
                  <c:v>18500</c:v>
                </c:pt>
                <c:pt idx="51">
                  <c:v>18500</c:v>
                </c:pt>
                <c:pt idx="52">
                  <c:v>18000</c:v>
                </c:pt>
                <c:pt idx="53">
                  <c:v>18000</c:v>
                </c:pt>
                <c:pt idx="54">
                  <c:v>18000</c:v>
                </c:pt>
                <c:pt idx="55">
                  <c:v>21000</c:v>
                </c:pt>
                <c:pt idx="56">
                  <c:v>21000</c:v>
                </c:pt>
                <c:pt idx="57">
                  <c:v>22000</c:v>
                </c:pt>
                <c:pt idx="58">
                  <c:v>25000</c:v>
                </c:pt>
                <c:pt idx="59">
                  <c:v>25500</c:v>
                </c:pt>
                <c:pt idx="60">
                  <c:v>26500</c:v>
                </c:pt>
                <c:pt idx="61">
                  <c:v>26500</c:v>
                </c:pt>
                <c:pt idx="62">
                  <c:v>26500</c:v>
                </c:pt>
                <c:pt idx="63">
                  <c:v>26000</c:v>
                </c:pt>
                <c:pt idx="64">
                  <c:v>24500</c:v>
                </c:pt>
                <c:pt idx="65">
                  <c:v>22000</c:v>
                </c:pt>
                <c:pt idx="66">
                  <c:v>20000</c:v>
                </c:pt>
                <c:pt idx="67">
                  <c:v>19000</c:v>
                </c:pt>
                <c:pt idx="68">
                  <c:v>17500</c:v>
                </c:pt>
                <c:pt idx="69">
                  <c:v>16500</c:v>
                </c:pt>
                <c:pt idx="70">
                  <c:v>16500</c:v>
                </c:pt>
                <c:pt idx="71">
                  <c:v>16500</c:v>
                </c:pt>
                <c:pt idx="72">
                  <c:v>16250</c:v>
                </c:pt>
                <c:pt idx="73">
                  <c:v>16000</c:v>
                </c:pt>
                <c:pt idx="74">
                  <c:v>16000</c:v>
                </c:pt>
                <c:pt idx="75">
                  <c:v>16000</c:v>
                </c:pt>
                <c:pt idx="76">
                  <c:v>16000</c:v>
                </c:pt>
                <c:pt idx="77">
                  <c:v>16000</c:v>
                </c:pt>
                <c:pt idx="78">
                  <c:v>16250</c:v>
                </c:pt>
                <c:pt idx="79">
                  <c:v>16750</c:v>
                </c:pt>
                <c:pt idx="80">
                  <c:v>17250</c:v>
                </c:pt>
                <c:pt idx="81">
                  <c:v>17750</c:v>
                </c:pt>
                <c:pt idx="82">
                  <c:v>18250</c:v>
                </c:pt>
                <c:pt idx="83">
                  <c:v>18750</c:v>
                </c:pt>
                <c:pt idx="84">
                  <c:v>19250</c:v>
                </c:pt>
                <c:pt idx="85">
                  <c:v>19500</c:v>
                </c:pt>
                <c:pt idx="86">
                  <c:v>19750</c:v>
                </c:pt>
                <c:pt idx="87">
                  <c:v>19750</c:v>
                </c:pt>
                <c:pt idx="88">
                  <c:v>19750</c:v>
                </c:pt>
                <c:pt idx="89">
                  <c:v>19750</c:v>
                </c:pt>
                <c:pt idx="90">
                  <c:v>19500</c:v>
                </c:pt>
                <c:pt idx="91">
                  <c:v>19000</c:v>
                </c:pt>
                <c:pt idx="92">
                  <c:v>18500</c:v>
                </c:pt>
                <c:pt idx="93">
                  <c:v>18000</c:v>
                </c:pt>
                <c:pt idx="94">
                  <c:v>17250</c:v>
                </c:pt>
                <c:pt idx="95">
                  <c:v>17250</c:v>
                </c:pt>
                <c:pt idx="96">
                  <c:v>16500</c:v>
                </c:pt>
                <c:pt idx="97">
                  <c:v>15750</c:v>
                </c:pt>
                <c:pt idx="98">
                  <c:v>15250</c:v>
                </c:pt>
                <c:pt idx="99">
                  <c:v>15250</c:v>
                </c:pt>
                <c:pt idx="100">
                  <c:v>14750</c:v>
                </c:pt>
                <c:pt idx="101">
                  <c:v>14249.999999999998</c:v>
                </c:pt>
                <c:pt idx="102">
                  <c:v>14249.999999999998</c:v>
                </c:pt>
                <c:pt idx="103">
                  <c:v>13750.000000000002</c:v>
                </c:pt>
                <c:pt idx="104">
                  <c:v>13250</c:v>
                </c:pt>
                <c:pt idx="105">
                  <c:v>13250</c:v>
                </c:pt>
                <c:pt idx="106">
                  <c:v>13000</c:v>
                </c:pt>
                <c:pt idx="107">
                  <c:v>13000</c:v>
                </c:pt>
                <c:pt idx="108">
                  <c:v>12750</c:v>
                </c:pt>
                <c:pt idx="109">
                  <c:v>12500</c:v>
                </c:pt>
                <c:pt idx="110">
                  <c:v>12500</c:v>
                </c:pt>
                <c:pt idx="111">
                  <c:v>12000</c:v>
                </c:pt>
                <c:pt idx="112">
                  <c:v>11500</c:v>
                </c:pt>
                <c:pt idx="113">
                  <c:v>11500</c:v>
                </c:pt>
                <c:pt idx="114">
                  <c:v>11250</c:v>
                </c:pt>
                <c:pt idx="115">
                  <c:v>11250</c:v>
                </c:pt>
                <c:pt idx="116">
                  <c:v>11250</c:v>
                </c:pt>
                <c:pt idx="117">
                  <c:v>11250</c:v>
                </c:pt>
                <c:pt idx="118">
                  <c:v>11250</c:v>
                </c:pt>
                <c:pt idx="119">
                  <c:v>11250</c:v>
                </c:pt>
                <c:pt idx="120">
                  <c:v>11250</c:v>
                </c:pt>
                <c:pt idx="121">
                  <c:v>11750</c:v>
                </c:pt>
                <c:pt idx="122">
                  <c:v>11750</c:v>
                </c:pt>
                <c:pt idx="123">
                  <c:v>12250</c:v>
                </c:pt>
                <c:pt idx="124">
                  <c:v>13000</c:v>
                </c:pt>
                <c:pt idx="125">
                  <c:v>13000</c:v>
                </c:pt>
                <c:pt idx="126">
                  <c:v>13750.000000000002</c:v>
                </c:pt>
                <c:pt idx="127">
                  <c:v>13750.000000000002</c:v>
                </c:pt>
                <c:pt idx="128">
                  <c:v>13750.000000000002</c:v>
                </c:pt>
                <c:pt idx="129">
                  <c:v>13750.000000000002</c:v>
                </c:pt>
                <c:pt idx="130">
                  <c:v>12750</c:v>
                </c:pt>
                <c:pt idx="131">
                  <c:v>12750</c:v>
                </c:pt>
                <c:pt idx="132">
                  <c:v>11250</c:v>
                </c:pt>
                <c:pt idx="133">
                  <c:v>10250</c:v>
                </c:pt>
                <c:pt idx="134">
                  <c:v>10250</c:v>
                </c:pt>
                <c:pt idx="135">
                  <c:v>9250</c:v>
                </c:pt>
                <c:pt idx="136">
                  <c:v>8750</c:v>
                </c:pt>
                <c:pt idx="137">
                  <c:v>8750</c:v>
                </c:pt>
                <c:pt idx="138">
                  <c:v>8750</c:v>
                </c:pt>
                <c:pt idx="139">
                  <c:v>8750</c:v>
                </c:pt>
                <c:pt idx="140">
                  <c:v>8750</c:v>
                </c:pt>
                <c:pt idx="141">
                  <c:v>8750</c:v>
                </c:pt>
                <c:pt idx="142">
                  <c:v>8750</c:v>
                </c:pt>
                <c:pt idx="143">
                  <c:v>8750</c:v>
                </c:pt>
                <c:pt idx="144">
                  <c:v>8750</c:v>
                </c:pt>
                <c:pt idx="145">
                  <c:v>9500</c:v>
                </c:pt>
                <c:pt idx="146">
                  <c:v>9500</c:v>
                </c:pt>
                <c:pt idx="147">
                  <c:v>10250</c:v>
                </c:pt>
                <c:pt idx="148">
                  <c:v>10750</c:v>
                </c:pt>
                <c:pt idx="149">
                  <c:v>10750</c:v>
                </c:pt>
                <c:pt idx="150">
                  <c:v>10750</c:v>
                </c:pt>
                <c:pt idx="151">
                  <c:v>10750</c:v>
                </c:pt>
                <c:pt idx="152">
                  <c:v>10750</c:v>
                </c:pt>
                <c:pt idx="153">
                  <c:v>10750</c:v>
                </c:pt>
                <c:pt idx="154">
                  <c:v>11250</c:v>
                </c:pt>
                <c:pt idx="155">
                  <c:v>11250</c:v>
                </c:pt>
                <c:pt idx="156">
                  <c:v>11750</c:v>
                </c:pt>
                <c:pt idx="157">
                  <c:v>12000</c:v>
                </c:pt>
                <c:pt idx="158">
                  <c:v>12000</c:v>
                </c:pt>
                <c:pt idx="159">
                  <c:v>12250</c:v>
                </c:pt>
                <c:pt idx="160">
                  <c:v>12500</c:v>
                </c:pt>
                <c:pt idx="161">
                  <c:v>12000</c:v>
                </c:pt>
                <c:pt idx="162">
                  <c:v>12000</c:v>
                </c:pt>
                <c:pt idx="163">
                  <c:v>11500</c:v>
                </c:pt>
                <c:pt idx="164">
                  <c:v>11000</c:v>
                </c:pt>
                <c:pt idx="165">
                  <c:v>11000</c:v>
                </c:pt>
                <c:pt idx="166">
                  <c:v>10500</c:v>
                </c:pt>
                <c:pt idx="167">
                  <c:v>10500</c:v>
                </c:pt>
                <c:pt idx="168">
                  <c:v>9750</c:v>
                </c:pt>
                <c:pt idx="169">
                  <c:v>9000</c:v>
                </c:pt>
                <c:pt idx="170">
                  <c:v>8500</c:v>
                </c:pt>
                <c:pt idx="171">
                  <c:v>8500</c:v>
                </c:pt>
                <c:pt idx="172">
                  <c:v>8000</c:v>
                </c:pt>
                <c:pt idx="173">
                  <c:v>7500</c:v>
                </c:pt>
                <c:pt idx="174">
                  <c:v>7500</c:v>
                </c:pt>
                <c:pt idx="175">
                  <c:v>7249.9999999999991</c:v>
                </c:pt>
                <c:pt idx="176">
                  <c:v>7249.9999999999991</c:v>
                </c:pt>
                <c:pt idx="177">
                  <c:v>7249.9999999999991</c:v>
                </c:pt>
                <c:pt idx="178">
                  <c:v>7249.9999999999991</c:v>
                </c:pt>
                <c:pt idx="179">
                  <c:v>7249.9999999999991</c:v>
                </c:pt>
                <c:pt idx="180">
                  <c:v>7249.9999999999991</c:v>
                </c:pt>
                <c:pt idx="181">
                  <c:v>7500</c:v>
                </c:pt>
                <c:pt idx="182">
                  <c:v>8000</c:v>
                </c:pt>
                <c:pt idx="183">
                  <c:v>8000</c:v>
                </c:pt>
                <c:pt idx="184">
                  <c:v>8500</c:v>
                </c:pt>
                <c:pt idx="185">
                  <c:v>9000</c:v>
                </c:pt>
                <c:pt idx="186">
                  <c:v>9000</c:v>
                </c:pt>
                <c:pt idx="187">
                  <c:v>9500</c:v>
                </c:pt>
                <c:pt idx="188">
                  <c:v>10000</c:v>
                </c:pt>
                <c:pt idx="189">
                  <c:v>10000</c:v>
                </c:pt>
                <c:pt idx="190">
                  <c:v>10500</c:v>
                </c:pt>
                <c:pt idx="191">
                  <c:v>10750</c:v>
                </c:pt>
                <c:pt idx="192">
                  <c:v>10750</c:v>
                </c:pt>
                <c:pt idx="193">
                  <c:v>11000</c:v>
                </c:pt>
                <c:pt idx="194">
                  <c:v>11000</c:v>
                </c:pt>
                <c:pt idx="195">
                  <c:v>11000</c:v>
                </c:pt>
                <c:pt idx="196">
                  <c:v>11000</c:v>
                </c:pt>
                <c:pt idx="197">
                  <c:v>11000</c:v>
                </c:pt>
                <c:pt idx="198">
                  <c:v>11000</c:v>
                </c:pt>
                <c:pt idx="199">
                  <c:v>11250</c:v>
                </c:pt>
                <c:pt idx="200">
                  <c:v>11250</c:v>
                </c:pt>
                <c:pt idx="201">
                  <c:v>11750</c:v>
                </c:pt>
                <c:pt idx="202">
                  <c:v>12250</c:v>
                </c:pt>
                <c:pt idx="203">
                  <c:v>12250</c:v>
                </c:pt>
                <c:pt idx="204">
                  <c:v>12750</c:v>
                </c:pt>
                <c:pt idx="205">
                  <c:v>13250</c:v>
                </c:pt>
                <c:pt idx="206">
                  <c:v>13250</c:v>
                </c:pt>
                <c:pt idx="207">
                  <c:v>13750.000000000002</c:v>
                </c:pt>
                <c:pt idx="208">
                  <c:v>14249.999999999998</c:v>
                </c:pt>
                <c:pt idx="209">
                  <c:v>14249.999999999998</c:v>
                </c:pt>
                <c:pt idx="210">
                  <c:v>14249.999999999998</c:v>
                </c:pt>
                <c:pt idx="211">
                  <c:v>14249.999999999998</c:v>
                </c:pt>
                <c:pt idx="212">
                  <c:v>14249.999999999998</c:v>
                </c:pt>
                <c:pt idx="213">
                  <c:v>14249.999999999998</c:v>
                </c:pt>
                <c:pt idx="214">
                  <c:v>14249.999999999998</c:v>
                </c:pt>
                <c:pt idx="215">
                  <c:v>14249.999999999998</c:v>
                </c:pt>
                <c:pt idx="216">
                  <c:v>14249.999999999998</c:v>
                </c:pt>
                <c:pt idx="217">
                  <c:v>14249.999999999998</c:v>
                </c:pt>
                <c:pt idx="218">
                  <c:v>14249.999999999998</c:v>
                </c:pt>
                <c:pt idx="219">
                  <c:v>14249.999999999998</c:v>
                </c:pt>
                <c:pt idx="220">
                  <c:v>14249.999999999998</c:v>
                </c:pt>
                <c:pt idx="221">
                  <c:v>14249.999999999998</c:v>
                </c:pt>
                <c:pt idx="222">
                  <c:v>14249.999999999998</c:v>
                </c:pt>
                <c:pt idx="223">
                  <c:v>14000.000000000002</c:v>
                </c:pt>
                <c:pt idx="224">
                  <c:v>13750.000000000002</c:v>
                </c:pt>
                <c:pt idx="225">
                  <c:v>13750.000000000002</c:v>
                </c:pt>
                <c:pt idx="226">
                  <c:v>13000</c:v>
                </c:pt>
                <c:pt idx="227">
                  <c:v>12250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Plan5!$C$7</c:f>
              <c:strCache>
                <c:ptCount val="1"/>
                <c:pt idx="0">
                  <c:v>Bolsa em dolar</c:v>
                </c:pt>
              </c:strCache>
            </c:strRef>
          </c:tx>
          <c:cat>
            <c:numRef>
              <c:f>Plan5!$A$8:$A$235</c:f>
              <c:numCache>
                <c:formatCode>mmm\-yy</c:formatCode>
                <c:ptCount val="228"/>
                <c:pt idx="0">
                  <c:v>35855</c:v>
                </c:pt>
                <c:pt idx="1">
                  <c:v>35886</c:v>
                </c:pt>
                <c:pt idx="2">
                  <c:v>35916</c:v>
                </c:pt>
                <c:pt idx="3">
                  <c:v>35947</c:v>
                </c:pt>
                <c:pt idx="4">
                  <c:v>35977</c:v>
                </c:pt>
                <c:pt idx="5">
                  <c:v>36008</c:v>
                </c:pt>
                <c:pt idx="6">
                  <c:v>36039</c:v>
                </c:pt>
                <c:pt idx="7">
                  <c:v>36069</c:v>
                </c:pt>
                <c:pt idx="8">
                  <c:v>36100</c:v>
                </c:pt>
                <c:pt idx="9">
                  <c:v>36130</c:v>
                </c:pt>
                <c:pt idx="10">
                  <c:v>36161</c:v>
                </c:pt>
                <c:pt idx="11">
                  <c:v>36192</c:v>
                </c:pt>
                <c:pt idx="12">
                  <c:v>36220</c:v>
                </c:pt>
                <c:pt idx="13">
                  <c:v>36251</c:v>
                </c:pt>
                <c:pt idx="14">
                  <c:v>36281</c:v>
                </c:pt>
                <c:pt idx="15">
                  <c:v>36312</c:v>
                </c:pt>
                <c:pt idx="16">
                  <c:v>36342</c:v>
                </c:pt>
                <c:pt idx="17">
                  <c:v>36373</c:v>
                </c:pt>
                <c:pt idx="18">
                  <c:v>36404</c:v>
                </c:pt>
                <c:pt idx="19">
                  <c:v>36434</c:v>
                </c:pt>
                <c:pt idx="20">
                  <c:v>36465</c:v>
                </c:pt>
                <c:pt idx="21">
                  <c:v>36495</c:v>
                </c:pt>
                <c:pt idx="22">
                  <c:v>36526</c:v>
                </c:pt>
                <c:pt idx="23">
                  <c:v>36557</c:v>
                </c:pt>
                <c:pt idx="24">
                  <c:v>36586</c:v>
                </c:pt>
                <c:pt idx="25">
                  <c:v>36617</c:v>
                </c:pt>
                <c:pt idx="26">
                  <c:v>36647</c:v>
                </c:pt>
                <c:pt idx="27">
                  <c:v>36678</c:v>
                </c:pt>
                <c:pt idx="28">
                  <c:v>36708</c:v>
                </c:pt>
                <c:pt idx="29">
                  <c:v>36739</c:v>
                </c:pt>
                <c:pt idx="30">
                  <c:v>36770</c:v>
                </c:pt>
                <c:pt idx="31">
                  <c:v>36800</c:v>
                </c:pt>
                <c:pt idx="32">
                  <c:v>36831</c:v>
                </c:pt>
                <c:pt idx="33">
                  <c:v>36861</c:v>
                </c:pt>
                <c:pt idx="34">
                  <c:v>36892</c:v>
                </c:pt>
                <c:pt idx="35">
                  <c:v>36923</c:v>
                </c:pt>
                <c:pt idx="36">
                  <c:v>36951</c:v>
                </c:pt>
                <c:pt idx="37">
                  <c:v>36982</c:v>
                </c:pt>
                <c:pt idx="38">
                  <c:v>37012</c:v>
                </c:pt>
                <c:pt idx="39">
                  <c:v>37043</c:v>
                </c:pt>
                <c:pt idx="40">
                  <c:v>37073</c:v>
                </c:pt>
                <c:pt idx="41">
                  <c:v>37104</c:v>
                </c:pt>
                <c:pt idx="42">
                  <c:v>37135</c:v>
                </c:pt>
                <c:pt idx="43">
                  <c:v>37165</c:v>
                </c:pt>
                <c:pt idx="44">
                  <c:v>37196</c:v>
                </c:pt>
                <c:pt idx="45">
                  <c:v>37226</c:v>
                </c:pt>
                <c:pt idx="46">
                  <c:v>37257</c:v>
                </c:pt>
                <c:pt idx="47">
                  <c:v>37288</c:v>
                </c:pt>
                <c:pt idx="48">
                  <c:v>37316</c:v>
                </c:pt>
                <c:pt idx="49">
                  <c:v>37347</c:v>
                </c:pt>
                <c:pt idx="50">
                  <c:v>37377</c:v>
                </c:pt>
                <c:pt idx="51">
                  <c:v>37408</c:v>
                </c:pt>
                <c:pt idx="52">
                  <c:v>37438</c:v>
                </c:pt>
                <c:pt idx="53">
                  <c:v>37469</c:v>
                </c:pt>
                <c:pt idx="54">
                  <c:v>37500</c:v>
                </c:pt>
                <c:pt idx="55">
                  <c:v>37530</c:v>
                </c:pt>
                <c:pt idx="56">
                  <c:v>37561</c:v>
                </c:pt>
                <c:pt idx="57">
                  <c:v>37591</c:v>
                </c:pt>
                <c:pt idx="58">
                  <c:v>37622</c:v>
                </c:pt>
                <c:pt idx="59">
                  <c:v>37653</c:v>
                </c:pt>
                <c:pt idx="60">
                  <c:v>37681</c:v>
                </c:pt>
                <c:pt idx="61">
                  <c:v>37712</c:v>
                </c:pt>
                <c:pt idx="62">
                  <c:v>37742</c:v>
                </c:pt>
                <c:pt idx="63">
                  <c:v>37773</c:v>
                </c:pt>
                <c:pt idx="64">
                  <c:v>37803</c:v>
                </c:pt>
                <c:pt idx="65">
                  <c:v>37834</c:v>
                </c:pt>
                <c:pt idx="66">
                  <c:v>37865</c:v>
                </c:pt>
                <c:pt idx="67">
                  <c:v>37895</c:v>
                </c:pt>
                <c:pt idx="68">
                  <c:v>37926</c:v>
                </c:pt>
                <c:pt idx="69">
                  <c:v>37956</c:v>
                </c:pt>
                <c:pt idx="70">
                  <c:v>37987</c:v>
                </c:pt>
                <c:pt idx="71">
                  <c:v>38018</c:v>
                </c:pt>
                <c:pt idx="72">
                  <c:v>38047</c:v>
                </c:pt>
                <c:pt idx="73">
                  <c:v>38078</c:v>
                </c:pt>
                <c:pt idx="74">
                  <c:v>38108</c:v>
                </c:pt>
                <c:pt idx="75">
                  <c:v>38139</c:v>
                </c:pt>
                <c:pt idx="76">
                  <c:v>38169</c:v>
                </c:pt>
                <c:pt idx="77">
                  <c:v>38200</c:v>
                </c:pt>
                <c:pt idx="78">
                  <c:v>38231</c:v>
                </c:pt>
                <c:pt idx="79">
                  <c:v>38261</c:v>
                </c:pt>
                <c:pt idx="80">
                  <c:v>38292</c:v>
                </c:pt>
                <c:pt idx="81">
                  <c:v>38322</c:v>
                </c:pt>
                <c:pt idx="82">
                  <c:v>38353</c:v>
                </c:pt>
                <c:pt idx="83">
                  <c:v>38384</c:v>
                </c:pt>
                <c:pt idx="84">
                  <c:v>38412</c:v>
                </c:pt>
                <c:pt idx="85">
                  <c:v>38443</c:v>
                </c:pt>
                <c:pt idx="86">
                  <c:v>38473</c:v>
                </c:pt>
                <c:pt idx="87">
                  <c:v>38504</c:v>
                </c:pt>
                <c:pt idx="88">
                  <c:v>38534</c:v>
                </c:pt>
                <c:pt idx="89">
                  <c:v>38565</c:v>
                </c:pt>
                <c:pt idx="90">
                  <c:v>38596</c:v>
                </c:pt>
                <c:pt idx="91">
                  <c:v>38626</c:v>
                </c:pt>
                <c:pt idx="92">
                  <c:v>38657</c:v>
                </c:pt>
                <c:pt idx="93">
                  <c:v>38687</c:v>
                </c:pt>
                <c:pt idx="94">
                  <c:v>38718</c:v>
                </c:pt>
                <c:pt idx="95">
                  <c:v>38749</c:v>
                </c:pt>
                <c:pt idx="96">
                  <c:v>38777</c:v>
                </c:pt>
                <c:pt idx="97">
                  <c:v>38808</c:v>
                </c:pt>
                <c:pt idx="98">
                  <c:v>38838</c:v>
                </c:pt>
                <c:pt idx="99">
                  <c:v>38869</c:v>
                </c:pt>
                <c:pt idx="100">
                  <c:v>38899</c:v>
                </c:pt>
                <c:pt idx="101">
                  <c:v>38930</c:v>
                </c:pt>
                <c:pt idx="102">
                  <c:v>38961</c:v>
                </c:pt>
                <c:pt idx="103">
                  <c:v>38991</c:v>
                </c:pt>
                <c:pt idx="104">
                  <c:v>39022</c:v>
                </c:pt>
                <c:pt idx="105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18">
                  <c:v>39448</c:v>
                </c:pt>
                <c:pt idx="119">
                  <c:v>39479</c:v>
                </c:pt>
                <c:pt idx="120">
                  <c:v>39508</c:v>
                </c:pt>
                <c:pt idx="121">
                  <c:v>39539</c:v>
                </c:pt>
                <c:pt idx="122">
                  <c:v>39569</c:v>
                </c:pt>
                <c:pt idx="123">
                  <c:v>39600</c:v>
                </c:pt>
                <c:pt idx="124">
                  <c:v>39630</c:v>
                </c:pt>
                <c:pt idx="125">
                  <c:v>39661</c:v>
                </c:pt>
                <c:pt idx="126">
                  <c:v>39692</c:v>
                </c:pt>
                <c:pt idx="127">
                  <c:v>39722</c:v>
                </c:pt>
                <c:pt idx="128">
                  <c:v>39753</c:v>
                </c:pt>
                <c:pt idx="129">
                  <c:v>39783</c:v>
                </c:pt>
                <c:pt idx="130">
                  <c:v>39814</c:v>
                </c:pt>
                <c:pt idx="131">
                  <c:v>39845</c:v>
                </c:pt>
                <c:pt idx="132">
                  <c:v>39873</c:v>
                </c:pt>
                <c:pt idx="133">
                  <c:v>39904</c:v>
                </c:pt>
                <c:pt idx="134">
                  <c:v>39934</c:v>
                </c:pt>
                <c:pt idx="135">
                  <c:v>39965</c:v>
                </c:pt>
                <c:pt idx="136">
                  <c:v>39995</c:v>
                </c:pt>
                <c:pt idx="137">
                  <c:v>40026</c:v>
                </c:pt>
                <c:pt idx="138">
                  <c:v>40057</c:v>
                </c:pt>
                <c:pt idx="139">
                  <c:v>40087</c:v>
                </c:pt>
                <c:pt idx="140">
                  <c:v>40118</c:v>
                </c:pt>
                <c:pt idx="141">
                  <c:v>40148</c:v>
                </c:pt>
                <c:pt idx="142">
                  <c:v>40179</c:v>
                </c:pt>
                <c:pt idx="143">
                  <c:v>40210</c:v>
                </c:pt>
                <c:pt idx="144">
                  <c:v>40238</c:v>
                </c:pt>
                <c:pt idx="145">
                  <c:v>40269</c:v>
                </c:pt>
                <c:pt idx="146">
                  <c:v>40299</c:v>
                </c:pt>
                <c:pt idx="147">
                  <c:v>40330</c:v>
                </c:pt>
                <c:pt idx="148">
                  <c:v>40360</c:v>
                </c:pt>
                <c:pt idx="149">
                  <c:v>40391</c:v>
                </c:pt>
                <c:pt idx="150">
                  <c:v>40422</c:v>
                </c:pt>
                <c:pt idx="151">
                  <c:v>40452</c:v>
                </c:pt>
                <c:pt idx="152">
                  <c:v>40483</c:v>
                </c:pt>
                <c:pt idx="153">
                  <c:v>40513</c:v>
                </c:pt>
                <c:pt idx="154">
                  <c:v>40544</c:v>
                </c:pt>
                <c:pt idx="155">
                  <c:v>40575</c:v>
                </c:pt>
                <c:pt idx="156">
                  <c:v>40603</c:v>
                </c:pt>
                <c:pt idx="157">
                  <c:v>40634</c:v>
                </c:pt>
                <c:pt idx="158">
                  <c:v>40664</c:v>
                </c:pt>
                <c:pt idx="159">
                  <c:v>40695</c:v>
                </c:pt>
                <c:pt idx="160">
                  <c:v>40725</c:v>
                </c:pt>
                <c:pt idx="161">
                  <c:v>40756</c:v>
                </c:pt>
                <c:pt idx="162">
                  <c:v>40787</c:v>
                </c:pt>
                <c:pt idx="163">
                  <c:v>40817</c:v>
                </c:pt>
                <c:pt idx="164">
                  <c:v>40848</c:v>
                </c:pt>
                <c:pt idx="165">
                  <c:v>40878</c:v>
                </c:pt>
                <c:pt idx="166">
                  <c:v>40909</c:v>
                </c:pt>
                <c:pt idx="167">
                  <c:v>40940</c:v>
                </c:pt>
                <c:pt idx="168">
                  <c:v>40969</c:v>
                </c:pt>
                <c:pt idx="169">
                  <c:v>41000</c:v>
                </c:pt>
                <c:pt idx="170">
                  <c:v>41030</c:v>
                </c:pt>
                <c:pt idx="171">
                  <c:v>41061</c:v>
                </c:pt>
                <c:pt idx="172">
                  <c:v>41091</c:v>
                </c:pt>
                <c:pt idx="173">
                  <c:v>41122</c:v>
                </c:pt>
                <c:pt idx="174">
                  <c:v>41153</c:v>
                </c:pt>
                <c:pt idx="175">
                  <c:v>41183</c:v>
                </c:pt>
                <c:pt idx="176">
                  <c:v>41214</c:v>
                </c:pt>
                <c:pt idx="177">
                  <c:v>41244</c:v>
                </c:pt>
                <c:pt idx="178">
                  <c:v>41275</c:v>
                </c:pt>
                <c:pt idx="179">
                  <c:v>41306</c:v>
                </c:pt>
                <c:pt idx="180">
                  <c:v>41334</c:v>
                </c:pt>
                <c:pt idx="181">
                  <c:v>41365</c:v>
                </c:pt>
                <c:pt idx="182">
                  <c:v>41395</c:v>
                </c:pt>
                <c:pt idx="183">
                  <c:v>41426</c:v>
                </c:pt>
                <c:pt idx="184">
                  <c:v>41456</c:v>
                </c:pt>
                <c:pt idx="185">
                  <c:v>41487</c:v>
                </c:pt>
                <c:pt idx="186">
                  <c:v>41518</c:v>
                </c:pt>
                <c:pt idx="187">
                  <c:v>41548</c:v>
                </c:pt>
                <c:pt idx="188">
                  <c:v>41579</c:v>
                </c:pt>
                <c:pt idx="189">
                  <c:v>41609</c:v>
                </c:pt>
                <c:pt idx="190">
                  <c:v>41640</c:v>
                </c:pt>
                <c:pt idx="191">
                  <c:v>41671</c:v>
                </c:pt>
                <c:pt idx="192">
                  <c:v>41699</c:v>
                </c:pt>
                <c:pt idx="193">
                  <c:v>41730</c:v>
                </c:pt>
                <c:pt idx="194">
                  <c:v>41760</c:v>
                </c:pt>
                <c:pt idx="195">
                  <c:v>41791</c:v>
                </c:pt>
                <c:pt idx="196">
                  <c:v>41821</c:v>
                </c:pt>
                <c:pt idx="197">
                  <c:v>41852</c:v>
                </c:pt>
                <c:pt idx="198">
                  <c:v>41883</c:v>
                </c:pt>
                <c:pt idx="199">
                  <c:v>41913</c:v>
                </c:pt>
                <c:pt idx="200">
                  <c:v>41944</c:v>
                </c:pt>
                <c:pt idx="201">
                  <c:v>41974</c:v>
                </c:pt>
                <c:pt idx="202">
                  <c:v>42005</c:v>
                </c:pt>
                <c:pt idx="203">
                  <c:v>42036</c:v>
                </c:pt>
                <c:pt idx="204">
                  <c:v>42064</c:v>
                </c:pt>
                <c:pt idx="205">
                  <c:v>42095</c:v>
                </c:pt>
                <c:pt idx="206">
                  <c:v>42125</c:v>
                </c:pt>
                <c:pt idx="207">
                  <c:v>42156</c:v>
                </c:pt>
                <c:pt idx="208">
                  <c:v>42186</c:v>
                </c:pt>
                <c:pt idx="209">
                  <c:v>42217</c:v>
                </c:pt>
                <c:pt idx="210">
                  <c:v>42248</c:v>
                </c:pt>
                <c:pt idx="211">
                  <c:v>42278</c:v>
                </c:pt>
                <c:pt idx="212">
                  <c:v>42309</c:v>
                </c:pt>
                <c:pt idx="213">
                  <c:v>42339</c:v>
                </c:pt>
                <c:pt idx="214">
                  <c:v>42370</c:v>
                </c:pt>
                <c:pt idx="215">
                  <c:v>42401</c:v>
                </c:pt>
                <c:pt idx="216">
                  <c:v>42430</c:v>
                </c:pt>
                <c:pt idx="217">
                  <c:v>42461</c:v>
                </c:pt>
                <c:pt idx="218">
                  <c:v>42491</c:v>
                </c:pt>
                <c:pt idx="219">
                  <c:v>42522</c:v>
                </c:pt>
                <c:pt idx="220">
                  <c:v>42552</c:v>
                </c:pt>
                <c:pt idx="221">
                  <c:v>42583</c:v>
                </c:pt>
                <c:pt idx="222">
                  <c:v>42614</c:v>
                </c:pt>
                <c:pt idx="223">
                  <c:v>42644</c:v>
                </c:pt>
                <c:pt idx="224">
                  <c:v>42675</c:v>
                </c:pt>
                <c:pt idx="225">
                  <c:v>42705</c:v>
                </c:pt>
                <c:pt idx="226">
                  <c:v>42736</c:v>
                </c:pt>
                <c:pt idx="227">
                  <c:v>42767</c:v>
                </c:pt>
              </c:numCache>
            </c:numRef>
          </c:cat>
          <c:val>
            <c:numRef>
              <c:f>Plan5!$C$8:$C$235</c:f>
              <c:numCache>
                <c:formatCode>General</c:formatCode>
                <c:ptCount val="228"/>
                <c:pt idx="0">
                  <c:v>10507.47</c:v>
                </c:pt>
                <c:pt idx="1">
                  <c:v>10211.629999999999</c:v>
                </c:pt>
                <c:pt idx="2">
                  <c:v>8559.6299999999992</c:v>
                </c:pt>
                <c:pt idx="3">
                  <c:v>8368.35</c:v>
                </c:pt>
                <c:pt idx="4">
                  <c:v>9207.15</c:v>
                </c:pt>
                <c:pt idx="5">
                  <c:v>5501.06</c:v>
                </c:pt>
                <c:pt idx="6">
                  <c:v>5568.41</c:v>
                </c:pt>
                <c:pt idx="7">
                  <c:v>5907.45</c:v>
                </c:pt>
                <c:pt idx="8">
                  <c:v>7184.11</c:v>
                </c:pt>
                <c:pt idx="9">
                  <c:v>5616.35</c:v>
                </c:pt>
                <c:pt idx="10">
                  <c:v>3947.34</c:v>
                </c:pt>
                <c:pt idx="11">
                  <c:v>4389.6499999999996</c:v>
                </c:pt>
                <c:pt idx="12">
                  <c:v>6236.73</c:v>
                </c:pt>
                <c:pt idx="13">
                  <c:v>6821.51</c:v>
                </c:pt>
                <c:pt idx="14">
                  <c:v>6451.42</c:v>
                </c:pt>
                <c:pt idx="15">
                  <c:v>6636.41</c:v>
                </c:pt>
                <c:pt idx="16">
                  <c:v>5794.67</c:v>
                </c:pt>
                <c:pt idx="17">
                  <c:v>5511.21</c:v>
                </c:pt>
                <c:pt idx="18">
                  <c:v>5736.57</c:v>
                </c:pt>
                <c:pt idx="19">
                  <c:v>6009.24</c:v>
                </c:pt>
                <c:pt idx="20">
                  <c:v>7169.09</c:v>
                </c:pt>
                <c:pt idx="21">
                  <c:v>9474.5</c:v>
                </c:pt>
                <c:pt idx="22">
                  <c:v>9191.4</c:v>
                </c:pt>
                <c:pt idx="23">
                  <c:v>9994.4500000000007</c:v>
                </c:pt>
                <c:pt idx="24">
                  <c:v>10247.48</c:v>
                </c:pt>
                <c:pt idx="25">
                  <c:v>8612.86</c:v>
                </c:pt>
                <c:pt idx="26">
                  <c:v>8204.39</c:v>
                </c:pt>
                <c:pt idx="27">
                  <c:v>9262.43</c:v>
                </c:pt>
                <c:pt idx="28">
                  <c:v>9228.6</c:v>
                </c:pt>
                <c:pt idx="29">
                  <c:v>9515.4599999999991</c:v>
                </c:pt>
                <c:pt idx="30">
                  <c:v>8642.64</c:v>
                </c:pt>
                <c:pt idx="31">
                  <c:v>7828.97</c:v>
                </c:pt>
                <c:pt idx="32">
                  <c:v>6714.19</c:v>
                </c:pt>
                <c:pt idx="33">
                  <c:v>7829.29</c:v>
                </c:pt>
                <c:pt idx="34">
                  <c:v>8970.94</c:v>
                </c:pt>
                <c:pt idx="35">
                  <c:v>7768.96</c:v>
                </c:pt>
                <c:pt idx="36">
                  <c:v>6709.31</c:v>
                </c:pt>
                <c:pt idx="37">
                  <c:v>6780.7</c:v>
                </c:pt>
                <c:pt idx="38">
                  <c:v>6155.45</c:v>
                </c:pt>
                <c:pt idx="39">
                  <c:v>6302.93</c:v>
                </c:pt>
                <c:pt idx="40">
                  <c:v>5563.98</c:v>
                </c:pt>
                <c:pt idx="41">
                  <c:v>5009.9799999999996</c:v>
                </c:pt>
                <c:pt idx="42">
                  <c:v>3984.91</c:v>
                </c:pt>
                <c:pt idx="43">
                  <c:v>4216.96</c:v>
                </c:pt>
                <c:pt idx="44">
                  <c:v>5185.12</c:v>
                </c:pt>
                <c:pt idx="45">
                  <c:v>5875.19</c:v>
                </c:pt>
                <c:pt idx="46">
                  <c:v>5274.23</c:v>
                </c:pt>
                <c:pt idx="47">
                  <c:v>5936.24</c:v>
                </c:pt>
                <c:pt idx="48">
                  <c:v>5703.33</c:v>
                </c:pt>
                <c:pt idx="49">
                  <c:v>5544.54</c:v>
                </c:pt>
                <c:pt idx="50">
                  <c:v>5109.82</c:v>
                </c:pt>
                <c:pt idx="51">
                  <c:v>3957.07</c:v>
                </c:pt>
                <c:pt idx="52">
                  <c:v>2837.96</c:v>
                </c:pt>
                <c:pt idx="53">
                  <c:v>3454.97</c:v>
                </c:pt>
                <c:pt idx="54">
                  <c:v>2296.2800000000002</c:v>
                </c:pt>
                <c:pt idx="55">
                  <c:v>2789.49</c:v>
                </c:pt>
                <c:pt idx="56">
                  <c:v>2880.7</c:v>
                </c:pt>
                <c:pt idx="57">
                  <c:v>3189.49</c:v>
                </c:pt>
                <c:pt idx="58">
                  <c:v>3125.13</c:v>
                </c:pt>
                <c:pt idx="59">
                  <c:v>2881.33</c:v>
                </c:pt>
                <c:pt idx="60">
                  <c:v>3354.24</c:v>
                </c:pt>
                <c:pt idx="61">
                  <c:v>4316.5</c:v>
                </c:pt>
                <c:pt idx="62">
                  <c:v>4517.53</c:v>
                </c:pt>
                <c:pt idx="63">
                  <c:v>4575.8599999999997</c:v>
                </c:pt>
                <c:pt idx="64">
                  <c:v>4577.3100000000004</c:v>
                </c:pt>
                <c:pt idx="65">
                  <c:v>5097.24</c:v>
                </c:pt>
                <c:pt idx="66">
                  <c:v>5538.1</c:v>
                </c:pt>
                <c:pt idx="67">
                  <c:v>6274.42</c:v>
                </c:pt>
                <c:pt idx="68">
                  <c:v>6853.64</c:v>
                </c:pt>
                <c:pt idx="69">
                  <c:v>7686.27</c:v>
                </c:pt>
                <c:pt idx="70">
                  <c:v>7447.66</c:v>
                </c:pt>
                <c:pt idx="71">
                  <c:v>7488.81</c:v>
                </c:pt>
                <c:pt idx="72">
                  <c:v>7648.44</c:v>
                </c:pt>
                <c:pt idx="73">
                  <c:v>6691.88</c:v>
                </c:pt>
                <c:pt idx="74">
                  <c:v>6130.69</c:v>
                </c:pt>
                <c:pt idx="75">
                  <c:v>6855.4</c:v>
                </c:pt>
                <c:pt idx="76">
                  <c:v>7359.75</c:v>
                </c:pt>
                <c:pt idx="77">
                  <c:v>7793.29</c:v>
                </c:pt>
                <c:pt idx="78">
                  <c:v>8133.39</c:v>
                </c:pt>
                <c:pt idx="79">
                  <c:v>8062.31</c:v>
                </c:pt>
                <c:pt idx="80">
                  <c:v>9241.75</c:v>
                </c:pt>
                <c:pt idx="81">
                  <c:v>9870.4699999999993</c:v>
                </c:pt>
                <c:pt idx="82">
                  <c:v>9338.49</c:v>
                </c:pt>
                <c:pt idx="83">
                  <c:v>10870.82</c:v>
                </c:pt>
                <c:pt idx="84">
                  <c:v>9984.11</c:v>
                </c:pt>
                <c:pt idx="85">
                  <c:v>9830.52</c:v>
                </c:pt>
                <c:pt idx="86">
                  <c:v>10465.870000000001</c:v>
                </c:pt>
                <c:pt idx="87">
                  <c:v>10726.73</c:v>
                </c:pt>
                <c:pt idx="88">
                  <c:v>10946.76</c:v>
                </c:pt>
                <c:pt idx="89">
                  <c:v>11908.12</c:v>
                </c:pt>
                <c:pt idx="90">
                  <c:v>14175.84</c:v>
                </c:pt>
                <c:pt idx="91">
                  <c:v>13413.37</c:v>
                </c:pt>
                <c:pt idx="92">
                  <c:v>14422.39</c:v>
                </c:pt>
                <c:pt idx="93">
                  <c:v>14395.84</c:v>
                </c:pt>
                <c:pt idx="94">
                  <c:v>17336.400000000001</c:v>
                </c:pt>
                <c:pt idx="95">
                  <c:v>18050.669999999998</c:v>
                </c:pt>
                <c:pt idx="96">
                  <c:v>17545.990000000002</c:v>
                </c:pt>
                <c:pt idx="97">
                  <c:v>19340.400000000001</c:v>
                </c:pt>
                <c:pt idx="98">
                  <c:v>15889.19</c:v>
                </c:pt>
                <c:pt idx="99">
                  <c:v>16907.27</c:v>
                </c:pt>
                <c:pt idx="100">
                  <c:v>17046.169999999998</c:v>
                </c:pt>
                <c:pt idx="101">
                  <c:v>17007.5</c:v>
                </c:pt>
                <c:pt idx="102">
                  <c:v>16763.3</c:v>
                </c:pt>
                <c:pt idx="103">
                  <c:v>18312.8</c:v>
                </c:pt>
                <c:pt idx="104">
                  <c:v>19387.400000000001</c:v>
                </c:pt>
                <c:pt idx="105">
                  <c:v>20842.2</c:v>
                </c:pt>
                <c:pt idx="106">
                  <c:v>20999.4</c:v>
                </c:pt>
                <c:pt idx="107">
                  <c:v>20693.400000000001</c:v>
                </c:pt>
                <c:pt idx="108">
                  <c:v>22235.200000000001</c:v>
                </c:pt>
                <c:pt idx="109">
                  <c:v>24057.19</c:v>
                </c:pt>
                <c:pt idx="110">
                  <c:v>27199.08</c:v>
                </c:pt>
                <c:pt idx="111">
                  <c:v>28197.02</c:v>
                </c:pt>
                <c:pt idx="112">
                  <c:v>28789.85</c:v>
                </c:pt>
                <c:pt idx="113">
                  <c:v>27833.54</c:v>
                </c:pt>
                <c:pt idx="114">
                  <c:v>32968.949999999997</c:v>
                </c:pt>
                <c:pt idx="115">
                  <c:v>37547</c:v>
                </c:pt>
                <c:pt idx="116">
                  <c:v>34666.11</c:v>
                </c:pt>
                <c:pt idx="117">
                  <c:v>36264.980000000003</c:v>
                </c:pt>
                <c:pt idx="118">
                  <c:v>33341.440000000002</c:v>
                </c:pt>
                <c:pt idx="119">
                  <c:v>38962.9</c:v>
                </c:pt>
                <c:pt idx="120">
                  <c:v>34799.120000000003</c:v>
                </c:pt>
                <c:pt idx="121">
                  <c:v>40254.120000000003</c:v>
                </c:pt>
                <c:pt idx="122">
                  <c:v>44617.39</c:v>
                </c:pt>
                <c:pt idx="123">
                  <c:v>40712.32</c:v>
                </c:pt>
                <c:pt idx="124">
                  <c:v>38095.49</c:v>
                </c:pt>
                <c:pt idx="125">
                  <c:v>34166.04</c:v>
                </c:pt>
                <c:pt idx="126">
                  <c:v>26019.57</c:v>
                </c:pt>
                <c:pt idx="127">
                  <c:v>17264.52</c:v>
                </c:pt>
                <c:pt idx="128">
                  <c:v>15672.74</c:v>
                </c:pt>
                <c:pt idx="129">
                  <c:v>16234.46</c:v>
                </c:pt>
                <c:pt idx="130">
                  <c:v>16961.919999999998</c:v>
                </c:pt>
                <c:pt idx="131">
                  <c:v>16114.5</c:v>
                </c:pt>
                <c:pt idx="132">
                  <c:v>17655.68</c:v>
                </c:pt>
                <c:pt idx="133">
                  <c:v>21682.49</c:v>
                </c:pt>
                <c:pt idx="134">
                  <c:v>27003.919999999998</c:v>
                </c:pt>
                <c:pt idx="135">
                  <c:v>26231.119999999999</c:v>
                </c:pt>
                <c:pt idx="136">
                  <c:v>29396.52</c:v>
                </c:pt>
                <c:pt idx="137">
                  <c:v>29888.34</c:v>
                </c:pt>
                <c:pt idx="138">
                  <c:v>34716.639999999999</c:v>
                </c:pt>
                <c:pt idx="139">
                  <c:v>35094.65</c:v>
                </c:pt>
                <c:pt idx="140">
                  <c:v>38308.92</c:v>
                </c:pt>
                <c:pt idx="141">
                  <c:v>39350.78</c:v>
                </c:pt>
                <c:pt idx="142">
                  <c:v>34838.199999999997</c:v>
                </c:pt>
                <c:pt idx="143">
                  <c:v>36803.129999999997</c:v>
                </c:pt>
                <c:pt idx="144">
                  <c:v>39541.230000000003</c:v>
                </c:pt>
                <c:pt idx="145">
                  <c:v>38877.21</c:v>
                </c:pt>
                <c:pt idx="146">
                  <c:v>34679.040000000001</c:v>
                </c:pt>
                <c:pt idx="147">
                  <c:v>33834.480000000003</c:v>
                </c:pt>
                <c:pt idx="148">
                  <c:v>38347.94</c:v>
                </c:pt>
                <c:pt idx="149">
                  <c:v>37108.28</c:v>
                </c:pt>
                <c:pt idx="150">
                  <c:v>41153.32</c:v>
                </c:pt>
                <c:pt idx="151">
                  <c:v>41359.74</c:v>
                </c:pt>
                <c:pt idx="152">
                  <c:v>39631.78</c:v>
                </c:pt>
                <c:pt idx="153">
                  <c:v>41745.65</c:v>
                </c:pt>
                <c:pt idx="154">
                  <c:v>40088.97</c:v>
                </c:pt>
                <c:pt idx="155">
                  <c:v>40385.32</c:v>
                </c:pt>
                <c:pt idx="156">
                  <c:v>41993.99</c:v>
                </c:pt>
                <c:pt idx="157">
                  <c:v>41994.45</c:v>
                </c:pt>
                <c:pt idx="158">
                  <c:v>40905.25</c:v>
                </c:pt>
                <c:pt idx="159">
                  <c:v>39933.21</c:v>
                </c:pt>
                <c:pt idx="160">
                  <c:v>37975.11</c:v>
                </c:pt>
                <c:pt idx="161">
                  <c:v>35543.81</c:v>
                </c:pt>
                <c:pt idx="162">
                  <c:v>27813.64</c:v>
                </c:pt>
                <c:pt idx="163">
                  <c:v>34160.269999999997</c:v>
                </c:pt>
                <c:pt idx="164">
                  <c:v>31381.09</c:v>
                </c:pt>
                <c:pt idx="165">
                  <c:v>30271.57</c:v>
                </c:pt>
                <c:pt idx="166">
                  <c:v>36067.06</c:v>
                </c:pt>
                <c:pt idx="167">
                  <c:v>38395.83</c:v>
                </c:pt>
                <c:pt idx="168">
                  <c:v>35301.08</c:v>
                </c:pt>
                <c:pt idx="169">
                  <c:v>32371.71</c:v>
                </c:pt>
                <c:pt idx="170">
                  <c:v>26932.11</c:v>
                </c:pt>
                <c:pt idx="171">
                  <c:v>27049.5</c:v>
                </c:pt>
                <c:pt idx="172">
                  <c:v>27281.9</c:v>
                </c:pt>
                <c:pt idx="173">
                  <c:v>28084.87</c:v>
                </c:pt>
                <c:pt idx="174">
                  <c:v>29211.1</c:v>
                </c:pt>
                <c:pt idx="175">
                  <c:v>28102.02</c:v>
                </c:pt>
                <c:pt idx="176">
                  <c:v>26903.79</c:v>
                </c:pt>
                <c:pt idx="177">
                  <c:v>29608.639999999999</c:v>
                </c:pt>
                <c:pt idx="178">
                  <c:v>30014.3</c:v>
                </c:pt>
                <c:pt idx="179">
                  <c:v>29027.08</c:v>
                </c:pt>
                <c:pt idx="180">
                  <c:v>27872.92</c:v>
                </c:pt>
                <c:pt idx="181">
                  <c:v>27930.04</c:v>
                </c:pt>
                <c:pt idx="182">
                  <c:v>25879.72</c:v>
                </c:pt>
                <c:pt idx="183">
                  <c:v>21266.91</c:v>
                </c:pt>
                <c:pt idx="184">
                  <c:v>21181.95</c:v>
                </c:pt>
                <c:pt idx="185">
                  <c:v>20994.22</c:v>
                </c:pt>
                <c:pt idx="186">
                  <c:v>23607.13</c:v>
                </c:pt>
                <c:pt idx="187">
                  <c:v>24223.68</c:v>
                </c:pt>
                <c:pt idx="188">
                  <c:v>22459.599999999999</c:v>
                </c:pt>
                <c:pt idx="189">
                  <c:v>21942.43</c:v>
                </c:pt>
                <c:pt idx="190">
                  <c:v>19752.87</c:v>
                </c:pt>
                <c:pt idx="191">
                  <c:v>20089.32</c:v>
                </c:pt>
                <c:pt idx="192">
                  <c:v>22193.57</c:v>
                </c:pt>
                <c:pt idx="193">
                  <c:v>23132.82</c:v>
                </c:pt>
                <c:pt idx="194">
                  <c:v>22855.82</c:v>
                </c:pt>
                <c:pt idx="195">
                  <c:v>24010.75</c:v>
                </c:pt>
                <c:pt idx="196">
                  <c:v>24663.439999999999</c:v>
                </c:pt>
                <c:pt idx="197">
                  <c:v>27412.79</c:v>
                </c:pt>
                <c:pt idx="198">
                  <c:v>22116.13</c:v>
                </c:pt>
                <c:pt idx="199">
                  <c:v>22061.46</c:v>
                </c:pt>
                <c:pt idx="200">
                  <c:v>21300.43</c:v>
                </c:pt>
                <c:pt idx="201">
                  <c:v>18824.900000000001</c:v>
                </c:pt>
                <c:pt idx="202">
                  <c:v>17486.55</c:v>
                </c:pt>
                <c:pt idx="203">
                  <c:v>18132.09</c:v>
                </c:pt>
                <c:pt idx="204">
                  <c:v>15946.05</c:v>
                </c:pt>
                <c:pt idx="205">
                  <c:v>18651.11</c:v>
                </c:pt>
                <c:pt idx="206">
                  <c:v>16608.05</c:v>
                </c:pt>
                <c:pt idx="207">
                  <c:v>17105.75</c:v>
                </c:pt>
                <c:pt idx="208">
                  <c:v>14864.04</c:v>
                </c:pt>
                <c:pt idx="209">
                  <c:v>12864.51</c:v>
                </c:pt>
                <c:pt idx="210">
                  <c:v>11416.09</c:v>
                </c:pt>
                <c:pt idx="211">
                  <c:v>11900.37</c:v>
                </c:pt>
                <c:pt idx="212">
                  <c:v>11659.91</c:v>
                </c:pt>
                <c:pt idx="213">
                  <c:v>10964.57</c:v>
                </c:pt>
                <c:pt idx="214">
                  <c:v>10072.620000000001</c:v>
                </c:pt>
                <c:pt idx="215">
                  <c:v>10647.4</c:v>
                </c:pt>
                <c:pt idx="216">
                  <c:v>13940.06</c:v>
                </c:pt>
                <c:pt idx="217">
                  <c:v>15692.64</c:v>
                </c:pt>
                <c:pt idx="218">
                  <c:v>13418.33</c:v>
                </c:pt>
                <c:pt idx="219">
                  <c:v>16046</c:v>
                </c:pt>
                <c:pt idx="220">
                  <c:v>17648.22</c:v>
                </c:pt>
                <c:pt idx="221">
                  <c:v>17940.2</c:v>
                </c:pt>
                <c:pt idx="222">
                  <c:v>17903.169999999998</c:v>
                </c:pt>
                <c:pt idx="223">
                  <c:v>20360.5</c:v>
                </c:pt>
                <c:pt idx="224">
                  <c:v>18355.57</c:v>
                </c:pt>
                <c:pt idx="225">
                  <c:v>18499.169999999998</c:v>
                </c:pt>
                <c:pt idx="226">
                  <c:v>20541.09</c:v>
                </c:pt>
                <c:pt idx="227">
                  <c:v>21403.51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9840"/>
        <c:axId val="195339392"/>
      </c:lineChart>
      <c:dateAx>
        <c:axId val="1965798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5339392"/>
        <c:crosses val="autoZero"/>
        <c:auto val="1"/>
        <c:lblOffset val="100"/>
        <c:baseTimeUnit val="months"/>
      </c:dateAx>
      <c:valAx>
        <c:axId val="19533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57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Plan5!$D$7</c:f>
              <c:strCache>
                <c:ptCount val="1"/>
                <c:pt idx="0">
                  <c:v>juros</c:v>
                </c:pt>
              </c:strCache>
            </c:strRef>
          </c:tx>
          <c:cat>
            <c:numRef>
              <c:f>Plan5!$A$8:$A$237</c:f>
              <c:numCache>
                <c:formatCode>mmm\-yy</c:formatCode>
                <c:ptCount val="230"/>
                <c:pt idx="0">
                  <c:v>35855</c:v>
                </c:pt>
                <c:pt idx="1">
                  <c:v>35886</c:v>
                </c:pt>
                <c:pt idx="2">
                  <c:v>35916</c:v>
                </c:pt>
                <c:pt idx="3">
                  <c:v>35947</c:v>
                </c:pt>
                <c:pt idx="4">
                  <c:v>35977</c:v>
                </c:pt>
                <c:pt idx="5">
                  <c:v>36008</c:v>
                </c:pt>
                <c:pt idx="6">
                  <c:v>36039</c:v>
                </c:pt>
                <c:pt idx="7">
                  <c:v>36069</c:v>
                </c:pt>
                <c:pt idx="8">
                  <c:v>36100</c:v>
                </c:pt>
                <c:pt idx="9">
                  <c:v>36130</c:v>
                </c:pt>
                <c:pt idx="10">
                  <c:v>36161</c:v>
                </c:pt>
                <c:pt idx="11">
                  <c:v>36192</c:v>
                </c:pt>
                <c:pt idx="12">
                  <c:v>36220</c:v>
                </c:pt>
                <c:pt idx="13">
                  <c:v>36251</c:v>
                </c:pt>
                <c:pt idx="14">
                  <c:v>36281</c:v>
                </c:pt>
                <c:pt idx="15">
                  <c:v>36312</c:v>
                </c:pt>
                <c:pt idx="16">
                  <c:v>36342</c:v>
                </c:pt>
                <c:pt idx="17">
                  <c:v>36373</c:v>
                </c:pt>
                <c:pt idx="18">
                  <c:v>36404</c:v>
                </c:pt>
                <c:pt idx="19">
                  <c:v>36434</c:v>
                </c:pt>
                <c:pt idx="20">
                  <c:v>36465</c:v>
                </c:pt>
                <c:pt idx="21">
                  <c:v>36495</c:v>
                </c:pt>
                <c:pt idx="22">
                  <c:v>36526</c:v>
                </c:pt>
                <c:pt idx="23">
                  <c:v>36557</c:v>
                </c:pt>
                <c:pt idx="24">
                  <c:v>36586</c:v>
                </c:pt>
                <c:pt idx="25">
                  <c:v>36617</c:v>
                </c:pt>
                <c:pt idx="26">
                  <c:v>36647</c:v>
                </c:pt>
                <c:pt idx="27">
                  <c:v>36678</c:v>
                </c:pt>
                <c:pt idx="28">
                  <c:v>36708</c:v>
                </c:pt>
                <c:pt idx="29">
                  <c:v>36739</c:v>
                </c:pt>
                <c:pt idx="30">
                  <c:v>36770</c:v>
                </c:pt>
                <c:pt idx="31">
                  <c:v>36800</c:v>
                </c:pt>
                <c:pt idx="32">
                  <c:v>36831</c:v>
                </c:pt>
                <c:pt idx="33">
                  <c:v>36861</c:v>
                </c:pt>
                <c:pt idx="34">
                  <c:v>36892</c:v>
                </c:pt>
                <c:pt idx="35">
                  <c:v>36923</c:v>
                </c:pt>
                <c:pt idx="36">
                  <c:v>36951</c:v>
                </c:pt>
                <c:pt idx="37">
                  <c:v>36982</c:v>
                </c:pt>
                <c:pt idx="38">
                  <c:v>37012</c:v>
                </c:pt>
                <c:pt idx="39">
                  <c:v>37043</c:v>
                </c:pt>
                <c:pt idx="40">
                  <c:v>37073</c:v>
                </c:pt>
                <c:pt idx="41">
                  <c:v>37104</c:v>
                </c:pt>
                <c:pt idx="42">
                  <c:v>37135</c:v>
                </c:pt>
                <c:pt idx="43">
                  <c:v>37165</c:v>
                </c:pt>
                <c:pt idx="44">
                  <c:v>37196</c:v>
                </c:pt>
                <c:pt idx="45">
                  <c:v>37226</c:v>
                </c:pt>
                <c:pt idx="46">
                  <c:v>37257</c:v>
                </c:pt>
                <c:pt idx="47">
                  <c:v>37288</c:v>
                </c:pt>
                <c:pt idx="48">
                  <c:v>37316</c:v>
                </c:pt>
                <c:pt idx="49">
                  <c:v>37347</c:v>
                </c:pt>
                <c:pt idx="50">
                  <c:v>37377</c:v>
                </c:pt>
                <c:pt idx="51">
                  <c:v>37408</c:v>
                </c:pt>
                <c:pt idx="52">
                  <c:v>37438</c:v>
                </c:pt>
                <c:pt idx="53">
                  <c:v>37469</c:v>
                </c:pt>
                <c:pt idx="54">
                  <c:v>37500</c:v>
                </c:pt>
                <c:pt idx="55">
                  <c:v>37530</c:v>
                </c:pt>
                <c:pt idx="56">
                  <c:v>37561</c:v>
                </c:pt>
                <c:pt idx="57">
                  <c:v>37591</c:v>
                </c:pt>
                <c:pt idx="58">
                  <c:v>37622</c:v>
                </c:pt>
                <c:pt idx="59">
                  <c:v>37653</c:v>
                </c:pt>
                <c:pt idx="60">
                  <c:v>37681</c:v>
                </c:pt>
                <c:pt idx="61">
                  <c:v>37712</c:v>
                </c:pt>
                <c:pt idx="62">
                  <c:v>37742</c:v>
                </c:pt>
                <c:pt idx="63">
                  <c:v>37773</c:v>
                </c:pt>
                <c:pt idx="64">
                  <c:v>37803</c:v>
                </c:pt>
                <c:pt idx="65">
                  <c:v>37834</c:v>
                </c:pt>
                <c:pt idx="66">
                  <c:v>37865</c:v>
                </c:pt>
                <c:pt idx="67">
                  <c:v>37895</c:v>
                </c:pt>
                <c:pt idx="68">
                  <c:v>37926</c:v>
                </c:pt>
                <c:pt idx="69">
                  <c:v>37956</c:v>
                </c:pt>
                <c:pt idx="70">
                  <c:v>37987</c:v>
                </c:pt>
                <c:pt idx="71">
                  <c:v>38018</c:v>
                </c:pt>
                <c:pt idx="72">
                  <c:v>38047</c:v>
                </c:pt>
                <c:pt idx="73">
                  <c:v>38078</c:v>
                </c:pt>
                <c:pt idx="74">
                  <c:v>38108</c:v>
                </c:pt>
                <c:pt idx="75">
                  <c:v>38139</c:v>
                </c:pt>
                <c:pt idx="76">
                  <c:v>38169</c:v>
                </c:pt>
                <c:pt idx="77">
                  <c:v>38200</c:v>
                </c:pt>
                <c:pt idx="78">
                  <c:v>38231</c:v>
                </c:pt>
                <c:pt idx="79">
                  <c:v>38261</c:v>
                </c:pt>
                <c:pt idx="80">
                  <c:v>38292</c:v>
                </c:pt>
                <c:pt idx="81">
                  <c:v>38322</c:v>
                </c:pt>
                <c:pt idx="82">
                  <c:v>38353</c:v>
                </c:pt>
                <c:pt idx="83">
                  <c:v>38384</c:v>
                </c:pt>
                <c:pt idx="84">
                  <c:v>38412</c:v>
                </c:pt>
                <c:pt idx="85">
                  <c:v>38443</c:v>
                </c:pt>
                <c:pt idx="86">
                  <c:v>38473</c:v>
                </c:pt>
                <c:pt idx="87">
                  <c:v>38504</c:v>
                </c:pt>
                <c:pt idx="88">
                  <c:v>38534</c:v>
                </c:pt>
                <c:pt idx="89">
                  <c:v>38565</c:v>
                </c:pt>
                <c:pt idx="90">
                  <c:v>38596</c:v>
                </c:pt>
                <c:pt idx="91">
                  <c:v>38626</c:v>
                </c:pt>
                <c:pt idx="92">
                  <c:v>38657</c:v>
                </c:pt>
                <c:pt idx="93">
                  <c:v>38687</c:v>
                </c:pt>
                <c:pt idx="94">
                  <c:v>38718</c:v>
                </c:pt>
                <c:pt idx="95">
                  <c:v>38749</c:v>
                </c:pt>
                <c:pt idx="96">
                  <c:v>38777</c:v>
                </c:pt>
                <c:pt idx="97">
                  <c:v>38808</c:v>
                </c:pt>
                <c:pt idx="98">
                  <c:v>38838</c:v>
                </c:pt>
                <c:pt idx="99">
                  <c:v>38869</c:v>
                </c:pt>
                <c:pt idx="100">
                  <c:v>38899</c:v>
                </c:pt>
                <c:pt idx="101">
                  <c:v>38930</c:v>
                </c:pt>
                <c:pt idx="102">
                  <c:v>38961</c:v>
                </c:pt>
                <c:pt idx="103">
                  <c:v>38991</c:v>
                </c:pt>
                <c:pt idx="104">
                  <c:v>39022</c:v>
                </c:pt>
                <c:pt idx="105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18">
                  <c:v>39448</c:v>
                </c:pt>
                <c:pt idx="119">
                  <c:v>39479</c:v>
                </c:pt>
                <c:pt idx="120">
                  <c:v>39508</c:v>
                </c:pt>
                <c:pt idx="121">
                  <c:v>39539</c:v>
                </c:pt>
                <c:pt idx="122">
                  <c:v>39569</c:v>
                </c:pt>
                <c:pt idx="123">
                  <c:v>39600</c:v>
                </c:pt>
                <c:pt idx="124">
                  <c:v>39630</c:v>
                </c:pt>
                <c:pt idx="125">
                  <c:v>39661</c:v>
                </c:pt>
                <c:pt idx="126">
                  <c:v>39692</c:v>
                </c:pt>
                <c:pt idx="127">
                  <c:v>39722</c:v>
                </c:pt>
                <c:pt idx="128">
                  <c:v>39753</c:v>
                </c:pt>
                <c:pt idx="129">
                  <c:v>39783</c:v>
                </c:pt>
                <c:pt idx="130">
                  <c:v>39814</c:v>
                </c:pt>
                <c:pt idx="131">
                  <c:v>39845</c:v>
                </c:pt>
                <c:pt idx="132">
                  <c:v>39873</c:v>
                </c:pt>
                <c:pt idx="133">
                  <c:v>39904</c:v>
                </c:pt>
                <c:pt idx="134">
                  <c:v>39934</c:v>
                </c:pt>
                <c:pt idx="135">
                  <c:v>39965</c:v>
                </c:pt>
                <c:pt idx="136">
                  <c:v>39995</c:v>
                </c:pt>
                <c:pt idx="137">
                  <c:v>40026</c:v>
                </c:pt>
                <c:pt idx="138">
                  <c:v>40057</c:v>
                </c:pt>
                <c:pt idx="139">
                  <c:v>40087</c:v>
                </c:pt>
                <c:pt idx="140">
                  <c:v>40118</c:v>
                </c:pt>
                <c:pt idx="141">
                  <c:v>40148</c:v>
                </c:pt>
                <c:pt idx="142">
                  <c:v>40179</c:v>
                </c:pt>
                <c:pt idx="143">
                  <c:v>40210</c:v>
                </c:pt>
                <c:pt idx="144">
                  <c:v>40238</c:v>
                </c:pt>
                <c:pt idx="145">
                  <c:v>40269</c:v>
                </c:pt>
                <c:pt idx="146">
                  <c:v>40299</c:v>
                </c:pt>
                <c:pt idx="147">
                  <c:v>40330</c:v>
                </c:pt>
                <c:pt idx="148">
                  <c:v>40360</c:v>
                </c:pt>
                <c:pt idx="149">
                  <c:v>40391</c:v>
                </c:pt>
                <c:pt idx="150">
                  <c:v>40422</c:v>
                </c:pt>
                <c:pt idx="151">
                  <c:v>40452</c:v>
                </c:pt>
                <c:pt idx="152">
                  <c:v>40483</c:v>
                </c:pt>
                <c:pt idx="153">
                  <c:v>40513</c:v>
                </c:pt>
                <c:pt idx="154">
                  <c:v>40544</c:v>
                </c:pt>
                <c:pt idx="155">
                  <c:v>40575</c:v>
                </c:pt>
                <c:pt idx="156">
                  <c:v>40603</c:v>
                </c:pt>
                <c:pt idx="157">
                  <c:v>40634</c:v>
                </c:pt>
                <c:pt idx="158">
                  <c:v>40664</c:v>
                </c:pt>
                <c:pt idx="159">
                  <c:v>40695</c:v>
                </c:pt>
                <c:pt idx="160">
                  <c:v>40725</c:v>
                </c:pt>
                <c:pt idx="161">
                  <c:v>40756</c:v>
                </c:pt>
                <c:pt idx="162">
                  <c:v>40787</c:v>
                </c:pt>
                <c:pt idx="163">
                  <c:v>40817</c:v>
                </c:pt>
                <c:pt idx="164">
                  <c:v>40848</c:v>
                </c:pt>
                <c:pt idx="165">
                  <c:v>40878</c:v>
                </c:pt>
                <c:pt idx="166">
                  <c:v>40909</c:v>
                </c:pt>
                <c:pt idx="167">
                  <c:v>40940</c:v>
                </c:pt>
                <c:pt idx="168">
                  <c:v>40969</c:v>
                </c:pt>
                <c:pt idx="169">
                  <c:v>41000</c:v>
                </c:pt>
                <c:pt idx="170">
                  <c:v>41030</c:v>
                </c:pt>
                <c:pt idx="171">
                  <c:v>41061</c:v>
                </c:pt>
                <c:pt idx="172">
                  <c:v>41091</c:v>
                </c:pt>
                <c:pt idx="173">
                  <c:v>41122</c:v>
                </c:pt>
                <c:pt idx="174">
                  <c:v>41153</c:v>
                </c:pt>
                <c:pt idx="175">
                  <c:v>41183</c:v>
                </c:pt>
                <c:pt idx="176">
                  <c:v>41214</c:v>
                </c:pt>
                <c:pt idx="177">
                  <c:v>41244</c:v>
                </c:pt>
                <c:pt idx="178">
                  <c:v>41275</c:v>
                </c:pt>
                <c:pt idx="179">
                  <c:v>41306</c:v>
                </c:pt>
                <c:pt idx="180">
                  <c:v>41334</c:v>
                </c:pt>
                <c:pt idx="181">
                  <c:v>41365</c:v>
                </c:pt>
                <c:pt idx="182">
                  <c:v>41395</c:v>
                </c:pt>
                <c:pt idx="183">
                  <c:v>41426</c:v>
                </c:pt>
                <c:pt idx="184">
                  <c:v>41456</c:v>
                </c:pt>
                <c:pt idx="185">
                  <c:v>41487</c:v>
                </c:pt>
                <c:pt idx="186">
                  <c:v>41518</c:v>
                </c:pt>
                <c:pt idx="187">
                  <c:v>41548</c:v>
                </c:pt>
                <c:pt idx="188">
                  <c:v>41579</c:v>
                </c:pt>
                <c:pt idx="189">
                  <c:v>41609</c:v>
                </c:pt>
                <c:pt idx="190">
                  <c:v>41640</c:v>
                </c:pt>
                <c:pt idx="191">
                  <c:v>41671</c:v>
                </c:pt>
                <c:pt idx="192">
                  <c:v>41699</c:v>
                </c:pt>
                <c:pt idx="193">
                  <c:v>41730</c:v>
                </c:pt>
                <c:pt idx="194">
                  <c:v>41760</c:v>
                </c:pt>
                <c:pt idx="195">
                  <c:v>41791</c:v>
                </c:pt>
                <c:pt idx="196">
                  <c:v>41821</c:v>
                </c:pt>
                <c:pt idx="197">
                  <c:v>41852</c:v>
                </c:pt>
                <c:pt idx="198">
                  <c:v>41883</c:v>
                </c:pt>
                <c:pt idx="199">
                  <c:v>41913</c:v>
                </c:pt>
                <c:pt idx="200">
                  <c:v>41944</c:v>
                </c:pt>
                <c:pt idx="201">
                  <c:v>41974</c:v>
                </c:pt>
                <c:pt idx="202">
                  <c:v>42005</c:v>
                </c:pt>
                <c:pt idx="203">
                  <c:v>42036</c:v>
                </c:pt>
                <c:pt idx="204">
                  <c:v>42064</c:v>
                </c:pt>
                <c:pt idx="205">
                  <c:v>42095</c:v>
                </c:pt>
                <c:pt idx="206">
                  <c:v>42125</c:v>
                </c:pt>
                <c:pt idx="207">
                  <c:v>42156</c:v>
                </c:pt>
                <c:pt idx="208">
                  <c:v>42186</c:v>
                </c:pt>
                <c:pt idx="209">
                  <c:v>42217</c:v>
                </c:pt>
                <c:pt idx="210">
                  <c:v>42248</c:v>
                </c:pt>
                <c:pt idx="211">
                  <c:v>42278</c:v>
                </c:pt>
                <c:pt idx="212">
                  <c:v>42309</c:v>
                </c:pt>
                <c:pt idx="213">
                  <c:v>42339</c:v>
                </c:pt>
                <c:pt idx="214">
                  <c:v>42370</c:v>
                </c:pt>
                <c:pt idx="215">
                  <c:v>42401</c:v>
                </c:pt>
                <c:pt idx="216">
                  <c:v>42430</c:v>
                </c:pt>
                <c:pt idx="217">
                  <c:v>42461</c:v>
                </c:pt>
                <c:pt idx="218">
                  <c:v>42491</c:v>
                </c:pt>
                <c:pt idx="219">
                  <c:v>42522</c:v>
                </c:pt>
                <c:pt idx="220">
                  <c:v>42552</c:v>
                </c:pt>
                <c:pt idx="221">
                  <c:v>42583</c:v>
                </c:pt>
                <c:pt idx="222">
                  <c:v>42614</c:v>
                </c:pt>
                <c:pt idx="223">
                  <c:v>42644</c:v>
                </c:pt>
                <c:pt idx="224">
                  <c:v>42675</c:v>
                </c:pt>
                <c:pt idx="225">
                  <c:v>42705</c:v>
                </c:pt>
                <c:pt idx="226">
                  <c:v>42736</c:v>
                </c:pt>
                <c:pt idx="227">
                  <c:v>42767</c:v>
                </c:pt>
                <c:pt idx="228">
                  <c:v>42795</c:v>
                </c:pt>
                <c:pt idx="229">
                  <c:v>42826</c:v>
                </c:pt>
              </c:numCache>
            </c:numRef>
          </c:cat>
          <c:val>
            <c:numRef>
              <c:f>Plan5!$D$8:$D$237</c:f>
              <c:numCache>
                <c:formatCode>0.00%</c:formatCode>
                <c:ptCount val="230"/>
                <c:pt idx="0">
                  <c:v>0.28000000000000003</c:v>
                </c:pt>
                <c:pt idx="1">
                  <c:v>0.23250000000000001</c:v>
                </c:pt>
                <c:pt idx="2">
                  <c:v>0.2175</c:v>
                </c:pt>
                <c:pt idx="3">
                  <c:v>0.21</c:v>
                </c:pt>
                <c:pt idx="4">
                  <c:v>0.19750000000000001</c:v>
                </c:pt>
                <c:pt idx="5">
                  <c:v>0.19750000000000001</c:v>
                </c:pt>
                <c:pt idx="6">
                  <c:v>0.19</c:v>
                </c:pt>
                <c:pt idx="7">
                  <c:v>0.19</c:v>
                </c:pt>
                <c:pt idx="8">
                  <c:v>0.19</c:v>
                </c:pt>
                <c:pt idx="9">
                  <c:v>0.28999999999999998</c:v>
                </c:pt>
                <c:pt idx="10">
                  <c:v>0.25</c:v>
                </c:pt>
                <c:pt idx="11">
                  <c:v>0.25</c:v>
                </c:pt>
                <c:pt idx="12">
                  <c:v>0.45</c:v>
                </c:pt>
                <c:pt idx="13">
                  <c:v>0.39500000000000002</c:v>
                </c:pt>
                <c:pt idx="14">
                  <c:v>0.23499999999999999</c:v>
                </c:pt>
                <c:pt idx="15">
                  <c:v>0.22</c:v>
                </c:pt>
                <c:pt idx="16">
                  <c:v>0.21</c:v>
                </c:pt>
                <c:pt idx="17">
                  <c:v>0.19500000000000001</c:v>
                </c:pt>
                <c:pt idx="18">
                  <c:v>0.19500000000000001</c:v>
                </c:pt>
                <c:pt idx="19">
                  <c:v>0.19</c:v>
                </c:pt>
                <c:pt idx="20">
                  <c:v>0.19</c:v>
                </c:pt>
                <c:pt idx="21">
                  <c:v>0.19</c:v>
                </c:pt>
                <c:pt idx="22">
                  <c:v>0.19</c:v>
                </c:pt>
                <c:pt idx="23">
                  <c:v>0.19</c:v>
                </c:pt>
                <c:pt idx="24">
                  <c:v>0.185</c:v>
                </c:pt>
                <c:pt idx="25">
                  <c:v>0.185</c:v>
                </c:pt>
                <c:pt idx="26">
                  <c:v>0.185</c:v>
                </c:pt>
                <c:pt idx="27">
                  <c:v>0.17499999999999999</c:v>
                </c:pt>
                <c:pt idx="28">
                  <c:v>0.17</c:v>
                </c:pt>
                <c:pt idx="29">
                  <c:v>0.16500000000000001</c:v>
                </c:pt>
                <c:pt idx="30">
                  <c:v>0.16500000000000001</c:v>
                </c:pt>
                <c:pt idx="31">
                  <c:v>0.16500000000000001</c:v>
                </c:pt>
                <c:pt idx="32">
                  <c:v>0.16500000000000001</c:v>
                </c:pt>
                <c:pt idx="33">
                  <c:v>0.1575</c:v>
                </c:pt>
                <c:pt idx="34">
                  <c:v>0.1525</c:v>
                </c:pt>
                <c:pt idx="35">
                  <c:v>0.1525</c:v>
                </c:pt>
                <c:pt idx="36">
                  <c:v>0.1525</c:v>
                </c:pt>
                <c:pt idx="37">
                  <c:v>0.1575</c:v>
                </c:pt>
                <c:pt idx="38">
                  <c:v>0.16250000000000001</c:v>
                </c:pt>
                <c:pt idx="39">
                  <c:v>0.16750000000000001</c:v>
                </c:pt>
                <c:pt idx="40">
                  <c:v>0.1825</c:v>
                </c:pt>
                <c:pt idx="41">
                  <c:v>0.19</c:v>
                </c:pt>
                <c:pt idx="42">
                  <c:v>0.19</c:v>
                </c:pt>
                <c:pt idx="43">
                  <c:v>0.19</c:v>
                </c:pt>
                <c:pt idx="44">
                  <c:v>0.19</c:v>
                </c:pt>
                <c:pt idx="45">
                  <c:v>0.19</c:v>
                </c:pt>
                <c:pt idx="46">
                  <c:v>0.19</c:v>
                </c:pt>
                <c:pt idx="47">
                  <c:v>0.1875</c:v>
                </c:pt>
                <c:pt idx="48">
                  <c:v>0.185</c:v>
                </c:pt>
                <c:pt idx="49">
                  <c:v>0.185</c:v>
                </c:pt>
                <c:pt idx="50">
                  <c:v>0.185</c:v>
                </c:pt>
                <c:pt idx="51">
                  <c:v>0.185</c:v>
                </c:pt>
                <c:pt idx="52">
                  <c:v>0.18</c:v>
                </c:pt>
                <c:pt idx="53">
                  <c:v>0.18</c:v>
                </c:pt>
                <c:pt idx="54">
                  <c:v>0.18</c:v>
                </c:pt>
                <c:pt idx="55">
                  <c:v>0.21</c:v>
                </c:pt>
                <c:pt idx="56">
                  <c:v>0.21</c:v>
                </c:pt>
                <c:pt idx="57">
                  <c:v>0.22</c:v>
                </c:pt>
                <c:pt idx="58">
                  <c:v>0.25</c:v>
                </c:pt>
                <c:pt idx="59">
                  <c:v>0.255</c:v>
                </c:pt>
                <c:pt idx="60">
                  <c:v>0.26500000000000001</c:v>
                </c:pt>
                <c:pt idx="61">
                  <c:v>0.26500000000000001</c:v>
                </c:pt>
                <c:pt idx="62">
                  <c:v>0.26500000000000001</c:v>
                </c:pt>
                <c:pt idx="63">
                  <c:v>0.26</c:v>
                </c:pt>
                <c:pt idx="64">
                  <c:v>0.245</c:v>
                </c:pt>
                <c:pt idx="65">
                  <c:v>0.22</c:v>
                </c:pt>
                <c:pt idx="66">
                  <c:v>0.2</c:v>
                </c:pt>
                <c:pt idx="67">
                  <c:v>0.19</c:v>
                </c:pt>
                <c:pt idx="68">
                  <c:v>0.17499999999999999</c:v>
                </c:pt>
                <c:pt idx="69">
                  <c:v>0.16500000000000001</c:v>
                </c:pt>
                <c:pt idx="70">
                  <c:v>0.16500000000000001</c:v>
                </c:pt>
                <c:pt idx="71">
                  <c:v>0.16500000000000001</c:v>
                </c:pt>
                <c:pt idx="72">
                  <c:v>0.16250000000000001</c:v>
                </c:pt>
                <c:pt idx="73">
                  <c:v>0.16</c:v>
                </c:pt>
                <c:pt idx="74">
                  <c:v>0.16</c:v>
                </c:pt>
                <c:pt idx="75">
                  <c:v>0.16</c:v>
                </c:pt>
                <c:pt idx="76">
                  <c:v>0.16</c:v>
                </c:pt>
                <c:pt idx="77">
                  <c:v>0.16</c:v>
                </c:pt>
                <c:pt idx="78">
                  <c:v>0.16250000000000001</c:v>
                </c:pt>
                <c:pt idx="79">
                  <c:v>0.16750000000000001</c:v>
                </c:pt>
                <c:pt idx="80">
                  <c:v>0.17249999999999999</c:v>
                </c:pt>
                <c:pt idx="81">
                  <c:v>0.17749999999999999</c:v>
                </c:pt>
                <c:pt idx="82">
                  <c:v>0.1825</c:v>
                </c:pt>
                <c:pt idx="83">
                  <c:v>0.1875</c:v>
                </c:pt>
                <c:pt idx="84">
                  <c:v>0.1925</c:v>
                </c:pt>
                <c:pt idx="85">
                  <c:v>0.19500000000000001</c:v>
                </c:pt>
                <c:pt idx="86">
                  <c:v>0.19750000000000001</c:v>
                </c:pt>
                <c:pt idx="87">
                  <c:v>0.19750000000000001</c:v>
                </c:pt>
                <c:pt idx="88">
                  <c:v>0.19750000000000001</c:v>
                </c:pt>
                <c:pt idx="89">
                  <c:v>0.19750000000000001</c:v>
                </c:pt>
                <c:pt idx="90">
                  <c:v>0.19500000000000001</c:v>
                </c:pt>
                <c:pt idx="91">
                  <c:v>0.19</c:v>
                </c:pt>
                <c:pt idx="92">
                  <c:v>0.185</c:v>
                </c:pt>
                <c:pt idx="93">
                  <c:v>0.18</c:v>
                </c:pt>
                <c:pt idx="94">
                  <c:v>0.17249999999999999</c:v>
                </c:pt>
                <c:pt idx="95">
                  <c:v>0.17249999999999999</c:v>
                </c:pt>
                <c:pt idx="96">
                  <c:v>0.16500000000000001</c:v>
                </c:pt>
                <c:pt idx="97">
                  <c:v>0.1575</c:v>
                </c:pt>
                <c:pt idx="98">
                  <c:v>0.1525</c:v>
                </c:pt>
                <c:pt idx="99">
                  <c:v>0.1525</c:v>
                </c:pt>
                <c:pt idx="100">
                  <c:v>0.14749999999999999</c:v>
                </c:pt>
                <c:pt idx="101">
                  <c:v>0.14249999999999999</c:v>
                </c:pt>
                <c:pt idx="102">
                  <c:v>0.14249999999999999</c:v>
                </c:pt>
                <c:pt idx="103">
                  <c:v>0.13750000000000001</c:v>
                </c:pt>
                <c:pt idx="104">
                  <c:v>0.13250000000000001</c:v>
                </c:pt>
                <c:pt idx="105">
                  <c:v>0.13250000000000001</c:v>
                </c:pt>
                <c:pt idx="106">
                  <c:v>0.13</c:v>
                </c:pt>
                <c:pt idx="107">
                  <c:v>0.13</c:v>
                </c:pt>
                <c:pt idx="108">
                  <c:v>0.1275</c:v>
                </c:pt>
                <c:pt idx="109">
                  <c:v>0.125</c:v>
                </c:pt>
                <c:pt idx="110">
                  <c:v>0.125</c:v>
                </c:pt>
                <c:pt idx="111">
                  <c:v>0.12</c:v>
                </c:pt>
                <c:pt idx="112">
                  <c:v>0.115</c:v>
                </c:pt>
                <c:pt idx="113">
                  <c:v>0.115</c:v>
                </c:pt>
                <c:pt idx="114">
                  <c:v>0.1125</c:v>
                </c:pt>
                <c:pt idx="115">
                  <c:v>0.1125</c:v>
                </c:pt>
                <c:pt idx="116">
                  <c:v>0.1125</c:v>
                </c:pt>
                <c:pt idx="117">
                  <c:v>0.1125</c:v>
                </c:pt>
                <c:pt idx="118">
                  <c:v>0.1125</c:v>
                </c:pt>
                <c:pt idx="119">
                  <c:v>0.1125</c:v>
                </c:pt>
                <c:pt idx="120">
                  <c:v>0.1125</c:v>
                </c:pt>
                <c:pt idx="121">
                  <c:v>0.11749999999999999</c:v>
                </c:pt>
                <c:pt idx="122">
                  <c:v>0.11749999999999999</c:v>
                </c:pt>
                <c:pt idx="123">
                  <c:v>0.1225</c:v>
                </c:pt>
                <c:pt idx="124">
                  <c:v>0.13</c:v>
                </c:pt>
                <c:pt idx="125">
                  <c:v>0.13</c:v>
                </c:pt>
                <c:pt idx="126">
                  <c:v>0.13750000000000001</c:v>
                </c:pt>
                <c:pt idx="127">
                  <c:v>0.13750000000000001</c:v>
                </c:pt>
                <c:pt idx="128">
                  <c:v>0.13750000000000001</c:v>
                </c:pt>
                <c:pt idx="129">
                  <c:v>0.13750000000000001</c:v>
                </c:pt>
                <c:pt idx="130">
                  <c:v>0.1275</c:v>
                </c:pt>
                <c:pt idx="131">
                  <c:v>0.1275</c:v>
                </c:pt>
                <c:pt idx="132">
                  <c:v>0.1125</c:v>
                </c:pt>
                <c:pt idx="133">
                  <c:v>0.10249999999999999</c:v>
                </c:pt>
                <c:pt idx="134">
                  <c:v>0.10249999999999999</c:v>
                </c:pt>
                <c:pt idx="135">
                  <c:v>9.2499999999999999E-2</c:v>
                </c:pt>
                <c:pt idx="136">
                  <c:v>8.7499999999999994E-2</c:v>
                </c:pt>
                <c:pt idx="137">
                  <c:v>8.7499999999999994E-2</c:v>
                </c:pt>
                <c:pt idx="138">
                  <c:v>8.7499999999999994E-2</c:v>
                </c:pt>
                <c:pt idx="139">
                  <c:v>8.7499999999999994E-2</c:v>
                </c:pt>
                <c:pt idx="140">
                  <c:v>8.7499999999999994E-2</c:v>
                </c:pt>
                <c:pt idx="141">
                  <c:v>8.7499999999999994E-2</c:v>
                </c:pt>
                <c:pt idx="142">
                  <c:v>8.7499999999999994E-2</c:v>
                </c:pt>
                <c:pt idx="143">
                  <c:v>8.7499999999999994E-2</c:v>
                </c:pt>
                <c:pt idx="144">
                  <c:v>8.7499999999999994E-2</c:v>
                </c:pt>
                <c:pt idx="145">
                  <c:v>9.5000000000000001E-2</c:v>
                </c:pt>
                <c:pt idx="146">
                  <c:v>9.5000000000000001E-2</c:v>
                </c:pt>
                <c:pt idx="147">
                  <c:v>0.10249999999999999</c:v>
                </c:pt>
                <c:pt idx="148">
                  <c:v>0.1075</c:v>
                </c:pt>
                <c:pt idx="149">
                  <c:v>0.1075</c:v>
                </c:pt>
                <c:pt idx="150">
                  <c:v>0.1075</c:v>
                </c:pt>
                <c:pt idx="151">
                  <c:v>0.1075</c:v>
                </c:pt>
                <c:pt idx="152">
                  <c:v>0.1075</c:v>
                </c:pt>
                <c:pt idx="153">
                  <c:v>0.1075</c:v>
                </c:pt>
                <c:pt idx="154">
                  <c:v>0.1125</c:v>
                </c:pt>
                <c:pt idx="155">
                  <c:v>0.1125</c:v>
                </c:pt>
                <c:pt idx="156">
                  <c:v>0.11749999999999999</c:v>
                </c:pt>
                <c:pt idx="157">
                  <c:v>0.12</c:v>
                </c:pt>
                <c:pt idx="158">
                  <c:v>0.12</c:v>
                </c:pt>
                <c:pt idx="159">
                  <c:v>0.1225</c:v>
                </c:pt>
                <c:pt idx="160">
                  <c:v>0.125</c:v>
                </c:pt>
                <c:pt idx="161">
                  <c:v>0.12</c:v>
                </c:pt>
                <c:pt idx="162">
                  <c:v>0.12</c:v>
                </c:pt>
                <c:pt idx="163">
                  <c:v>0.115</c:v>
                </c:pt>
                <c:pt idx="164">
                  <c:v>0.11</c:v>
                </c:pt>
                <c:pt idx="165">
                  <c:v>0.11</c:v>
                </c:pt>
                <c:pt idx="166">
                  <c:v>0.105</c:v>
                </c:pt>
                <c:pt idx="167">
                  <c:v>0.105</c:v>
                </c:pt>
                <c:pt idx="168">
                  <c:v>9.7500000000000003E-2</c:v>
                </c:pt>
                <c:pt idx="169">
                  <c:v>0.09</c:v>
                </c:pt>
                <c:pt idx="170">
                  <c:v>8.5000000000000006E-2</c:v>
                </c:pt>
                <c:pt idx="171">
                  <c:v>8.5000000000000006E-2</c:v>
                </c:pt>
                <c:pt idx="172">
                  <c:v>0.08</c:v>
                </c:pt>
                <c:pt idx="173">
                  <c:v>7.4999999999999997E-2</c:v>
                </c:pt>
                <c:pt idx="174">
                  <c:v>7.4999999999999997E-2</c:v>
                </c:pt>
                <c:pt idx="175">
                  <c:v>7.2499999999999995E-2</c:v>
                </c:pt>
                <c:pt idx="176">
                  <c:v>7.2499999999999995E-2</c:v>
                </c:pt>
                <c:pt idx="177">
                  <c:v>7.2499999999999995E-2</c:v>
                </c:pt>
                <c:pt idx="178">
                  <c:v>7.2499999999999995E-2</c:v>
                </c:pt>
                <c:pt idx="179">
                  <c:v>7.2499999999999995E-2</c:v>
                </c:pt>
                <c:pt idx="180">
                  <c:v>7.2499999999999995E-2</c:v>
                </c:pt>
                <c:pt idx="181">
                  <c:v>7.4999999999999997E-2</c:v>
                </c:pt>
                <c:pt idx="182">
                  <c:v>0.08</c:v>
                </c:pt>
                <c:pt idx="183">
                  <c:v>0.08</c:v>
                </c:pt>
                <c:pt idx="184">
                  <c:v>8.5000000000000006E-2</c:v>
                </c:pt>
                <c:pt idx="185">
                  <c:v>0.09</c:v>
                </c:pt>
                <c:pt idx="186">
                  <c:v>0.09</c:v>
                </c:pt>
                <c:pt idx="187">
                  <c:v>9.5000000000000001E-2</c:v>
                </c:pt>
                <c:pt idx="188">
                  <c:v>0.1</c:v>
                </c:pt>
                <c:pt idx="189">
                  <c:v>0.1</c:v>
                </c:pt>
                <c:pt idx="190">
                  <c:v>0.105</c:v>
                </c:pt>
                <c:pt idx="191">
                  <c:v>0.1075</c:v>
                </c:pt>
                <c:pt idx="192">
                  <c:v>0.1075</c:v>
                </c:pt>
                <c:pt idx="193">
                  <c:v>0.11</c:v>
                </c:pt>
                <c:pt idx="194">
                  <c:v>0.11</c:v>
                </c:pt>
                <c:pt idx="195">
                  <c:v>0.11</c:v>
                </c:pt>
                <c:pt idx="196">
                  <c:v>0.11</c:v>
                </c:pt>
                <c:pt idx="197">
                  <c:v>0.11</c:v>
                </c:pt>
                <c:pt idx="198">
                  <c:v>0.11</c:v>
                </c:pt>
                <c:pt idx="199">
                  <c:v>0.1125</c:v>
                </c:pt>
                <c:pt idx="200">
                  <c:v>0.1125</c:v>
                </c:pt>
                <c:pt idx="201">
                  <c:v>0.11749999999999999</c:v>
                </c:pt>
                <c:pt idx="202">
                  <c:v>0.1225</c:v>
                </c:pt>
                <c:pt idx="203">
                  <c:v>0.1225</c:v>
                </c:pt>
                <c:pt idx="204">
                  <c:v>0.1275</c:v>
                </c:pt>
                <c:pt idx="205">
                  <c:v>0.13250000000000001</c:v>
                </c:pt>
                <c:pt idx="206">
                  <c:v>0.13250000000000001</c:v>
                </c:pt>
                <c:pt idx="207">
                  <c:v>0.13750000000000001</c:v>
                </c:pt>
                <c:pt idx="208">
                  <c:v>0.14249999999999999</c:v>
                </c:pt>
                <c:pt idx="209">
                  <c:v>0.14249999999999999</c:v>
                </c:pt>
                <c:pt idx="210">
                  <c:v>0.14249999999999999</c:v>
                </c:pt>
                <c:pt idx="211">
                  <c:v>0.14249999999999999</c:v>
                </c:pt>
                <c:pt idx="212">
                  <c:v>0.14249999999999999</c:v>
                </c:pt>
                <c:pt idx="213">
                  <c:v>0.14249999999999999</c:v>
                </c:pt>
                <c:pt idx="214">
                  <c:v>0.14249999999999999</c:v>
                </c:pt>
                <c:pt idx="215">
                  <c:v>0.14249999999999999</c:v>
                </c:pt>
                <c:pt idx="216">
                  <c:v>0.14249999999999999</c:v>
                </c:pt>
                <c:pt idx="217">
                  <c:v>0.14249999999999999</c:v>
                </c:pt>
                <c:pt idx="218">
                  <c:v>0.14249999999999999</c:v>
                </c:pt>
                <c:pt idx="219">
                  <c:v>0.14249999999999999</c:v>
                </c:pt>
                <c:pt idx="220">
                  <c:v>0.14249999999999999</c:v>
                </c:pt>
                <c:pt idx="221">
                  <c:v>0.14249999999999999</c:v>
                </c:pt>
                <c:pt idx="222">
                  <c:v>0.14249999999999999</c:v>
                </c:pt>
                <c:pt idx="223">
                  <c:v>0.14000000000000001</c:v>
                </c:pt>
                <c:pt idx="224">
                  <c:v>0.13750000000000001</c:v>
                </c:pt>
                <c:pt idx="225">
                  <c:v>0.13750000000000001</c:v>
                </c:pt>
                <c:pt idx="226">
                  <c:v>0.13</c:v>
                </c:pt>
                <c:pt idx="227">
                  <c:v>0.1225</c:v>
                </c:pt>
                <c:pt idx="228">
                  <c:v>0.1225</c:v>
                </c:pt>
                <c:pt idx="229">
                  <c:v>0.1125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80864"/>
        <c:axId val="195341696"/>
      </c:lineChart>
      <c:dateAx>
        <c:axId val="1965808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95341696"/>
        <c:crosses val="autoZero"/>
        <c:auto val="1"/>
        <c:lblOffset val="100"/>
        <c:baseTimeUnit val="months"/>
      </c:dateAx>
      <c:valAx>
        <c:axId val="1953416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58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Plan6!$B$5</c:f>
              <c:strCache>
                <c:ptCount val="1"/>
                <c:pt idx="0">
                  <c:v>bolsa</c:v>
                </c:pt>
              </c:strCache>
            </c:strRef>
          </c:tx>
          <c:cat>
            <c:numRef>
              <c:f>Plan6!$A$6:$A$27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Plan6!$B$6:$B$27</c:f>
              <c:numCache>
                <c:formatCode>General</c:formatCode>
                <c:ptCount val="22"/>
                <c:pt idx="0">
                  <c:v>7039.94</c:v>
                </c:pt>
                <c:pt idx="1">
                  <c:v>10196.5</c:v>
                </c:pt>
                <c:pt idx="2">
                  <c:v>6784.3</c:v>
                </c:pt>
                <c:pt idx="3">
                  <c:v>17091.599999999999</c:v>
                </c:pt>
                <c:pt idx="4">
                  <c:v>15259.2</c:v>
                </c:pt>
                <c:pt idx="5">
                  <c:v>13577.5</c:v>
                </c:pt>
                <c:pt idx="6">
                  <c:v>11268.4</c:v>
                </c:pt>
                <c:pt idx="7">
                  <c:v>22236.3</c:v>
                </c:pt>
                <c:pt idx="8">
                  <c:v>26196.25</c:v>
                </c:pt>
                <c:pt idx="9">
                  <c:v>33455.94</c:v>
                </c:pt>
                <c:pt idx="10">
                  <c:v>44473.71</c:v>
                </c:pt>
                <c:pt idx="11">
                  <c:v>63886.1</c:v>
                </c:pt>
                <c:pt idx="12">
                  <c:v>37550.31</c:v>
                </c:pt>
                <c:pt idx="13">
                  <c:v>68588.41</c:v>
                </c:pt>
                <c:pt idx="14">
                  <c:v>69304.81</c:v>
                </c:pt>
                <c:pt idx="15">
                  <c:v>56754.080000000002</c:v>
                </c:pt>
                <c:pt idx="16">
                  <c:v>60952.08</c:v>
                </c:pt>
                <c:pt idx="17">
                  <c:v>51507.16</c:v>
                </c:pt>
                <c:pt idx="18">
                  <c:v>50007.41</c:v>
                </c:pt>
                <c:pt idx="19">
                  <c:v>43349.96</c:v>
                </c:pt>
                <c:pt idx="20">
                  <c:v>60227.29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Plan6!$C$5</c:f>
              <c:strCache>
                <c:ptCount val="1"/>
                <c:pt idx="0">
                  <c:v>PIB</c:v>
                </c:pt>
              </c:strCache>
            </c:strRef>
          </c:tx>
          <c:cat>
            <c:numRef>
              <c:f>Plan6!$A$6:$A$27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Plan6!$C$6:$C$27</c:f>
              <c:numCache>
                <c:formatCode>General</c:formatCode>
                <c:ptCount val="22"/>
                <c:pt idx="0">
                  <c:v>22000</c:v>
                </c:pt>
                <c:pt idx="1">
                  <c:v>34000</c:v>
                </c:pt>
                <c:pt idx="2">
                  <c:v>3000</c:v>
                </c:pt>
                <c:pt idx="3">
                  <c:v>5000</c:v>
                </c:pt>
                <c:pt idx="4">
                  <c:v>44000</c:v>
                </c:pt>
                <c:pt idx="5">
                  <c:v>14000</c:v>
                </c:pt>
                <c:pt idx="6">
                  <c:v>31000</c:v>
                </c:pt>
                <c:pt idx="7">
                  <c:v>11000</c:v>
                </c:pt>
                <c:pt idx="8">
                  <c:v>58000</c:v>
                </c:pt>
                <c:pt idx="9">
                  <c:v>32000</c:v>
                </c:pt>
                <c:pt idx="10">
                  <c:v>40000</c:v>
                </c:pt>
                <c:pt idx="11">
                  <c:v>61000</c:v>
                </c:pt>
                <c:pt idx="12">
                  <c:v>51000</c:v>
                </c:pt>
                <c:pt idx="13">
                  <c:v>-1000</c:v>
                </c:pt>
                <c:pt idx="14">
                  <c:v>75000</c:v>
                </c:pt>
                <c:pt idx="15">
                  <c:v>40000</c:v>
                </c:pt>
                <c:pt idx="16">
                  <c:v>19000</c:v>
                </c:pt>
                <c:pt idx="17">
                  <c:v>30000</c:v>
                </c:pt>
                <c:pt idx="18">
                  <c:v>5000</c:v>
                </c:pt>
                <c:pt idx="19">
                  <c:v>-38000</c:v>
                </c:pt>
                <c:pt idx="20">
                  <c:v>-36000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82912"/>
        <c:axId val="195345728"/>
      </c:lineChart>
      <c:catAx>
        <c:axId val="1965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345728"/>
        <c:crosses val="autoZero"/>
        <c:auto val="1"/>
        <c:lblAlgn val="ctr"/>
        <c:lblOffset val="100"/>
        <c:noMultiLvlLbl val="0"/>
      </c:catAx>
      <c:valAx>
        <c:axId val="19534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658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Plan10!$D$3</c:f>
              <c:strCache>
                <c:ptCount val="1"/>
                <c:pt idx="0">
                  <c:v>juros em escala</c:v>
                </c:pt>
              </c:strCache>
            </c:strRef>
          </c:tx>
          <c:cat>
            <c:numRef>
              <c:f>Plan10!$A$4:$A$181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Plan10!$D$4:$D$181</c:f>
              <c:numCache>
                <c:formatCode>General</c:formatCode>
                <c:ptCount val="178"/>
                <c:pt idx="0">
                  <c:v>25000</c:v>
                </c:pt>
                <c:pt idx="1">
                  <c:v>25500</c:v>
                </c:pt>
                <c:pt idx="2">
                  <c:v>26500</c:v>
                </c:pt>
                <c:pt idx="3">
                  <c:v>26500</c:v>
                </c:pt>
                <c:pt idx="4">
                  <c:v>26500</c:v>
                </c:pt>
                <c:pt idx="5">
                  <c:v>26000</c:v>
                </c:pt>
                <c:pt idx="6">
                  <c:v>24500</c:v>
                </c:pt>
                <c:pt idx="7">
                  <c:v>22000</c:v>
                </c:pt>
                <c:pt idx="8">
                  <c:v>20000</c:v>
                </c:pt>
                <c:pt idx="9">
                  <c:v>19000</c:v>
                </c:pt>
                <c:pt idx="10">
                  <c:v>17500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16250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16250</c:v>
                </c:pt>
                <c:pt idx="21">
                  <c:v>16750</c:v>
                </c:pt>
                <c:pt idx="22">
                  <c:v>17250</c:v>
                </c:pt>
                <c:pt idx="23">
                  <c:v>17750</c:v>
                </c:pt>
                <c:pt idx="24">
                  <c:v>18250</c:v>
                </c:pt>
                <c:pt idx="25">
                  <c:v>18750</c:v>
                </c:pt>
                <c:pt idx="26">
                  <c:v>19250</c:v>
                </c:pt>
                <c:pt idx="27">
                  <c:v>19500</c:v>
                </c:pt>
                <c:pt idx="28">
                  <c:v>19750</c:v>
                </c:pt>
                <c:pt idx="29">
                  <c:v>19750</c:v>
                </c:pt>
                <c:pt idx="30">
                  <c:v>19750</c:v>
                </c:pt>
                <c:pt idx="31">
                  <c:v>19750</c:v>
                </c:pt>
                <c:pt idx="32">
                  <c:v>19500</c:v>
                </c:pt>
                <c:pt idx="33">
                  <c:v>19000</c:v>
                </c:pt>
                <c:pt idx="34">
                  <c:v>18500</c:v>
                </c:pt>
                <c:pt idx="35">
                  <c:v>18000</c:v>
                </c:pt>
                <c:pt idx="36">
                  <c:v>17250</c:v>
                </c:pt>
                <c:pt idx="37">
                  <c:v>17250</c:v>
                </c:pt>
                <c:pt idx="38">
                  <c:v>16500</c:v>
                </c:pt>
                <c:pt idx="39">
                  <c:v>15750</c:v>
                </c:pt>
                <c:pt idx="40">
                  <c:v>15250</c:v>
                </c:pt>
                <c:pt idx="41">
                  <c:v>15250</c:v>
                </c:pt>
                <c:pt idx="42">
                  <c:v>14750</c:v>
                </c:pt>
                <c:pt idx="43">
                  <c:v>14249.999999999998</c:v>
                </c:pt>
                <c:pt idx="44">
                  <c:v>14249.999999999998</c:v>
                </c:pt>
                <c:pt idx="45">
                  <c:v>13750.000000000002</c:v>
                </c:pt>
                <c:pt idx="46">
                  <c:v>13250</c:v>
                </c:pt>
                <c:pt idx="47">
                  <c:v>13250</c:v>
                </c:pt>
                <c:pt idx="48">
                  <c:v>13000</c:v>
                </c:pt>
                <c:pt idx="49">
                  <c:v>13000</c:v>
                </c:pt>
                <c:pt idx="50">
                  <c:v>12750</c:v>
                </c:pt>
                <c:pt idx="51">
                  <c:v>12500</c:v>
                </c:pt>
                <c:pt idx="52">
                  <c:v>12500</c:v>
                </c:pt>
                <c:pt idx="53">
                  <c:v>12000</c:v>
                </c:pt>
                <c:pt idx="54">
                  <c:v>11500</c:v>
                </c:pt>
                <c:pt idx="55">
                  <c:v>11500</c:v>
                </c:pt>
                <c:pt idx="56">
                  <c:v>11250</c:v>
                </c:pt>
                <c:pt idx="57">
                  <c:v>11250</c:v>
                </c:pt>
                <c:pt idx="58">
                  <c:v>11250</c:v>
                </c:pt>
                <c:pt idx="59">
                  <c:v>11250</c:v>
                </c:pt>
                <c:pt idx="60">
                  <c:v>11250</c:v>
                </c:pt>
                <c:pt idx="61">
                  <c:v>11250</c:v>
                </c:pt>
                <c:pt idx="62">
                  <c:v>11250</c:v>
                </c:pt>
                <c:pt idx="63">
                  <c:v>11750</c:v>
                </c:pt>
                <c:pt idx="64">
                  <c:v>11750</c:v>
                </c:pt>
                <c:pt idx="65">
                  <c:v>12250</c:v>
                </c:pt>
                <c:pt idx="66">
                  <c:v>13000</c:v>
                </c:pt>
                <c:pt idx="67">
                  <c:v>13000</c:v>
                </c:pt>
                <c:pt idx="68">
                  <c:v>13750.000000000002</c:v>
                </c:pt>
                <c:pt idx="69">
                  <c:v>13750.000000000002</c:v>
                </c:pt>
                <c:pt idx="70">
                  <c:v>13750.000000000002</c:v>
                </c:pt>
                <c:pt idx="71">
                  <c:v>13750.000000000002</c:v>
                </c:pt>
                <c:pt idx="72">
                  <c:v>12750</c:v>
                </c:pt>
                <c:pt idx="73">
                  <c:v>12750</c:v>
                </c:pt>
                <c:pt idx="74">
                  <c:v>11250</c:v>
                </c:pt>
                <c:pt idx="75">
                  <c:v>10250</c:v>
                </c:pt>
                <c:pt idx="76">
                  <c:v>10250</c:v>
                </c:pt>
                <c:pt idx="77">
                  <c:v>9250</c:v>
                </c:pt>
                <c:pt idx="78">
                  <c:v>8750</c:v>
                </c:pt>
                <c:pt idx="79">
                  <c:v>8750</c:v>
                </c:pt>
                <c:pt idx="80">
                  <c:v>8750</c:v>
                </c:pt>
                <c:pt idx="81">
                  <c:v>8750</c:v>
                </c:pt>
                <c:pt idx="82">
                  <c:v>8750</c:v>
                </c:pt>
                <c:pt idx="83">
                  <c:v>8750</c:v>
                </c:pt>
                <c:pt idx="84">
                  <c:v>8750</c:v>
                </c:pt>
                <c:pt idx="85">
                  <c:v>8750</c:v>
                </c:pt>
                <c:pt idx="86">
                  <c:v>8750</c:v>
                </c:pt>
                <c:pt idx="87">
                  <c:v>9500</c:v>
                </c:pt>
                <c:pt idx="88">
                  <c:v>9500</c:v>
                </c:pt>
                <c:pt idx="89">
                  <c:v>10250</c:v>
                </c:pt>
                <c:pt idx="90">
                  <c:v>10750</c:v>
                </c:pt>
                <c:pt idx="91">
                  <c:v>10750</c:v>
                </c:pt>
                <c:pt idx="92">
                  <c:v>10750</c:v>
                </c:pt>
                <c:pt idx="93">
                  <c:v>10750</c:v>
                </c:pt>
                <c:pt idx="94">
                  <c:v>10750</c:v>
                </c:pt>
                <c:pt idx="95">
                  <c:v>10750</c:v>
                </c:pt>
                <c:pt idx="96">
                  <c:v>11250</c:v>
                </c:pt>
                <c:pt idx="97">
                  <c:v>11250</c:v>
                </c:pt>
                <c:pt idx="98">
                  <c:v>11750</c:v>
                </c:pt>
                <c:pt idx="99">
                  <c:v>12000</c:v>
                </c:pt>
                <c:pt idx="100">
                  <c:v>12000</c:v>
                </c:pt>
                <c:pt idx="101">
                  <c:v>12250</c:v>
                </c:pt>
                <c:pt idx="102">
                  <c:v>12500</c:v>
                </c:pt>
                <c:pt idx="103">
                  <c:v>12000</c:v>
                </c:pt>
                <c:pt idx="104">
                  <c:v>12000</c:v>
                </c:pt>
                <c:pt idx="105">
                  <c:v>11500</c:v>
                </c:pt>
                <c:pt idx="106">
                  <c:v>11000</c:v>
                </c:pt>
                <c:pt idx="107">
                  <c:v>11000</c:v>
                </c:pt>
                <c:pt idx="108">
                  <c:v>10500</c:v>
                </c:pt>
                <c:pt idx="109">
                  <c:v>10500</c:v>
                </c:pt>
                <c:pt idx="110">
                  <c:v>9750</c:v>
                </c:pt>
                <c:pt idx="111">
                  <c:v>9000</c:v>
                </c:pt>
                <c:pt idx="112">
                  <c:v>8500</c:v>
                </c:pt>
                <c:pt idx="113">
                  <c:v>8500</c:v>
                </c:pt>
                <c:pt idx="114">
                  <c:v>8000</c:v>
                </c:pt>
                <c:pt idx="115">
                  <c:v>7500</c:v>
                </c:pt>
                <c:pt idx="116">
                  <c:v>7500</c:v>
                </c:pt>
                <c:pt idx="117">
                  <c:v>7249.9999999999991</c:v>
                </c:pt>
                <c:pt idx="118">
                  <c:v>7249.9999999999991</c:v>
                </c:pt>
                <c:pt idx="119">
                  <c:v>7249.9999999999991</c:v>
                </c:pt>
                <c:pt idx="120">
                  <c:v>7249.9999999999991</c:v>
                </c:pt>
                <c:pt idx="121">
                  <c:v>7249.9999999999991</c:v>
                </c:pt>
                <c:pt idx="122">
                  <c:v>7249.9999999999991</c:v>
                </c:pt>
                <c:pt idx="123">
                  <c:v>7500</c:v>
                </c:pt>
                <c:pt idx="124">
                  <c:v>8000</c:v>
                </c:pt>
                <c:pt idx="125">
                  <c:v>8000</c:v>
                </c:pt>
                <c:pt idx="126">
                  <c:v>8500</c:v>
                </c:pt>
                <c:pt idx="127">
                  <c:v>9000</c:v>
                </c:pt>
                <c:pt idx="128">
                  <c:v>9000</c:v>
                </c:pt>
                <c:pt idx="129">
                  <c:v>9500</c:v>
                </c:pt>
                <c:pt idx="130">
                  <c:v>10000</c:v>
                </c:pt>
                <c:pt idx="131">
                  <c:v>10000</c:v>
                </c:pt>
                <c:pt idx="132">
                  <c:v>10500</c:v>
                </c:pt>
                <c:pt idx="133">
                  <c:v>10750</c:v>
                </c:pt>
                <c:pt idx="134">
                  <c:v>10750</c:v>
                </c:pt>
                <c:pt idx="135">
                  <c:v>11000</c:v>
                </c:pt>
                <c:pt idx="136">
                  <c:v>11000</c:v>
                </c:pt>
                <c:pt idx="137">
                  <c:v>11000</c:v>
                </c:pt>
                <c:pt idx="138">
                  <c:v>11000</c:v>
                </c:pt>
                <c:pt idx="139">
                  <c:v>11000</c:v>
                </c:pt>
                <c:pt idx="140">
                  <c:v>11000</c:v>
                </c:pt>
                <c:pt idx="141">
                  <c:v>11250</c:v>
                </c:pt>
                <c:pt idx="142">
                  <c:v>11250</c:v>
                </c:pt>
                <c:pt idx="143">
                  <c:v>11750</c:v>
                </c:pt>
                <c:pt idx="144">
                  <c:v>12250</c:v>
                </c:pt>
                <c:pt idx="145">
                  <c:v>12250</c:v>
                </c:pt>
                <c:pt idx="146">
                  <c:v>12750</c:v>
                </c:pt>
                <c:pt idx="147">
                  <c:v>13250</c:v>
                </c:pt>
                <c:pt idx="148">
                  <c:v>13250</c:v>
                </c:pt>
                <c:pt idx="149">
                  <c:v>13750.000000000002</c:v>
                </c:pt>
                <c:pt idx="150">
                  <c:v>14249.999999999998</c:v>
                </c:pt>
                <c:pt idx="151">
                  <c:v>14249.999999999998</c:v>
                </c:pt>
                <c:pt idx="152">
                  <c:v>14249.999999999998</c:v>
                </c:pt>
                <c:pt idx="153">
                  <c:v>14249.999999999998</c:v>
                </c:pt>
                <c:pt idx="154">
                  <c:v>14249.999999999998</c:v>
                </c:pt>
                <c:pt idx="155">
                  <c:v>14249.999999999998</c:v>
                </c:pt>
                <c:pt idx="156">
                  <c:v>14249.999999999998</c:v>
                </c:pt>
                <c:pt idx="157">
                  <c:v>14249.999999999998</c:v>
                </c:pt>
                <c:pt idx="158">
                  <c:v>14249.999999999998</c:v>
                </c:pt>
                <c:pt idx="159">
                  <c:v>14249.999999999998</c:v>
                </c:pt>
                <c:pt idx="160">
                  <c:v>14249.999999999998</c:v>
                </c:pt>
                <c:pt idx="161">
                  <c:v>14249.999999999998</c:v>
                </c:pt>
                <c:pt idx="162">
                  <c:v>14249.999999999998</c:v>
                </c:pt>
                <c:pt idx="163">
                  <c:v>14249.999999999998</c:v>
                </c:pt>
                <c:pt idx="164">
                  <c:v>14249.999999999998</c:v>
                </c:pt>
                <c:pt idx="165">
                  <c:v>14000.000000000002</c:v>
                </c:pt>
                <c:pt idx="166">
                  <c:v>13750.000000000002</c:v>
                </c:pt>
                <c:pt idx="167">
                  <c:v>13750.000000000002</c:v>
                </c:pt>
                <c:pt idx="168">
                  <c:v>13000</c:v>
                </c:pt>
                <c:pt idx="169">
                  <c:v>12250</c:v>
                </c:pt>
                <c:pt idx="170">
                  <c:v>12250</c:v>
                </c:pt>
                <c:pt idx="171">
                  <c:v>11250</c:v>
                </c:pt>
                <c:pt idx="172">
                  <c:v>10250</c:v>
                </c:pt>
                <c:pt idx="173">
                  <c:v>10250</c:v>
                </c:pt>
                <c:pt idx="174">
                  <c:v>9250</c:v>
                </c:pt>
                <c:pt idx="175">
                  <c:v>9250</c:v>
                </c:pt>
                <c:pt idx="176">
                  <c:v>8250</c:v>
                </c:pt>
                <c:pt idx="177">
                  <c:v>8250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Plan10!$E$3</c:f>
              <c:strCache>
                <c:ptCount val="1"/>
                <c:pt idx="0">
                  <c:v>ibovespa</c:v>
                </c:pt>
              </c:strCache>
            </c:strRef>
          </c:tx>
          <c:cat>
            <c:numRef>
              <c:f>Plan10!$A$4:$A$181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Plan10!$E$4:$E$181</c:f>
              <c:numCache>
                <c:formatCode>General</c:formatCode>
                <c:ptCount val="178"/>
                <c:pt idx="0">
                  <c:v>10941.09</c:v>
                </c:pt>
                <c:pt idx="1">
                  <c:v>10280.61</c:v>
                </c:pt>
                <c:pt idx="2">
                  <c:v>11273.63</c:v>
                </c:pt>
                <c:pt idx="3">
                  <c:v>12556.7</c:v>
                </c:pt>
                <c:pt idx="4">
                  <c:v>13421.6</c:v>
                </c:pt>
                <c:pt idx="5">
                  <c:v>12972.58</c:v>
                </c:pt>
                <c:pt idx="6">
                  <c:v>13571.73</c:v>
                </c:pt>
                <c:pt idx="7">
                  <c:v>15174.49</c:v>
                </c:pt>
                <c:pt idx="8">
                  <c:v>16010.67</c:v>
                </c:pt>
                <c:pt idx="9">
                  <c:v>17982.490000000002</c:v>
                </c:pt>
                <c:pt idx="10">
                  <c:v>20183.97</c:v>
                </c:pt>
                <c:pt idx="11">
                  <c:v>22236.39</c:v>
                </c:pt>
                <c:pt idx="12">
                  <c:v>21851.439999999999</c:v>
                </c:pt>
                <c:pt idx="13">
                  <c:v>21755.02</c:v>
                </c:pt>
                <c:pt idx="14">
                  <c:v>22142.26</c:v>
                </c:pt>
                <c:pt idx="15">
                  <c:v>19607.23</c:v>
                </c:pt>
                <c:pt idx="16">
                  <c:v>19544.669999999998</c:v>
                </c:pt>
                <c:pt idx="17">
                  <c:v>21148.91</c:v>
                </c:pt>
                <c:pt idx="18">
                  <c:v>22336.87</c:v>
                </c:pt>
                <c:pt idx="19">
                  <c:v>22803.19</c:v>
                </c:pt>
                <c:pt idx="20">
                  <c:v>23245.24</c:v>
                </c:pt>
                <c:pt idx="21">
                  <c:v>23052.18</c:v>
                </c:pt>
                <c:pt idx="22">
                  <c:v>25128.33</c:v>
                </c:pt>
                <c:pt idx="23">
                  <c:v>26196.25</c:v>
                </c:pt>
                <c:pt idx="24">
                  <c:v>24352.94</c:v>
                </c:pt>
                <c:pt idx="25">
                  <c:v>28139.13</c:v>
                </c:pt>
                <c:pt idx="26">
                  <c:v>26610.65</c:v>
                </c:pt>
                <c:pt idx="27">
                  <c:v>24843.7</c:v>
                </c:pt>
                <c:pt idx="28">
                  <c:v>25207.07</c:v>
                </c:pt>
                <c:pt idx="29">
                  <c:v>25051.21</c:v>
                </c:pt>
                <c:pt idx="30">
                  <c:v>26042.36</c:v>
                </c:pt>
                <c:pt idx="31">
                  <c:v>28044.83</c:v>
                </c:pt>
                <c:pt idx="32">
                  <c:v>31583.79</c:v>
                </c:pt>
                <c:pt idx="33">
                  <c:v>30193.51</c:v>
                </c:pt>
                <c:pt idx="34">
                  <c:v>31916.76</c:v>
                </c:pt>
                <c:pt idx="35">
                  <c:v>33455.94</c:v>
                </c:pt>
                <c:pt idx="36">
                  <c:v>38382.800000000003</c:v>
                </c:pt>
                <c:pt idx="37">
                  <c:v>38610.39</c:v>
                </c:pt>
                <c:pt idx="38">
                  <c:v>37951.97</c:v>
                </c:pt>
                <c:pt idx="39">
                  <c:v>40363.42</c:v>
                </c:pt>
                <c:pt idx="40">
                  <c:v>36530.04</c:v>
                </c:pt>
                <c:pt idx="41">
                  <c:v>36630.660000000003</c:v>
                </c:pt>
                <c:pt idx="42">
                  <c:v>37077.120000000003</c:v>
                </c:pt>
                <c:pt idx="43">
                  <c:v>36232.22</c:v>
                </c:pt>
                <c:pt idx="44">
                  <c:v>36449.4</c:v>
                </c:pt>
                <c:pt idx="45">
                  <c:v>39262.79</c:v>
                </c:pt>
                <c:pt idx="46">
                  <c:v>41931.839999999997</c:v>
                </c:pt>
                <c:pt idx="47">
                  <c:v>44473.71</c:v>
                </c:pt>
                <c:pt idx="48">
                  <c:v>44641.599999999999</c:v>
                </c:pt>
                <c:pt idx="49">
                  <c:v>43892.31</c:v>
                </c:pt>
                <c:pt idx="50">
                  <c:v>45804.66</c:v>
                </c:pt>
                <c:pt idx="51">
                  <c:v>48956.39</c:v>
                </c:pt>
                <c:pt idx="52">
                  <c:v>52268.46</c:v>
                </c:pt>
                <c:pt idx="53">
                  <c:v>54392.06</c:v>
                </c:pt>
                <c:pt idx="54">
                  <c:v>54182.5</c:v>
                </c:pt>
                <c:pt idx="55">
                  <c:v>54637.24</c:v>
                </c:pt>
                <c:pt idx="56">
                  <c:v>60465.06</c:v>
                </c:pt>
                <c:pt idx="57">
                  <c:v>65317.7</c:v>
                </c:pt>
                <c:pt idx="58">
                  <c:v>63006.16</c:v>
                </c:pt>
                <c:pt idx="59">
                  <c:v>63886.1</c:v>
                </c:pt>
                <c:pt idx="60">
                  <c:v>59490.400000000001</c:v>
                </c:pt>
                <c:pt idx="61">
                  <c:v>63489.3</c:v>
                </c:pt>
                <c:pt idx="62">
                  <c:v>60968.07</c:v>
                </c:pt>
                <c:pt idx="63">
                  <c:v>67868.45</c:v>
                </c:pt>
                <c:pt idx="64">
                  <c:v>72592.5</c:v>
                </c:pt>
                <c:pt idx="65">
                  <c:v>65017.58</c:v>
                </c:pt>
                <c:pt idx="66">
                  <c:v>59505.17</c:v>
                </c:pt>
                <c:pt idx="67">
                  <c:v>55680.41</c:v>
                </c:pt>
                <c:pt idx="68">
                  <c:v>49541.27</c:v>
                </c:pt>
                <c:pt idx="69">
                  <c:v>37256.839999999997</c:v>
                </c:pt>
                <c:pt idx="70">
                  <c:v>36595.870000000003</c:v>
                </c:pt>
                <c:pt idx="71">
                  <c:v>37550.31</c:v>
                </c:pt>
                <c:pt idx="72">
                  <c:v>39300.79</c:v>
                </c:pt>
                <c:pt idx="73">
                  <c:v>38183.31</c:v>
                </c:pt>
                <c:pt idx="74">
                  <c:v>40925.870000000003</c:v>
                </c:pt>
                <c:pt idx="75">
                  <c:v>47289.53</c:v>
                </c:pt>
                <c:pt idx="76">
                  <c:v>53197.73</c:v>
                </c:pt>
                <c:pt idx="77">
                  <c:v>51465.46</c:v>
                </c:pt>
                <c:pt idx="78">
                  <c:v>54765.72</c:v>
                </c:pt>
                <c:pt idx="79">
                  <c:v>56488.98</c:v>
                </c:pt>
                <c:pt idx="80">
                  <c:v>61517.89</c:v>
                </c:pt>
                <c:pt idx="81">
                  <c:v>61545.5</c:v>
                </c:pt>
                <c:pt idx="82">
                  <c:v>67044.44</c:v>
                </c:pt>
                <c:pt idx="83">
                  <c:v>68588.41</c:v>
                </c:pt>
                <c:pt idx="84">
                  <c:v>65401.77</c:v>
                </c:pt>
                <c:pt idx="85">
                  <c:v>66503.27</c:v>
                </c:pt>
                <c:pt idx="86">
                  <c:v>70371.539999999994</c:v>
                </c:pt>
                <c:pt idx="87">
                  <c:v>67529.73</c:v>
                </c:pt>
                <c:pt idx="88">
                  <c:v>63046.51</c:v>
                </c:pt>
                <c:pt idx="89">
                  <c:v>60935.9</c:v>
                </c:pt>
                <c:pt idx="90">
                  <c:v>67515.399999999994</c:v>
                </c:pt>
                <c:pt idx="91">
                  <c:v>65145.45</c:v>
                </c:pt>
                <c:pt idx="92">
                  <c:v>69429.78</c:v>
                </c:pt>
                <c:pt idx="93">
                  <c:v>70673.3</c:v>
                </c:pt>
                <c:pt idx="94">
                  <c:v>67705.399999999994</c:v>
                </c:pt>
                <c:pt idx="95">
                  <c:v>69304.81</c:v>
                </c:pt>
                <c:pt idx="96">
                  <c:v>66574.880000000005</c:v>
                </c:pt>
                <c:pt idx="97">
                  <c:v>67383.22</c:v>
                </c:pt>
                <c:pt idx="98">
                  <c:v>68586.7</c:v>
                </c:pt>
                <c:pt idx="99">
                  <c:v>66132.86</c:v>
                </c:pt>
                <c:pt idx="100">
                  <c:v>64620.08</c:v>
                </c:pt>
                <c:pt idx="101">
                  <c:v>62403.64</c:v>
                </c:pt>
                <c:pt idx="102">
                  <c:v>58823.45</c:v>
                </c:pt>
                <c:pt idx="103">
                  <c:v>56495.12</c:v>
                </c:pt>
                <c:pt idx="104">
                  <c:v>52324.42</c:v>
                </c:pt>
                <c:pt idx="105">
                  <c:v>58338.39</c:v>
                </c:pt>
                <c:pt idx="106">
                  <c:v>56874.98</c:v>
                </c:pt>
                <c:pt idx="107">
                  <c:v>56754.080000000002</c:v>
                </c:pt>
                <c:pt idx="108">
                  <c:v>63072.31</c:v>
                </c:pt>
                <c:pt idx="109">
                  <c:v>65811.73</c:v>
                </c:pt>
                <c:pt idx="110">
                  <c:v>64510.97</c:v>
                </c:pt>
                <c:pt idx="111">
                  <c:v>61820.26</c:v>
                </c:pt>
                <c:pt idx="112">
                  <c:v>54490.41</c:v>
                </c:pt>
                <c:pt idx="113">
                  <c:v>54354.63</c:v>
                </c:pt>
                <c:pt idx="114">
                  <c:v>56097.05</c:v>
                </c:pt>
                <c:pt idx="115">
                  <c:v>57061.45</c:v>
                </c:pt>
                <c:pt idx="116">
                  <c:v>59175.86</c:v>
                </c:pt>
                <c:pt idx="117">
                  <c:v>57068.18</c:v>
                </c:pt>
                <c:pt idx="118">
                  <c:v>57474.57</c:v>
                </c:pt>
                <c:pt idx="119">
                  <c:v>60952.08</c:v>
                </c:pt>
                <c:pt idx="120">
                  <c:v>59761.49</c:v>
                </c:pt>
                <c:pt idx="121">
                  <c:v>57424.29</c:v>
                </c:pt>
                <c:pt idx="122">
                  <c:v>56352.09</c:v>
                </c:pt>
                <c:pt idx="123">
                  <c:v>55910.37</c:v>
                </c:pt>
                <c:pt idx="124">
                  <c:v>53506.080000000002</c:v>
                </c:pt>
                <c:pt idx="125">
                  <c:v>47457.13</c:v>
                </c:pt>
                <c:pt idx="126">
                  <c:v>48234.49</c:v>
                </c:pt>
                <c:pt idx="127">
                  <c:v>50011.75</c:v>
                </c:pt>
                <c:pt idx="128">
                  <c:v>52338.19</c:v>
                </c:pt>
                <c:pt idx="129">
                  <c:v>54256.2</c:v>
                </c:pt>
                <c:pt idx="130">
                  <c:v>52482.49</c:v>
                </c:pt>
                <c:pt idx="131">
                  <c:v>51507.16</c:v>
                </c:pt>
                <c:pt idx="132">
                  <c:v>47638.99</c:v>
                </c:pt>
                <c:pt idx="133">
                  <c:v>47094.400000000001</c:v>
                </c:pt>
                <c:pt idx="134">
                  <c:v>50414.92</c:v>
                </c:pt>
                <c:pt idx="135">
                  <c:v>51626.69</c:v>
                </c:pt>
                <c:pt idx="136">
                  <c:v>51239.34</c:v>
                </c:pt>
                <c:pt idx="137">
                  <c:v>53168.22</c:v>
                </c:pt>
                <c:pt idx="138">
                  <c:v>55829.41</c:v>
                </c:pt>
                <c:pt idx="139">
                  <c:v>61288.15</c:v>
                </c:pt>
                <c:pt idx="140">
                  <c:v>54115.98</c:v>
                </c:pt>
                <c:pt idx="141">
                  <c:v>54628.6</c:v>
                </c:pt>
                <c:pt idx="142">
                  <c:v>54724</c:v>
                </c:pt>
                <c:pt idx="143">
                  <c:v>50007.41</c:v>
                </c:pt>
                <c:pt idx="144">
                  <c:v>46907.68</c:v>
                </c:pt>
                <c:pt idx="145">
                  <c:v>51583.09</c:v>
                </c:pt>
                <c:pt idx="146">
                  <c:v>51150.16</c:v>
                </c:pt>
                <c:pt idx="147">
                  <c:v>56229.38</c:v>
                </c:pt>
                <c:pt idx="148">
                  <c:v>52760.47</c:v>
                </c:pt>
                <c:pt idx="149">
                  <c:v>53080.88</c:v>
                </c:pt>
                <c:pt idx="150">
                  <c:v>50864.77</c:v>
                </c:pt>
                <c:pt idx="151">
                  <c:v>46625.5</c:v>
                </c:pt>
                <c:pt idx="152">
                  <c:v>45059.3</c:v>
                </c:pt>
                <c:pt idx="153">
                  <c:v>45868.800000000003</c:v>
                </c:pt>
                <c:pt idx="154">
                  <c:v>45120.4</c:v>
                </c:pt>
                <c:pt idx="155">
                  <c:v>43350</c:v>
                </c:pt>
                <c:pt idx="156">
                  <c:v>40406</c:v>
                </c:pt>
                <c:pt idx="157">
                  <c:v>42793.9</c:v>
                </c:pt>
                <c:pt idx="158">
                  <c:v>50055.3</c:v>
                </c:pt>
                <c:pt idx="159">
                  <c:v>53910.5</c:v>
                </c:pt>
                <c:pt idx="160">
                  <c:v>48471.7</c:v>
                </c:pt>
                <c:pt idx="161">
                  <c:v>51526.9</c:v>
                </c:pt>
                <c:pt idx="162">
                  <c:v>57308.2</c:v>
                </c:pt>
                <c:pt idx="163">
                  <c:v>57901.1</c:v>
                </c:pt>
                <c:pt idx="164">
                  <c:v>58367</c:v>
                </c:pt>
                <c:pt idx="165">
                  <c:v>64924.5</c:v>
                </c:pt>
                <c:pt idx="166">
                  <c:v>61906.400000000001</c:v>
                </c:pt>
                <c:pt idx="167">
                  <c:v>60227.3</c:v>
                </c:pt>
                <c:pt idx="168">
                  <c:v>64670.8</c:v>
                </c:pt>
                <c:pt idx="169">
                  <c:v>66662.100000000006</c:v>
                </c:pt>
                <c:pt idx="170">
                  <c:v>64984.1</c:v>
                </c:pt>
                <c:pt idx="171">
                  <c:v>65403.199999999997</c:v>
                </c:pt>
                <c:pt idx="172">
                  <c:v>62711.5</c:v>
                </c:pt>
                <c:pt idx="173">
                  <c:v>62900</c:v>
                </c:pt>
                <c:pt idx="174">
                  <c:v>65920.399999999994</c:v>
                </c:pt>
                <c:pt idx="175">
                  <c:v>70835.100000000006</c:v>
                </c:pt>
                <c:pt idx="176">
                  <c:v>74293.5</c:v>
                </c:pt>
                <c:pt idx="177">
                  <c:v>76659.8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95616"/>
        <c:axId val="754690304"/>
      </c:lineChart>
      <c:dateAx>
        <c:axId val="1316956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54690304"/>
        <c:crosses val="autoZero"/>
        <c:auto val="1"/>
        <c:lblOffset val="100"/>
        <c:baseTimeUnit val="months"/>
      </c:dateAx>
      <c:valAx>
        <c:axId val="75469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69561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Plan4!$R$5</c:f>
              <c:strCache>
                <c:ptCount val="1"/>
                <c:pt idx="0">
                  <c:v>PME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Plan4!$R$116:$R$163</c:f>
              <c:numCache>
                <c:formatCode>General</c:formatCode>
                <c:ptCount val="48"/>
                <c:pt idx="0">
                  <c:v>6.2</c:v>
                </c:pt>
                <c:pt idx="1">
                  <c:v>6</c:v>
                </c:pt>
                <c:pt idx="2">
                  <c:v>5.8</c:v>
                </c:pt>
                <c:pt idx="3">
                  <c:v>5.9</c:v>
                </c:pt>
                <c:pt idx="4">
                  <c:v>5.4</c:v>
                </c:pt>
                <c:pt idx="5">
                  <c:v>5.3</c:v>
                </c:pt>
                <c:pt idx="6">
                  <c:v>5.4</c:v>
                </c:pt>
                <c:pt idx="7">
                  <c:v>5.3</c:v>
                </c:pt>
                <c:pt idx="8">
                  <c:v>4.9000000000000004</c:v>
                </c:pt>
                <c:pt idx="9">
                  <c:v>4.5999999999999996</c:v>
                </c:pt>
                <c:pt idx="10">
                  <c:v>5.4</c:v>
                </c:pt>
                <c:pt idx="11">
                  <c:v>5.6</c:v>
                </c:pt>
                <c:pt idx="12">
                  <c:v>5.7</c:v>
                </c:pt>
                <c:pt idx="13">
                  <c:v>5.8</c:v>
                </c:pt>
                <c:pt idx="14">
                  <c:v>5.8</c:v>
                </c:pt>
                <c:pt idx="15">
                  <c:v>6</c:v>
                </c:pt>
                <c:pt idx="16">
                  <c:v>5.6</c:v>
                </c:pt>
                <c:pt idx="17">
                  <c:v>5.3</c:v>
                </c:pt>
                <c:pt idx="18">
                  <c:v>5.4</c:v>
                </c:pt>
                <c:pt idx="19">
                  <c:v>5.2</c:v>
                </c:pt>
                <c:pt idx="20">
                  <c:v>4.5999999999999996</c:v>
                </c:pt>
                <c:pt idx="21">
                  <c:v>4.3</c:v>
                </c:pt>
                <c:pt idx="22">
                  <c:v>4.8</c:v>
                </c:pt>
                <c:pt idx="23">
                  <c:v>5.0999999999999996</c:v>
                </c:pt>
                <c:pt idx="24">
                  <c:v>5</c:v>
                </c:pt>
                <c:pt idx="25">
                  <c:v>4.9000000000000004</c:v>
                </c:pt>
                <c:pt idx="26">
                  <c:v>4.9000000000000004</c:v>
                </c:pt>
                <c:pt idx="27">
                  <c:v>4.8</c:v>
                </c:pt>
                <c:pt idx="28">
                  <c:v>4.9000000000000004</c:v>
                </c:pt>
                <c:pt idx="29">
                  <c:v>5</c:v>
                </c:pt>
                <c:pt idx="30">
                  <c:v>4.9000000000000004</c:v>
                </c:pt>
                <c:pt idx="31">
                  <c:v>4.7</c:v>
                </c:pt>
                <c:pt idx="32">
                  <c:v>4.8</c:v>
                </c:pt>
                <c:pt idx="33">
                  <c:v>4.3</c:v>
                </c:pt>
                <c:pt idx="34">
                  <c:v>5.3</c:v>
                </c:pt>
                <c:pt idx="35">
                  <c:v>5.9</c:v>
                </c:pt>
                <c:pt idx="36">
                  <c:v>6.2</c:v>
                </c:pt>
                <c:pt idx="37">
                  <c:v>6.4</c:v>
                </c:pt>
                <c:pt idx="38">
                  <c:v>6.7</c:v>
                </c:pt>
                <c:pt idx="39">
                  <c:v>6.9</c:v>
                </c:pt>
                <c:pt idx="40">
                  <c:v>7.5</c:v>
                </c:pt>
                <c:pt idx="41">
                  <c:v>7.6</c:v>
                </c:pt>
                <c:pt idx="42">
                  <c:v>7.6</c:v>
                </c:pt>
                <c:pt idx="43">
                  <c:v>7.9</c:v>
                </c:pt>
                <c:pt idx="44">
                  <c:v>7.5</c:v>
                </c:pt>
                <c:pt idx="45">
                  <c:v>6.9</c:v>
                </c:pt>
                <c:pt idx="46">
                  <c:v>7.6</c:v>
                </c:pt>
                <c:pt idx="47">
                  <c:v>8.1999999999999993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Plan4!$S$5</c:f>
              <c:strCache>
                <c:ptCount val="1"/>
                <c:pt idx="0">
                  <c:v>PNAD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Plan4!$S$116:$S$163</c:f>
              <c:numCache>
                <c:formatCode>General</c:formatCode>
                <c:ptCount val="48"/>
                <c:pt idx="0">
                  <c:v>7.9</c:v>
                </c:pt>
                <c:pt idx="1">
                  <c:v>7.8</c:v>
                </c:pt>
                <c:pt idx="2">
                  <c:v>7.5</c:v>
                </c:pt>
                <c:pt idx="3">
                  <c:v>7.5</c:v>
                </c:pt>
                <c:pt idx="4">
                  <c:v>7.4</c:v>
                </c:pt>
                <c:pt idx="5">
                  <c:v>7.3</c:v>
                </c:pt>
                <c:pt idx="6">
                  <c:v>7.1</c:v>
                </c:pt>
                <c:pt idx="7">
                  <c:v>6.9</c:v>
                </c:pt>
                <c:pt idx="8">
                  <c:v>6.8</c:v>
                </c:pt>
                <c:pt idx="9">
                  <c:v>6.9</c:v>
                </c:pt>
                <c:pt idx="10">
                  <c:v>7.2</c:v>
                </c:pt>
                <c:pt idx="11">
                  <c:v>7.7</c:v>
                </c:pt>
                <c:pt idx="12">
                  <c:v>8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7.3</c:v>
                </c:pt>
                <c:pt idx="17">
                  <c:v>7.1</c:v>
                </c:pt>
                <c:pt idx="18">
                  <c:v>6.9</c:v>
                </c:pt>
                <c:pt idx="19">
                  <c:v>6.7</c:v>
                </c:pt>
                <c:pt idx="20">
                  <c:v>6.5</c:v>
                </c:pt>
                <c:pt idx="21">
                  <c:v>6.2</c:v>
                </c:pt>
                <c:pt idx="22">
                  <c:v>6.4</c:v>
                </c:pt>
                <c:pt idx="23">
                  <c:v>6.8</c:v>
                </c:pt>
                <c:pt idx="24">
                  <c:v>7.2</c:v>
                </c:pt>
                <c:pt idx="25">
                  <c:v>7.1</c:v>
                </c:pt>
                <c:pt idx="26">
                  <c:v>7</c:v>
                </c:pt>
                <c:pt idx="27">
                  <c:v>6.8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6.6</c:v>
                </c:pt>
                <c:pt idx="32">
                  <c:v>6.5</c:v>
                </c:pt>
                <c:pt idx="33">
                  <c:v>6.5</c:v>
                </c:pt>
                <c:pt idx="34">
                  <c:v>6.8</c:v>
                </c:pt>
                <c:pt idx="35">
                  <c:v>7.4</c:v>
                </c:pt>
                <c:pt idx="36">
                  <c:v>7.9</c:v>
                </c:pt>
                <c:pt idx="37">
                  <c:v>8</c:v>
                </c:pt>
                <c:pt idx="38">
                  <c:v>8.1</c:v>
                </c:pt>
                <c:pt idx="39">
                  <c:v>8.3000000000000007</c:v>
                </c:pt>
                <c:pt idx="40">
                  <c:v>8.6</c:v>
                </c:pt>
                <c:pt idx="41">
                  <c:v>8.6999999999999993</c:v>
                </c:pt>
                <c:pt idx="42">
                  <c:v>8.9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9.5</c:v>
                </c:pt>
                <c:pt idx="47">
                  <c:v>10.199999999999999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28992"/>
        <c:axId val="200100672"/>
      </c:lineChart>
      <c:dateAx>
        <c:axId val="203028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0100672"/>
        <c:crosses val="autoZero"/>
        <c:auto val="1"/>
        <c:lblOffset val="100"/>
        <c:baseTimeUnit val="months"/>
      </c:dateAx>
      <c:valAx>
        <c:axId val="200100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302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Plan10!$E$3</c:f>
              <c:strCache>
                <c:ptCount val="1"/>
                <c:pt idx="0">
                  <c:v>ibovespa</c:v>
                </c:pt>
              </c:strCache>
            </c:strRef>
          </c:tx>
          <c:cat>
            <c:numRef>
              <c:f>Plan10!$A$4:$A$181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Plan10!$E$4:$E$181</c:f>
              <c:numCache>
                <c:formatCode>General</c:formatCode>
                <c:ptCount val="178"/>
                <c:pt idx="0">
                  <c:v>10941.09</c:v>
                </c:pt>
                <c:pt idx="1">
                  <c:v>10280.61</c:v>
                </c:pt>
                <c:pt idx="2">
                  <c:v>11273.63</c:v>
                </c:pt>
                <c:pt idx="3">
                  <c:v>12556.7</c:v>
                </c:pt>
                <c:pt idx="4">
                  <c:v>13421.6</c:v>
                </c:pt>
                <c:pt idx="5">
                  <c:v>12972.58</c:v>
                </c:pt>
                <c:pt idx="6">
                  <c:v>13571.73</c:v>
                </c:pt>
                <c:pt idx="7">
                  <c:v>15174.49</c:v>
                </c:pt>
                <c:pt idx="8">
                  <c:v>16010.67</c:v>
                </c:pt>
                <c:pt idx="9">
                  <c:v>17982.490000000002</c:v>
                </c:pt>
                <c:pt idx="10">
                  <c:v>20183.97</c:v>
                </c:pt>
                <c:pt idx="11">
                  <c:v>22236.39</c:v>
                </c:pt>
                <c:pt idx="12">
                  <c:v>21851.439999999999</c:v>
                </c:pt>
                <c:pt idx="13">
                  <c:v>21755.02</c:v>
                </c:pt>
                <c:pt idx="14">
                  <c:v>22142.26</c:v>
                </c:pt>
                <c:pt idx="15">
                  <c:v>19607.23</c:v>
                </c:pt>
                <c:pt idx="16">
                  <c:v>19544.669999999998</c:v>
                </c:pt>
                <c:pt idx="17">
                  <c:v>21148.91</c:v>
                </c:pt>
                <c:pt idx="18">
                  <c:v>22336.87</c:v>
                </c:pt>
                <c:pt idx="19">
                  <c:v>22803.19</c:v>
                </c:pt>
                <c:pt idx="20">
                  <c:v>23245.24</c:v>
                </c:pt>
                <c:pt idx="21">
                  <c:v>23052.18</c:v>
                </c:pt>
                <c:pt idx="22">
                  <c:v>25128.33</c:v>
                </c:pt>
                <c:pt idx="23">
                  <c:v>26196.25</c:v>
                </c:pt>
                <c:pt idx="24">
                  <c:v>24352.94</c:v>
                </c:pt>
                <c:pt idx="25">
                  <c:v>28139.13</c:v>
                </c:pt>
                <c:pt idx="26">
                  <c:v>26610.65</c:v>
                </c:pt>
                <c:pt idx="27">
                  <c:v>24843.7</c:v>
                </c:pt>
                <c:pt idx="28">
                  <c:v>25207.07</c:v>
                </c:pt>
                <c:pt idx="29">
                  <c:v>25051.21</c:v>
                </c:pt>
                <c:pt idx="30">
                  <c:v>26042.36</c:v>
                </c:pt>
                <c:pt idx="31">
                  <c:v>28044.83</c:v>
                </c:pt>
                <c:pt idx="32">
                  <c:v>31583.79</c:v>
                </c:pt>
                <c:pt idx="33">
                  <c:v>30193.51</c:v>
                </c:pt>
                <c:pt idx="34">
                  <c:v>31916.76</c:v>
                </c:pt>
                <c:pt idx="35">
                  <c:v>33455.94</c:v>
                </c:pt>
                <c:pt idx="36">
                  <c:v>38382.800000000003</c:v>
                </c:pt>
                <c:pt idx="37">
                  <c:v>38610.39</c:v>
                </c:pt>
                <c:pt idx="38">
                  <c:v>37951.97</c:v>
                </c:pt>
                <c:pt idx="39">
                  <c:v>40363.42</c:v>
                </c:pt>
                <c:pt idx="40">
                  <c:v>36530.04</c:v>
                </c:pt>
                <c:pt idx="41">
                  <c:v>36630.660000000003</c:v>
                </c:pt>
                <c:pt idx="42">
                  <c:v>37077.120000000003</c:v>
                </c:pt>
                <c:pt idx="43">
                  <c:v>36232.22</c:v>
                </c:pt>
                <c:pt idx="44">
                  <c:v>36449.4</c:v>
                </c:pt>
                <c:pt idx="45">
                  <c:v>39262.79</c:v>
                </c:pt>
                <c:pt idx="46">
                  <c:v>41931.839999999997</c:v>
                </c:pt>
                <c:pt idx="47">
                  <c:v>44473.71</c:v>
                </c:pt>
                <c:pt idx="48">
                  <c:v>44641.599999999999</c:v>
                </c:pt>
                <c:pt idx="49">
                  <c:v>43892.31</c:v>
                </c:pt>
                <c:pt idx="50">
                  <c:v>45804.66</c:v>
                </c:pt>
                <c:pt idx="51">
                  <c:v>48956.39</c:v>
                </c:pt>
                <c:pt idx="52">
                  <c:v>52268.46</c:v>
                </c:pt>
                <c:pt idx="53">
                  <c:v>54392.06</c:v>
                </c:pt>
                <c:pt idx="54">
                  <c:v>54182.5</c:v>
                </c:pt>
                <c:pt idx="55">
                  <c:v>54637.24</c:v>
                </c:pt>
                <c:pt idx="56">
                  <c:v>60465.06</c:v>
                </c:pt>
                <c:pt idx="57">
                  <c:v>65317.7</c:v>
                </c:pt>
                <c:pt idx="58">
                  <c:v>63006.16</c:v>
                </c:pt>
                <c:pt idx="59">
                  <c:v>63886.1</c:v>
                </c:pt>
                <c:pt idx="60">
                  <c:v>59490.400000000001</c:v>
                </c:pt>
                <c:pt idx="61">
                  <c:v>63489.3</c:v>
                </c:pt>
                <c:pt idx="62">
                  <c:v>60968.07</c:v>
                </c:pt>
                <c:pt idx="63">
                  <c:v>67868.45</c:v>
                </c:pt>
                <c:pt idx="64">
                  <c:v>72592.5</c:v>
                </c:pt>
                <c:pt idx="65">
                  <c:v>65017.58</c:v>
                </c:pt>
                <c:pt idx="66">
                  <c:v>59505.17</c:v>
                </c:pt>
                <c:pt idx="67">
                  <c:v>55680.41</c:v>
                </c:pt>
                <c:pt idx="68">
                  <c:v>49541.27</c:v>
                </c:pt>
                <c:pt idx="69">
                  <c:v>37256.839999999997</c:v>
                </c:pt>
                <c:pt idx="70">
                  <c:v>36595.870000000003</c:v>
                </c:pt>
                <c:pt idx="71">
                  <c:v>37550.31</c:v>
                </c:pt>
                <c:pt idx="72">
                  <c:v>39300.79</c:v>
                </c:pt>
                <c:pt idx="73">
                  <c:v>38183.31</c:v>
                </c:pt>
                <c:pt idx="74">
                  <c:v>40925.870000000003</c:v>
                </c:pt>
                <c:pt idx="75">
                  <c:v>47289.53</c:v>
                </c:pt>
                <c:pt idx="76">
                  <c:v>53197.73</c:v>
                </c:pt>
                <c:pt idx="77">
                  <c:v>51465.46</c:v>
                </c:pt>
                <c:pt idx="78">
                  <c:v>54765.72</c:v>
                </c:pt>
                <c:pt idx="79">
                  <c:v>56488.98</c:v>
                </c:pt>
                <c:pt idx="80">
                  <c:v>61517.89</c:v>
                </c:pt>
                <c:pt idx="81">
                  <c:v>61545.5</c:v>
                </c:pt>
                <c:pt idx="82">
                  <c:v>67044.44</c:v>
                </c:pt>
                <c:pt idx="83">
                  <c:v>68588.41</c:v>
                </c:pt>
                <c:pt idx="84">
                  <c:v>65401.77</c:v>
                </c:pt>
                <c:pt idx="85">
                  <c:v>66503.27</c:v>
                </c:pt>
                <c:pt idx="86">
                  <c:v>70371.539999999994</c:v>
                </c:pt>
                <c:pt idx="87">
                  <c:v>67529.73</c:v>
                </c:pt>
                <c:pt idx="88">
                  <c:v>63046.51</c:v>
                </c:pt>
                <c:pt idx="89">
                  <c:v>60935.9</c:v>
                </c:pt>
                <c:pt idx="90">
                  <c:v>67515.399999999994</c:v>
                </c:pt>
                <c:pt idx="91">
                  <c:v>65145.45</c:v>
                </c:pt>
                <c:pt idx="92">
                  <c:v>69429.78</c:v>
                </c:pt>
                <c:pt idx="93">
                  <c:v>70673.3</c:v>
                </c:pt>
                <c:pt idx="94">
                  <c:v>67705.399999999994</c:v>
                </c:pt>
                <c:pt idx="95">
                  <c:v>69304.81</c:v>
                </c:pt>
                <c:pt idx="96">
                  <c:v>66574.880000000005</c:v>
                </c:pt>
                <c:pt idx="97">
                  <c:v>67383.22</c:v>
                </c:pt>
                <c:pt idx="98">
                  <c:v>68586.7</c:v>
                </c:pt>
                <c:pt idx="99">
                  <c:v>66132.86</c:v>
                </c:pt>
                <c:pt idx="100">
                  <c:v>64620.08</c:v>
                </c:pt>
                <c:pt idx="101">
                  <c:v>62403.64</c:v>
                </c:pt>
                <c:pt idx="102">
                  <c:v>58823.45</c:v>
                </c:pt>
                <c:pt idx="103">
                  <c:v>56495.12</c:v>
                </c:pt>
                <c:pt idx="104">
                  <c:v>52324.42</c:v>
                </c:pt>
                <c:pt idx="105">
                  <c:v>58338.39</c:v>
                </c:pt>
                <c:pt idx="106">
                  <c:v>56874.98</c:v>
                </c:pt>
                <c:pt idx="107">
                  <c:v>56754.080000000002</c:v>
                </c:pt>
                <c:pt idx="108">
                  <c:v>63072.31</c:v>
                </c:pt>
                <c:pt idx="109">
                  <c:v>65811.73</c:v>
                </c:pt>
                <c:pt idx="110">
                  <c:v>64510.97</c:v>
                </c:pt>
                <c:pt idx="111">
                  <c:v>61820.26</c:v>
                </c:pt>
                <c:pt idx="112">
                  <c:v>54490.41</c:v>
                </c:pt>
                <c:pt idx="113">
                  <c:v>54354.63</c:v>
                </c:pt>
                <c:pt idx="114">
                  <c:v>56097.05</c:v>
                </c:pt>
                <c:pt idx="115">
                  <c:v>57061.45</c:v>
                </c:pt>
                <c:pt idx="116">
                  <c:v>59175.86</c:v>
                </c:pt>
                <c:pt idx="117">
                  <c:v>57068.18</c:v>
                </c:pt>
                <c:pt idx="118">
                  <c:v>57474.57</c:v>
                </c:pt>
                <c:pt idx="119">
                  <c:v>60952.08</c:v>
                </c:pt>
                <c:pt idx="120">
                  <c:v>59761.49</c:v>
                </c:pt>
                <c:pt idx="121">
                  <c:v>57424.29</c:v>
                </c:pt>
                <c:pt idx="122">
                  <c:v>56352.09</c:v>
                </c:pt>
                <c:pt idx="123">
                  <c:v>55910.37</c:v>
                </c:pt>
                <c:pt idx="124">
                  <c:v>53506.080000000002</c:v>
                </c:pt>
                <c:pt idx="125">
                  <c:v>47457.13</c:v>
                </c:pt>
                <c:pt idx="126">
                  <c:v>48234.49</c:v>
                </c:pt>
                <c:pt idx="127">
                  <c:v>50011.75</c:v>
                </c:pt>
                <c:pt idx="128">
                  <c:v>52338.19</c:v>
                </c:pt>
                <c:pt idx="129">
                  <c:v>54256.2</c:v>
                </c:pt>
                <c:pt idx="130">
                  <c:v>52482.49</c:v>
                </c:pt>
                <c:pt idx="131">
                  <c:v>51507.16</c:v>
                </c:pt>
                <c:pt idx="132">
                  <c:v>47638.99</c:v>
                </c:pt>
                <c:pt idx="133">
                  <c:v>47094.400000000001</c:v>
                </c:pt>
                <c:pt idx="134">
                  <c:v>50414.92</c:v>
                </c:pt>
                <c:pt idx="135">
                  <c:v>51626.69</c:v>
                </c:pt>
                <c:pt idx="136">
                  <c:v>51239.34</c:v>
                </c:pt>
                <c:pt idx="137">
                  <c:v>53168.22</c:v>
                </c:pt>
                <c:pt idx="138">
                  <c:v>55829.41</c:v>
                </c:pt>
                <c:pt idx="139">
                  <c:v>61288.15</c:v>
                </c:pt>
                <c:pt idx="140">
                  <c:v>54115.98</c:v>
                </c:pt>
                <c:pt idx="141">
                  <c:v>54628.6</c:v>
                </c:pt>
                <c:pt idx="142">
                  <c:v>54724</c:v>
                </c:pt>
                <c:pt idx="143">
                  <c:v>50007.41</c:v>
                </c:pt>
                <c:pt idx="144">
                  <c:v>46907.68</c:v>
                </c:pt>
                <c:pt idx="145">
                  <c:v>51583.09</c:v>
                </c:pt>
                <c:pt idx="146">
                  <c:v>51150.16</c:v>
                </c:pt>
                <c:pt idx="147">
                  <c:v>56229.38</c:v>
                </c:pt>
                <c:pt idx="148">
                  <c:v>52760.47</c:v>
                </c:pt>
                <c:pt idx="149">
                  <c:v>53080.88</c:v>
                </c:pt>
                <c:pt idx="150">
                  <c:v>50864.77</c:v>
                </c:pt>
                <c:pt idx="151">
                  <c:v>46625.5</c:v>
                </c:pt>
                <c:pt idx="152">
                  <c:v>45059.3</c:v>
                </c:pt>
                <c:pt idx="153">
                  <c:v>45868.800000000003</c:v>
                </c:pt>
                <c:pt idx="154">
                  <c:v>45120.4</c:v>
                </c:pt>
                <c:pt idx="155">
                  <c:v>43350</c:v>
                </c:pt>
                <c:pt idx="156">
                  <c:v>40406</c:v>
                </c:pt>
                <c:pt idx="157">
                  <c:v>42793.9</c:v>
                </c:pt>
                <c:pt idx="158">
                  <c:v>50055.3</c:v>
                </c:pt>
                <c:pt idx="159">
                  <c:v>53910.5</c:v>
                </c:pt>
                <c:pt idx="160">
                  <c:v>48471.7</c:v>
                </c:pt>
                <c:pt idx="161">
                  <c:v>51526.9</c:v>
                </c:pt>
                <c:pt idx="162">
                  <c:v>57308.2</c:v>
                </c:pt>
                <c:pt idx="163">
                  <c:v>57901.1</c:v>
                </c:pt>
                <c:pt idx="164">
                  <c:v>58367</c:v>
                </c:pt>
                <c:pt idx="165">
                  <c:v>64924.5</c:v>
                </c:pt>
                <c:pt idx="166">
                  <c:v>61906.400000000001</c:v>
                </c:pt>
                <c:pt idx="167">
                  <c:v>60227.3</c:v>
                </c:pt>
                <c:pt idx="168">
                  <c:v>64670.8</c:v>
                </c:pt>
                <c:pt idx="169">
                  <c:v>66662.100000000006</c:v>
                </c:pt>
                <c:pt idx="170">
                  <c:v>64984.1</c:v>
                </c:pt>
                <c:pt idx="171">
                  <c:v>65403.199999999997</c:v>
                </c:pt>
                <c:pt idx="172">
                  <c:v>62711.5</c:v>
                </c:pt>
                <c:pt idx="173">
                  <c:v>62900</c:v>
                </c:pt>
                <c:pt idx="174">
                  <c:v>65920.399999999994</c:v>
                </c:pt>
                <c:pt idx="175">
                  <c:v>70835.100000000006</c:v>
                </c:pt>
                <c:pt idx="176">
                  <c:v>74293.5</c:v>
                </c:pt>
                <c:pt idx="177">
                  <c:v>76659.8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Plan10!$F$3</c:f>
              <c:strCache>
                <c:ptCount val="1"/>
                <c:pt idx="0">
                  <c:v>ibovespa reajustado</c:v>
                </c:pt>
              </c:strCache>
            </c:strRef>
          </c:tx>
          <c:cat>
            <c:numRef>
              <c:f>Plan10!$A$4:$A$181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Plan10!$F$4:$F$181</c:f>
              <c:numCache>
                <c:formatCode>General</c:formatCode>
                <c:ptCount val="178"/>
                <c:pt idx="0">
                  <c:v>26073.302206922493</c:v>
                </c:pt>
                <c:pt idx="1">
                  <c:v>23960.231815606367</c:v>
                </c:pt>
                <c:pt idx="2">
                  <c:v>25868.452906577648</c:v>
                </c:pt>
                <c:pt idx="3">
                  <c:v>28462.494541182568</c:v>
                </c:pt>
                <c:pt idx="4">
                  <c:v>30130.710812418016</c:v>
                </c:pt>
                <c:pt idx="5">
                  <c:v>28946.11574104982</c:v>
                </c:pt>
                <c:pt idx="6">
                  <c:v>30328.510282855546</c:v>
                </c:pt>
                <c:pt idx="7">
                  <c:v>33842.485361437342</c:v>
                </c:pt>
                <c:pt idx="8">
                  <c:v>35586.358989099979</c:v>
                </c:pt>
                <c:pt idx="9">
                  <c:v>39659.708947986233</c:v>
                </c:pt>
                <c:pt idx="10">
                  <c:v>44386.270543342675</c:v>
                </c:pt>
                <c:pt idx="11">
                  <c:v>48734.021402083927</c:v>
                </c:pt>
                <c:pt idx="12">
                  <c:v>47642.610439971286</c:v>
                </c:pt>
                <c:pt idx="13">
                  <c:v>47074.619179704903</c:v>
                </c:pt>
                <c:pt idx="14">
                  <c:v>47622.054263615602</c:v>
                </c:pt>
                <c:pt idx="15">
                  <c:v>41972.614307953401</c:v>
                </c:pt>
                <c:pt idx="16">
                  <c:v>41684.461468524714</c:v>
                </c:pt>
                <c:pt idx="17">
                  <c:v>44877.077732933772</c:v>
                </c:pt>
                <c:pt idx="18">
                  <c:v>47063.725327349021</c:v>
                </c:pt>
                <c:pt idx="19">
                  <c:v>47612.982181847619</c:v>
                </c:pt>
                <c:pt idx="20">
                  <c:v>48203.377752855849</c:v>
                </c:pt>
                <c:pt idx="21">
                  <c:v>47645.800385476148</c:v>
                </c:pt>
                <c:pt idx="22">
                  <c:v>51709.40584633714</c:v>
                </c:pt>
                <c:pt idx="23">
                  <c:v>53537.576301238267</c:v>
                </c:pt>
                <c:pt idx="24">
                  <c:v>49346.006873104045</c:v>
                </c:pt>
                <c:pt idx="25">
                  <c:v>56689.111560850426</c:v>
                </c:pt>
                <c:pt idx="26">
                  <c:v>53295.39184034153</c:v>
                </c:pt>
                <c:pt idx="27">
                  <c:v>49454.897260943704</c:v>
                </c:pt>
                <c:pt idx="28">
                  <c:v>49745.451193933339</c:v>
                </c:pt>
                <c:pt idx="29">
                  <c:v>49196.801493815976</c:v>
                </c:pt>
                <c:pt idx="30">
                  <c:v>51153.501438527288</c:v>
                </c:pt>
                <c:pt idx="31">
                  <c:v>54949.463775733762</c:v>
                </c:pt>
                <c:pt idx="32">
                  <c:v>61778.479693841487</c:v>
                </c:pt>
                <c:pt idx="33">
                  <c:v>58853.080417396261</c:v>
                </c:pt>
                <c:pt idx="34">
                  <c:v>61748.916209141003</c:v>
                </c:pt>
                <c:pt idx="35">
                  <c:v>64372.696734904333</c:v>
                </c:pt>
                <c:pt idx="36">
                  <c:v>73587.570857587649</c:v>
                </c:pt>
                <c:pt idx="37">
                  <c:v>73589.72740935428</c:v>
                </c:pt>
                <c:pt idx="38">
                  <c:v>72039.445741330768</c:v>
                </c:pt>
                <c:pt idx="39">
                  <c:v>76288.755976002067</c:v>
                </c:pt>
                <c:pt idx="40">
                  <c:v>68898.80059171046</c:v>
                </c:pt>
                <c:pt idx="41">
                  <c:v>69019.559015843188</c:v>
                </c:pt>
                <c:pt idx="42">
                  <c:v>70007.796166184344</c:v>
                </c:pt>
                <c:pt idx="43">
                  <c:v>68282.746609967828</c:v>
                </c:pt>
                <c:pt idx="44">
                  <c:v>68657.712213564329</c:v>
                </c:pt>
                <c:pt idx="45">
                  <c:v>73802.154318316156</c:v>
                </c:pt>
                <c:pt idx="46">
                  <c:v>78559.912276105562</c:v>
                </c:pt>
                <c:pt idx="47">
                  <c:v>83064.64230977917</c:v>
                </c:pt>
                <c:pt idx="48">
                  <c:v>82979.91102031355</c:v>
                </c:pt>
                <c:pt idx="49">
                  <c:v>81229.71824665046</c:v>
                </c:pt>
                <c:pt idx="50">
                  <c:v>84397.477941296398</c:v>
                </c:pt>
                <c:pt idx="51">
                  <c:v>89872.177989147123</c:v>
                </c:pt>
                <c:pt idx="52">
                  <c:v>95713.060655101537</c:v>
                </c:pt>
                <c:pt idx="53">
                  <c:v>99323.652423381893</c:v>
                </c:pt>
                <c:pt idx="54">
                  <c:v>98664.720195626855</c:v>
                </c:pt>
                <c:pt idx="55">
                  <c:v>99254.577218639941</c:v>
                </c:pt>
                <c:pt idx="56">
                  <c:v>109327.61571887582</c:v>
                </c:pt>
                <c:pt idx="57">
                  <c:v>117889.5323922901</c:v>
                </c:pt>
                <c:pt idx="58">
                  <c:v>113377.38606784871</c:v>
                </c:pt>
                <c:pt idx="59">
                  <c:v>114525.6100705522</c:v>
                </c:pt>
                <c:pt idx="60">
                  <c:v>105862.26443580953</c:v>
                </c:pt>
                <c:pt idx="61">
                  <c:v>112371.4405505935</c:v>
                </c:pt>
                <c:pt idx="62">
                  <c:v>107382.87086648024</c:v>
                </c:pt>
                <c:pt idx="63">
                  <c:v>118965.45438188475</c:v>
                </c:pt>
                <c:pt idx="64">
                  <c:v>126550.13572056587</c:v>
                </c:pt>
                <c:pt idx="65">
                  <c:v>112456.41060067038</c:v>
                </c:pt>
                <c:pt idx="66">
                  <c:v>102165.9483214772</c:v>
                </c:pt>
                <c:pt idx="67">
                  <c:v>95095.115938099349</c:v>
                </c:pt>
                <c:pt idx="68">
                  <c:v>84373.992121137155</c:v>
                </c:pt>
                <c:pt idx="69">
                  <c:v>63287.767915188881</c:v>
                </c:pt>
                <c:pt idx="70">
                  <c:v>61886.49650297108</c:v>
                </c:pt>
                <c:pt idx="71">
                  <c:v>63272.74777162839</c:v>
                </c:pt>
                <c:pt idx="72">
                  <c:v>66037.423947270552</c:v>
                </c:pt>
                <c:pt idx="73">
                  <c:v>63853.218140870966</c:v>
                </c:pt>
                <c:pt idx="74">
                  <c:v>68065.190165683656</c:v>
                </c:pt>
                <c:pt idx="75">
                  <c:v>78491.823386426462</c:v>
                </c:pt>
                <c:pt idx="76">
                  <c:v>87876.529051689577</c:v>
                </c:pt>
                <c:pt idx="77">
                  <c:v>84617.316936342278</c:v>
                </c:pt>
                <c:pt idx="78">
                  <c:v>89720.47014684981</c:v>
                </c:pt>
                <c:pt idx="79">
                  <c:v>92322.044591590529</c:v>
                </c:pt>
                <c:pt idx="80">
                  <c:v>100390.39397285228</c:v>
                </c:pt>
                <c:pt idx="81">
                  <c:v>100194.98248184538</c:v>
                </c:pt>
                <c:pt idx="82">
                  <c:v>108842.40055580983</c:v>
                </c:pt>
                <c:pt idx="83">
                  <c:v>110894.27151514814</c:v>
                </c:pt>
                <c:pt idx="84">
                  <c:v>105352.28387827147</c:v>
                </c:pt>
                <c:pt idx="85">
                  <c:v>106329.16377526049</c:v>
                </c:pt>
                <c:pt idx="86">
                  <c:v>111643.15453883244</c:v>
                </c:pt>
                <c:pt idx="87">
                  <c:v>106580.45684051284</c:v>
                </c:pt>
                <c:pt idx="88">
                  <c:v>98940.742407257174</c:v>
                </c:pt>
                <c:pt idx="89">
                  <c:v>95219.058109125093</c:v>
                </c:pt>
                <c:pt idx="90">
                  <c:v>105500.25183612327</c:v>
                </c:pt>
                <c:pt idx="91">
                  <c:v>101786.76514634014</c:v>
                </c:pt>
                <c:pt idx="92">
                  <c:v>108437.4584596588</c:v>
                </c:pt>
                <c:pt idx="93">
                  <c:v>109885.14118376211</c:v>
                </c:pt>
                <c:pt idx="94">
                  <c:v>104486.90214750871</c:v>
                </c:pt>
                <c:pt idx="95">
                  <c:v>106074.78376619598</c:v>
                </c:pt>
                <c:pt idx="96">
                  <c:v>101258.54846364792</c:v>
                </c:pt>
                <c:pt idx="97">
                  <c:v>101644.36300103055</c:v>
                </c:pt>
                <c:pt idx="98">
                  <c:v>102638.6458264385</c:v>
                </c:pt>
                <c:pt idx="99">
                  <c:v>98190.815151844232</c:v>
                </c:pt>
                <c:pt idx="100">
                  <c:v>95211.584672146739</c:v>
                </c:pt>
                <c:pt idx="101">
                  <c:v>91515.745664836606</c:v>
                </c:pt>
                <c:pt idx="102">
                  <c:v>86136.146476626323</c:v>
                </c:pt>
                <c:pt idx="103">
                  <c:v>82594.583184084971</c:v>
                </c:pt>
                <c:pt idx="104">
                  <c:v>76215.118506966639</c:v>
                </c:pt>
                <c:pt idx="105">
                  <c:v>84527.001499838938</c:v>
                </c:pt>
                <c:pt idx="106">
                  <c:v>82053.822564963368</c:v>
                </c:pt>
                <c:pt idx="107">
                  <c:v>81455.82920891745</c:v>
                </c:pt>
                <c:pt idx="108">
                  <c:v>90073.648904060115</c:v>
                </c:pt>
                <c:pt idx="109">
                  <c:v>93462.428610479372</c:v>
                </c:pt>
                <c:pt idx="110">
                  <c:v>91204.734960682341</c:v>
                </c:pt>
                <c:pt idx="111">
                  <c:v>87217.488907679362</c:v>
                </c:pt>
                <c:pt idx="112">
                  <c:v>76387.482806505548</c:v>
                </c:pt>
                <c:pt idx="113">
                  <c:v>75923.813631393612</c:v>
                </c:pt>
                <c:pt idx="114">
                  <c:v>78295.030460914553</c:v>
                </c:pt>
                <c:pt idx="115">
                  <c:v>79300.059778452778</c:v>
                </c:pt>
                <c:pt idx="116">
                  <c:v>81902.719522694009</c:v>
                </c:pt>
                <c:pt idx="117">
                  <c:v>78537.905760046444</c:v>
                </c:pt>
                <c:pt idx="118">
                  <c:v>78633.248329946568</c:v>
                </c:pt>
                <c:pt idx="119">
                  <c:v>82893.606624422726</c:v>
                </c:pt>
                <c:pt idx="120">
                  <c:v>80637.392695147646</c:v>
                </c:pt>
                <c:pt idx="121">
                  <c:v>76823.08273622251</c:v>
                </c:pt>
                <c:pt idx="122">
                  <c:v>74939.043118563248</c:v>
                </c:pt>
                <c:pt idx="123">
                  <c:v>74003.810013124195</c:v>
                </c:pt>
                <c:pt idx="124">
                  <c:v>70434.068088373868</c:v>
                </c:pt>
                <c:pt idx="125">
                  <c:v>62241.089272504643</c:v>
                </c:pt>
                <c:pt idx="126">
                  <c:v>63096.563264775352</c:v>
                </c:pt>
                <c:pt idx="127">
                  <c:v>65401.814363723068</c:v>
                </c:pt>
                <c:pt idx="128">
                  <c:v>68280.294643792789</c:v>
                </c:pt>
                <c:pt idx="129">
                  <c:v>70535.651749742654</c:v>
                </c:pt>
                <c:pt idx="130">
                  <c:v>67843.038701272235</c:v>
                </c:pt>
                <c:pt idx="131">
                  <c:v>66224.636571338939</c:v>
                </c:pt>
                <c:pt idx="132">
                  <c:v>60692.815242706667</c:v>
                </c:pt>
                <c:pt idx="133">
                  <c:v>59670.809647593494</c:v>
                </c:pt>
                <c:pt idx="134">
                  <c:v>63440.325699104062</c:v>
                </c:pt>
                <c:pt idx="135">
                  <c:v>64372.942499972502</c:v>
                </c:pt>
                <c:pt idx="136">
                  <c:v>63464.744825196234</c:v>
                </c:pt>
                <c:pt idx="137">
                  <c:v>65552.303639151622</c:v>
                </c:pt>
                <c:pt idx="138">
                  <c:v>68559.108678488759</c:v>
                </c:pt>
                <c:pt idx="139">
                  <c:v>75254.973901287391</c:v>
                </c:pt>
                <c:pt idx="140">
                  <c:v>66282.646980147052</c:v>
                </c:pt>
                <c:pt idx="141">
                  <c:v>66531.28882110097</c:v>
                </c:pt>
                <c:pt idx="142">
                  <c:v>66368.726288465376</c:v>
                </c:pt>
                <c:pt idx="143">
                  <c:v>60340.754707912798</c:v>
                </c:pt>
                <c:pt idx="144">
                  <c:v>56162.441020689374</c:v>
                </c:pt>
                <c:pt idx="145">
                  <c:v>61003.849298732457</c:v>
                </c:pt>
                <c:pt idx="146">
                  <c:v>59762.746612747462</c:v>
                </c:pt>
                <c:pt idx="147">
                  <c:v>64841.29293096927</c:v>
                </c:pt>
                <c:pt idx="148">
                  <c:v>60412.169310591897</c:v>
                </c:pt>
                <c:pt idx="149">
                  <c:v>60332.586313194959</c:v>
                </c:pt>
                <c:pt idx="150">
                  <c:v>57360.571347925063</c:v>
                </c:pt>
                <c:pt idx="151">
                  <c:v>52255.928953909417</c:v>
                </c:pt>
                <c:pt idx="152">
                  <c:v>50389.739446450068</c:v>
                </c:pt>
                <c:pt idx="153">
                  <c:v>51019.496653770577</c:v>
                </c:pt>
                <c:pt idx="154">
                  <c:v>49778.870624853233</c:v>
                </c:pt>
                <c:pt idx="155">
                  <c:v>47347.475587728652</c:v>
                </c:pt>
                <c:pt idx="156">
                  <c:v>43712.359014310663</c:v>
                </c:pt>
                <c:pt idx="157">
                  <c:v>45715.075630579842</c:v>
                </c:pt>
                <c:pt idx="158">
                  <c:v>52995.192920821763</c:v>
                </c:pt>
                <c:pt idx="159">
                  <c:v>56832.440502084421</c:v>
                </c:pt>
                <c:pt idx="160">
                  <c:v>50789.045233566627</c:v>
                </c:pt>
                <c:pt idx="161">
                  <c:v>53572.443816309366</c:v>
                </c:pt>
                <c:pt idx="162">
                  <c:v>59375.439074020338</c:v>
                </c:pt>
                <c:pt idx="163">
                  <c:v>59679.393499573998</c:v>
                </c:pt>
                <c:pt idx="164">
                  <c:v>59896.059838040506</c:v>
                </c:pt>
                <c:pt idx="165">
                  <c:v>66572.091187790618</c:v>
                </c:pt>
                <c:pt idx="166">
                  <c:v>63312.787516542099</c:v>
                </c:pt>
                <c:pt idx="167">
                  <c:v>61484.869014895121</c:v>
                </c:pt>
                <c:pt idx="168">
                  <c:v>65823.679951282742</c:v>
                </c:pt>
                <c:pt idx="169">
                  <c:v>67593.622892317653</c:v>
                </c:pt>
                <c:pt idx="170">
                  <c:v>65675.445883511828</c:v>
                </c:pt>
                <c:pt idx="171">
                  <c:v>65934.169136865545</c:v>
                </c:pt>
                <c:pt idx="172">
                  <c:v>63132.231723486664</c:v>
                </c:pt>
                <c:pt idx="173">
                  <c:v>63126.304825838088</c:v>
                </c:pt>
                <c:pt idx="174">
                  <c:v>66310.084970331227</c:v>
                </c:pt>
                <c:pt idx="175">
                  <c:v>71083.23818870401</c:v>
                </c:pt>
                <c:pt idx="176">
                  <c:v>74412.369600000005</c:v>
                </c:pt>
                <c:pt idx="177">
                  <c:v>76659.8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05472"/>
        <c:axId val="754695488"/>
      </c:lineChart>
      <c:dateAx>
        <c:axId val="1329054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54695488"/>
        <c:crosses val="autoZero"/>
        <c:auto val="1"/>
        <c:lblOffset val="100"/>
        <c:baseTimeUnit val="months"/>
      </c:dateAx>
      <c:valAx>
        <c:axId val="75469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290547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Plan10!$A$16:$A$181</c:f>
              <c:numCache>
                <c:formatCode>mmm\-yy</c:formatCode>
                <c:ptCount val="166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</c:numCache>
            </c:numRef>
          </c:cat>
          <c:val>
            <c:numRef>
              <c:f>Plan10!$G$16:$G$181</c:f>
              <c:numCache>
                <c:formatCode>0.00%</c:formatCode>
                <c:ptCount val="166"/>
                <c:pt idx="0">
                  <c:v>-0.33999999999999997</c:v>
                </c:pt>
                <c:pt idx="1">
                  <c:v>-0.3529411764705882</c:v>
                </c:pt>
                <c:pt idx="2">
                  <c:v>-0.3867924528301887</c:v>
                </c:pt>
                <c:pt idx="3">
                  <c:v>-0.39622641509433965</c:v>
                </c:pt>
                <c:pt idx="4">
                  <c:v>-0.39622641509433965</c:v>
                </c:pt>
                <c:pt idx="5">
                  <c:v>-0.38461538461538458</c:v>
                </c:pt>
                <c:pt idx="6">
                  <c:v>-0.34693877551020402</c:v>
                </c:pt>
                <c:pt idx="7">
                  <c:v>-0.27272727272727271</c:v>
                </c:pt>
                <c:pt idx="8">
                  <c:v>-0.1875</c:v>
                </c:pt>
                <c:pt idx="9">
                  <c:v>-0.11842105263157887</c:v>
                </c:pt>
                <c:pt idx="10">
                  <c:v>-1.4285714285714346E-2</c:v>
                </c:pt>
                <c:pt idx="11">
                  <c:v>7.575757575757569E-2</c:v>
                </c:pt>
                <c:pt idx="12">
                  <c:v>0.10606060606060597</c:v>
                </c:pt>
                <c:pt idx="13">
                  <c:v>0.13636363636363624</c:v>
                </c:pt>
                <c:pt idx="14">
                  <c:v>0.18461538461538463</c:v>
                </c:pt>
                <c:pt idx="15">
                  <c:v>0.21875</c:v>
                </c:pt>
                <c:pt idx="16">
                  <c:v>0.234375</c:v>
                </c:pt>
                <c:pt idx="17">
                  <c:v>0.234375</c:v>
                </c:pt>
                <c:pt idx="18">
                  <c:v>0.234375</c:v>
                </c:pt>
                <c:pt idx="19">
                  <c:v>0.234375</c:v>
                </c:pt>
                <c:pt idx="20">
                  <c:v>0.19999999999999996</c:v>
                </c:pt>
                <c:pt idx="21">
                  <c:v>0.13432835820895517</c:v>
                </c:pt>
                <c:pt idx="22">
                  <c:v>7.2463768115942129E-2</c:v>
                </c:pt>
                <c:pt idx="23">
                  <c:v>1.4084507042253502E-2</c:v>
                </c:pt>
                <c:pt idx="24">
                  <c:v>-5.4794520547945202E-2</c:v>
                </c:pt>
                <c:pt idx="25">
                  <c:v>-8.0000000000000071E-2</c:v>
                </c:pt>
                <c:pt idx="26">
                  <c:v>-0.14285714285714279</c:v>
                </c:pt>
                <c:pt idx="27">
                  <c:v>-0.19230769230769229</c:v>
                </c:pt>
                <c:pt idx="28">
                  <c:v>-0.22784810126582289</c:v>
                </c:pt>
                <c:pt idx="29">
                  <c:v>-0.22784810126582289</c:v>
                </c:pt>
                <c:pt idx="30">
                  <c:v>-0.25316455696202544</c:v>
                </c:pt>
                <c:pt idx="31">
                  <c:v>-0.27848101265822789</c:v>
                </c:pt>
                <c:pt idx="32">
                  <c:v>-0.26923076923076927</c:v>
                </c:pt>
                <c:pt idx="33">
                  <c:v>-0.27631578947368418</c:v>
                </c:pt>
                <c:pt idx="34">
                  <c:v>-0.28378378378378377</c:v>
                </c:pt>
                <c:pt idx="35">
                  <c:v>-0.26388888888888884</c:v>
                </c:pt>
                <c:pt idx="36">
                  <c:v>-0.24637681159420277</c:v>
                </c:pt>
                <c:pt idx="37">
                  <c:v>-0.24637681159420277</c:v>
                </c:pt>
                <c:pt idx="38">
                  <c:v>-0.22727272727272729</c:v>
                </c:pt>
                <c:pt idx="39">
                  <c:v>-0.20634920634920639</c:v>
                </c:pt>
                <c:pt idx="40">
                  <c:v>-0.18032786885245899</c:v>
                </c:pt>
                <c:pt idx="41">
                  <c:v>-0.21311475409836067</c:v>
                </c:pt>
                <c:pt idx="42">
                  <c:v>-0.22033898305084743</c:v>
                </c:pt>
                <c:pt idx="43">
                  <c:v>-0.19298245614035081</c:v>
                </c:pt>
                <c:pt idx="44">
                  <c:v>-0.21052631578947356</c:v>
                </c:pt>
                <c:pt idx="45">
                  <c:v>-0.18181818181818188</c:v>
                </c:pt>
                <c:pt idx="46">
                  <c:v>-0.15094339622641506</c:v>
                </c:pt>
                <c:pt idx="47">
                  <c:v>-0.15094339622641506</c:v>
                </c:pt>
                <c:pt idx="48">
                  <c:v>-0.13461538461538458</c:v>
                </c:pt>
                <c:pt idx="49">
                  <c:v>-0.13461538461538458</c:v>
                </c:pt>
                <c:pt idx="50">
                  <c:v>-0.11764705882352944</c:v>
                </c:pt>
                <c:pt idx="51">
                  <c:v>-6.0000000000000053E-2</c:v>
                </c:pt>
                <c:pt idx="52">
                  <c:v>-6.0000000000000053E-2</c:v>
                </c:pt>
                <c:pt idx="53">
                  <c:v>2.0833333333333259E-2</c:v>
                </c:pt>
                <c:pt idx="54">
                  <c:v>0.13043478260869557</c:v>
                </c:pt>
                <c:pt idx="55">
                  <c:v>0.13043478260869557</c:v>
                </c:pt>
                <c:pt idx="56">
                  <c:v>0.22222222222222232</c:v>
                </c:pt>
                <c:pt idx="57">
                  <c:v>0.22222222222222232</c:v>
                </c:pt>
                <c:pt idx="58">
                  <c:v>0.22222222222222232</c:v>
                </c:pt>
                <c:pt idx="59">
                  <c:v>0.22222222222222232</c:v>
                </c:pt>
                <c:pt idx="60">
                  <c:v>0.1333333333333333</c:v>
                </c:pt>
                <c:pt idx="61">
                  <c:v>0.1333333333333333</c:v>
                </c:pt>
                <c:pt idx="62">
                  <c:v>0</c:v>
                </c:pt>
                <c:pt idx="63">
                  <c:v>-0.12765957446808507</c:v>
                </c:pt>
                <c:pt idx="64">
                  <c:v>-0.12765957446808507</c:v>
                </c:pt>
                <c:pt idx="65">
                  <c:v>-0.24489795918367352</c:v>
                </c:pt>
                <c:pt idx="66">
                  <c:v>-0.32692307692307698</c:v>
                </c:pt>
                <c:pt idx="67">
                  <c:v>-0.32692307692307698</c:v>
                </c:pt>
                <c:pt idx="68">
                  <c:v>-0.36363636363636376</c:v>
                </c:pt>
                <c:pt idx="69">
                  <c:v>-0.36363636363636376</c:v>
                </c:pt>
                <c:pt idx="70">
                  <c:v>-0.36363636363636376</c:v>
                </c:pt>
                <c:pt idx="71">
                  <c:v>-0.36363636363636376</c:v>
                </c:pt>
                <c:pt idx="72">
                  <c:v>-0.31372549019607854</c:v>
                </c:pt>
                <c:pt idx="73">
                  <c:v>-0.31372549019607854</c:v>
                </c:pt>
                <c:pt idx="74">
                  <c:v>-0.22222222222222232</c:v>
                </c:pt>
                <c:pt idx="75">
                  <c:v>-7.3170731707317027E-2</c:v>
                </c:pt>
                <c:pt idx="76">
                  <c:v>-7.3170731707317027E-2</c:v>
                </c:pt>
                <c:pt idx="77">
                  <c:v>0.10810810810810811</c:v>
                </c:pt>
                <c:pt idx="78">
                  <c:v>0.22857142857142865</c:v>
                </c:pt>
                <c:pt idx="79">
                  <c:v>0.22857142857142865</c:v>
                </c:pt>
                <c:pt idx="80">
                  <c:v>0.22857142857142865</c:v>
                </c:pt>
                <c:pt idx="81">
                  <c:v>0.22857142857142865</c:v>
                </c:pt>
                <c:pt idx="82">
                  <c:v>0.22857142857142865</c:v>
                </c:pt>
                <c:pt idx="83">
                  <c:v>0.22857142857142865</c:v>
                </c:pt>
                <c:pt idx="84">
                  <c:v>0.28571428571428581</c:v>
                </c:pt>
                <c:pt idx="85">
                  <c:v>0.28571428571428581</c:v>
                </c:pt>
                <c:pt idx="86">
                  <c:v>0.34285714285714297</c:v>
                </c:pt>
                <c:pt idx="87">
                  <c:v>0.26315789473684204</c:v>
                </c:pt>
                <c:pt idx="88">
                  <c:v>0.26315789473684204</c:v>
                </c:pt>
                <c:pt idx="89">
                  <c:v>0.19512195121951215</c:v>
                </c:pt>
                <c:pt idx="90">
                  <c:v>0.16279069767441867</c:v>
                </c:pt>
                <c:pt idx="91">
                  <c:v>0.11627906976744184</c:v>
                </c:pt>
                <c:pt idx="92">
                  <c:v>0.11627906976744184</c:v>
                </c:pt>
                <c:pt idx="93">
                  <c:v>6.976744186046524E-2</c:v>
                </c:pt>
                <c:pt idx="94">
                  <c:v>2.3255813953488413E-2</c:v>
                </c:pt>
                <c:pt idx="95">
                  <c:v>2.3255813953488413E-2</c:v>
                </c:pt>
                <c:pt idx="96">
                  <c:v>-6.6666666666666763E-2</c:v>
                </c:pt>
                <c:pt idx="97">
                  <c:v>-6.6666666666666763E-2</c:v>
                </c:pt>
                <c:pt idx="98">
                  <c:v>-0.17021276595744672</c:v>
                </c:pt>
                <c:pt idx="99">
                  <c:v>-0.25</c:v>
                </c:pt>
                <c:pt idx="100">
                  <c:v>-0.29166666666666663</c:v>
                </c:pt>
                <c:pt idx="101">
                  <c:v>-0.30612244897959173</c:v>
                </c:pt>
                <c:pt idx="102">
                  <c:v>-0.36</c:v>
                </c:pt>
                <c:pt idx="103">
                  <c:v>-0.375</c:v>
                </c:pt>
                <c:pt idx="104">
                  <c:v>-0.375</c:v>
                </c:pt>
                <c:pt idx="105">
                  <c:v>-0.36956521739130443</c:v>
                </c:pt>
                <c:pt idx="106">
                  <c:v>-0.34090909090909094</c:v>
                </c:pt>
                <c:pt idx="107">
                  <c:v>-0.34090909090909094</c:v>
                </c:pt>
                <c:pt idx="108">
                  <c:v>-0.30952380952380953</c:v>
                </c:pt>
                <c:pt idx="109">
                  <c:v>-0.30952380952380953</c:v>
                </c:pt>
                <c:pt idx="110">
                  <c:v>-0.2564102564102565</c:v>
                </c:pt>
                <c:pt idx="111">
                  <c:v>-0.16666666666666663</c:v>
                </c:pt>
                <c:pt idx="112">
                  <c:v>-5.8823529411764719E-2</c:v>
                </c:pt>
                <c:pt idx="113">
                  <c:v>-5.8823529411764719E-2</c:v>
                </c:pt>
                <c:pt idx="114">
                  <c:v>6.25E-2</c:v>
                </c:pt>
                <c:pt idx="115">
                  <c:v>0.19999999999999996</c:v>
                </c:pt>
                <c:pt idx="116">
                  <c:v>0.19999999999999996</c:v>
                </c:pt>
                <c:pt idx="117">
                  <c:v>0.31034482758620707</c:v>
                </c:pt>
                <c:pt idx="118">
                  <c:v>0.3793103448275863</c:v>
                </c:pt>
                <c:pt idx="119">
                  <c:v>0.3793103448275863</c:v>
                </c:pt>
                <c:pt idx="120">
                  <c:v>0.44827586206896552</c:v>
                </c:pt>
                <c:pt idx="121">
                  <c:v>0.48275862068965525</c:v>
                </c:pt>
                <c:pt idx="122">
                  <c:v>0.48275862068965525</c:v>
                </c:pt>
                <c:pt idx="123">
                  <c:v>0.46666666666666679</c:v>
                </c:pt>
                <c:pt idx="124">
                  <c:v>0.375</c:v>
                </c:pt>
                <c:pt idx="125">
                  <c:v>0.375</c:v>
                </c:pt>
                <c:pt idx="126">
                  <c:v>0.29411764705882337</c:v>
                </c:pt>
                <c:pt idx="127">
                  <c:v>0.22222222222222232</c:v>
                </c:pt>
                <c:pt idx="128">
                  <c:v>0.22222222222222232</c:v>
                </c:pt>
                <c:pt idx="129">
                  <c:v>0.18421052631578938</c:v>
                </c:pt>
                <c:pt idx="130">
                  <c:v>0.125</c:v>
                </c:pt>
                <c:pt idx="131">
                  <c:v>0.17499999999999982</c:v>
                </c:pt>
                <c:pt idx="132">
                  <c:v>0.16666666666666674</c:v>
                </c:pt>
                <c:pt idx="133">
                  <c:v>0.13953488372093026</c:v>
                </c:pt>
                <c:pt idx="134">
                  <c:v>0.18604651162790709</c:v>
                </c:pt>
                <c:pt idx="135">
                  <c:v>0.20454545454545459</c:v>
                </c:pt>
                <c:pt idx="136">
                  <c:v>0.20454545454545459</c:v>
                </c:pt>
                <c:pt idx="137">
                  <c:v>0.25</c:v>
                </c:pt>
                <c:pt idx="138">
                  <c:v>0.29545454545454541</c:v>
                </c:pt>
                <c:pt idx="139">
                  <c:v>0.29545454545454541</c:v>
                </c:pt>
                <c:pt idx="140">
                  <c:v>0.29545454545454541</c:v>
                </c:pt>
                <c:pt idx="141">
                  <c:v>0.26666666666666661</c:v>
                </c:pt>
                <c:pt idx="142">
                  <c:v>0.26666666666666661</c:v>
                </c:pt>
                <c:pt idx="143">
                  <c:v>0.21276595744680837</c:v>
                </c:pt>
                <c:pt idx="144">
                  <c:v>0.16326530612244894</c:v>
                </c:pt>
                <c:pt idx="145">
                  <c:v>0.16326530612244894</c:v>
                </c:pt>
                <c:pt idx="146">
                  <c:v>0.11764705882352922</c:v>
                </c:pt>
                <c:pt idx="147">
                  <c:v>7.5471698113207308E-2</c:v>
                </c:pt>
                <c:pt idx="148">
                  <c:v>7.5471698113207308E-2</c:v>
                </c:pt>
                <c:pt idx="149">
                  <c:v>3.6363636363636154E-2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-1.754385964912264E-2</c:v>
                </c:pt>
                <c:pt idx="154">
                  <c:v>-3.5087719298245501E-2</c:v>
                </c:pt>
                <c:pt idx="155">
                  <c:v>-3.5087719298245501E-2</c:v>
                </c:pt>
                <c:pt idx="156">
                  <c:v>-8.7719298245613975E-2</c:v>
                </c:pt>
                <c:pt idx="157">
                  <c:v>-0.14035087719298245</c:v>
                </c:pt>
                <c:pt idx="158">
                  <c:v>-0.14035087719298245</c:v>
                </c:pt>
                <c:pt idx="159">
                  <c:v>-0.21052631578947356</c:v>
                </c:pt>
                <c:pt idx="160">
                  <c:v>-0.2807017543859649</c:v>
                </c:pt>
                <c:pt idx="161">
                  <c:v>-0.2807017543859649</c:v>
                </c:pt>
                <c:pt idx="162">
                  <c:v>-0.35087719298245612</c:v>
                </c:pt>
                <c:pt idx="163">
                  <c:v>-0.35087719298245612</c:v>
                </c:pt>
                <c:pt idx="164">
                  <c:v>-0.42105263157894735</c:v>
                </c:pt>
                <c:pt idx="165">
                  <c:v>-0.4107142857142857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55264"/>
        <c:axId val="899370368"/>
      </c:lineChart>
      <c:dateAx>
        <c:axId val="1661552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99370368"/>
        <c:crosses val="autoZero"/>
        <c:auto val="1"/>
        <c:lblOffset val="100"/>
        <c:baseTimeUnit val="months"/>
      </c:dateAx>
      <c:valAx>
        <c:axId val="8993703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1552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Plan10!$G$15</c:f>
              <c:strCache>
                <c:ptCount val="1"/>
                <c:pt idx="0">
                  <c:v>var juros</c:v>
                </c:pt>
              </c:strCache>
            </c:strRef>
          </c:tx>
          <c:cat>
            <c:numRef>
              <c:f>Plan10!$A$16:$A$181</c:f>
              <c:numCache>
                <c:formatCode>mmm\-yy</c:formatCode>
                <c:ptCount val="166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</c:numCache>
            </c:numRef>
          </c:cat>
          <c:val>
            <c:numRef>
              <c:f>Plan10!$G$16:$G$181</c:f>
              <c:numCache>
                <c:formatCode>0.00%</c:formatCode>
                <c:ptCount val="166"/>
                <c:pt idx="0">
                  <c:v>-0.33999999999999997</c:v>
                </c:pt>
                <c:pt idx="1">
                  <c:v>-0.3529411764705882</c:v>
                </c:pt>
                <c:pt idx="2">
                  <c:v>-0.3867924528301887</c:v>
                </c:pt>
                <c:pt idx="3">
                  <c:v>-0.39622641509433965</c:v>
                </c:pt>
                <c:pt idx="4">
                  <c:v>-0.39622641509433965</c:v>
                </c:pt>
                <c:pt idx="5">
                  <c:v>-0.38461538461538458</c:v>
                </c:pt>
                <c:pt idx="6">
                  <c:v>-0.34693877551020402</c:v>
                </c:pt>
                <c:pt idx="7">
                  <c:v>-0.27272727272727271</c:v>
                </c:pt>
                <c:pt idx="8">
                  <c:v>-0.1875</c:v>
                </c:pt>
                <c:pt idx="9">
                  <c:v>-0.11842105263157887</c:v>
                </c:pt>
                <c:pt idx="10">
                  <c:v>-1.4285714285714346E-2</c:v>
                </c:pt>
                <c:pt idx="11">
                  <c:v>7.575757575757569E-2</c:v>
                </c:pt>
                <c:pt idx="12">
                  <c:v>0.10606060606060597</c:v>
                </c:pt>
                <c:pt idx="13">
                  <c:v>0.13636363636363624</c:v>
                </c:pt>
                <c:pt idx="14">
                  <c:v>0.18461538461538463</c:v>
                </c:pt>
                <c:pt idx="15">
                  <c:v>0.21875</c:v>
                </c:pt>
                <c:pt idx="16">
                  <c:v>0.234375</c:v>
                </c:pt>
                <c:pt idx="17">
                  <c:v>0.234375</c:v>
                </c:pt>
                <c:pt idx="18">
                  <c:v>0.234375</c:v>
                </c:pt>
                <c:pt idx="19">
                  <c:v>0.234375</c:v>
                </c:pt>
                <c:pt idx="20">
                  <c:v>0.19999999999999996</c:v>
                </c:pt>
                <c:pt idx="21">
                  <c:v>0.13432835820895517</c:v>
                </c:pt>
                <c:pt idx="22">
                  <c:v>7.2463768115942129E-2</c:v>
                </c:pt>
                <c:pt idx="23">
                  <c:v>1.4084507042253502E-2</c:v>
                </c:pt>
                <c:pt idx="24">
                  <c:v>-5.4794520547945202E-2</c:v>
                </c:pt>
                <c:pt idx="25">
                  <c:v>-8.0000000000000071E-2</c:v>
                </c:pt>
                <c:pt idx="26">
                  <c:v>-0.14285714285714279</c:v>
                </c:pt>
                <c:pt idx="27">
                  <c:v>-0.19230769230769229</c:v>
                </c:pt>
                <c:pt idx="28">
                  <c:v>-0.22784810126582289</c:v>
                </c:pt>
                <c:pt idx="29">
                  <c:v>-0.22784810126582289</c:v>
                </c:pt>
                <c:pt idx="30">
                  <c:v>-0.25316455696202544</c:v>
                </c:pt>
                <c:pt idx="31">
                  <c:v>-0.27848101265822789</c:v>
                </c:pt>
                <c:pt idx="32">
                  <c:v>-0.26923076923076927</c:v>
                </c:pt>
                <c:pt idx="33">
                  <c:v>-0.27631578947368418</c:v>
                </c:pt>
                <c:pt idx="34">
                  <c:v>-0.28378378378378377</c:v>
                </c:pt>
                <c:pt idx="35">
                  <c:v>-0.26388888888888884</c:v>
                </c:pt>
                <c:pt idx="36">
                  <c:v>-0.24637681159420277</c:v>
                </c:pt>
                <c:pt idx="37">
                  <c:v>-0.24637681159420277</c:v>
                </c:pt>
                <c:pt idx="38">
                  <c:v>-0.22727272727272729</c:v>
                </c:pt>
                <c:pt idx="39">
                  <c:v>-0.20634920634920639</c:v>
                </c:pt>
                <c:pt idx="40">
                  <c:v>-0.18032786885245899</c:v>
                </c:pt>
                <c:pt idx="41">
                  <c:v>-0.21311475409836067</c:v>
                </c:pt>
                <c:pt idx="42">
                  <c:v>-0.22033898305084743</c:v>
                </c:pt>
                <c:pt idx="43">
                  <c:v>-0.19298245614035081</c:v>
                </c:pt>
                <c:pt idx="44">
                  <c:v>-0.21052631578947356</c:v>
                </c:pt>
                <c:pt idx="45">
                  <c:v>-0.18181818181818188</c:v>
                </c:pt>
                <c:pt idx="46">
                  <c:v>-0.15094339622641506</c:v>
                </c:pt>
                <c:pt idx="47">
                  <c:v>-0.15094339622641506</c:v>
                </c:pt>
                <c:pt idx="48">
                  <c:v>-0.13461538461538458</c:v>
                </c:pt>
                <c:pt idx="49">
                  <c:v>-0.13461538461538458</c:v>
                </c:pt>
                <c:pt idx="50">
                  <c:v>-0.11764705882352944</c:v>
                </c:pt>
                <c:pt idx="51">
                  <c:v>-6.0000000000000053E-2</c:v>
                </c:pt>
                <c:pt idx="52">
                  <c:v>-6.0000000000000053E-2</c:v>
                </c:pt>
                <c:pt idx="53">
                  <c:v>2.0833333333333259E-2</c:v>
                </c:pt>
                <c:pt idx="54">
                  <c:v>0.13043478260869557</c:v>
                </c:pt>
                <c:pt idx="55">
                  <c:v>0.13043478260869557</c:v>
                </c:pt>
                <c:pt idx="56">
                  <c:v>0.22222222222222232</c:v>
                </c:pt>
                <c:pt idx="57">
                  <c:v>0.22222222222222232</c:v>
                </c:pt>
                <c:pt idx="58">
                  <c:v>0.22222222222222232</c:v>
                </c:pt>
                <c:pt idx="59">
                  <c:v>0.22222222222222232</c:v>
                </c:pt>
                <c:pt idx="60">
                  <c:v>0.1333333333333333</c:v>
                </c:pt>
                <c:pt idx="61">
                  <c:v>0.1333333333333333</c:v>
                </c:pt>
                <c:pt idx="62">
                  <c:v>0</c:v>
                </c:pt>
                <c:pt idx="63">
                  <c:v>-0.12765957446808507</c:v>
                </c:pt>
                <c:pt idx="64">
                  <c:v>-0.12765957446808507</c:v>
                </c:pt>
                <c:pt idx="65">
                  <c:v>-0.24489795918367352</c:v>
                </c:pt>
                <c:pt idx="66">
                  <c:v>-0.32692307692307698</c:v>
                </c:pt>
                <c:pt idx="67">
                  <c:v>-0.32692307692307698</c:v>
                </c:pt>
                <c:pt idx="68">
                  <c:v>-0.36363636363636376</c:v>
                </c:pt>
                <c:pt idx="69">
                  <c:v>-0.36363636363636376</c:v>
                </c:pt>
                <c:pt idx="70">
                  <c:v>-0.36363636363636376</c:v>
                </c:pt>
                <c:pt idx="71">
                  <c:v>-0.36363636363636376</c:v>
                </c:pt>
                <c:pt idx="72">
                  <c:v>-0.31372549019607854</c:v>
                </c:pt>
                <c:pt idx="73">
                  <c:v>-0.31372549019607854</c:v>
                </c:pt>
                <c:pt idx="74">
                  <c:v>-0.22222222222222232</c:v>
                </c:pt>
                <c:pt idx="75">
                  <c:v>-7.3170731707317027E-2</c:v>
                </c:pt>
                <c:pt idx="76">
                  <c:v>-7.3170731707317027E-2</c:v>
                </c:pt>
                <c:pt idx="77">
                  <c:v>0.10810810810810811</c:v>
                </c:pt>
                <c:pt idx="78">
                  <c:v>0.22857142857142865</c:v>
                </c:pt>
                <c:pt idx="79">
                  <c:v>0.22857142857142865</c:v>
                </c:pt>
                <c:pt idx="80">
                  <c:v>0.22857142857142865</c:v>
                </c:pt>
                <c:pt idx="81">
                  <c:v>0.22857142857142865</c:v>
                </c:pt>
                <c:pt idx="82">
                  <c:v>0.22857142857142865</c:v>
                </c:pt>
                <c:pt idx="83">
                  <c:v>0.22857142857142865</c:v>
                </c:pt>
                <c:pt idx="84">
                  <c:v>0.28571428571428581</c:v>
                </c:pt>
                <c:pt idx="85">
                  <c:v>0.28571428571428581</c:v>
                </c:pt>
                <c:pt idx="86">
                  <c:v>0.34285714285714297</c:v>
                </c:pt>
                <c:pt idx="87">
                  <c:v>0.26315789473684204</c:v>
                </c:pt>
                <c:pt idx="88">
                  <c:v>0.26315789473684204</c:v>
                </c:pt>
                <c:pt idx="89">
                  <c:v>0.19512195121951215</c:v>
                </c:pt>
                <c:pt idx="90">
                  <c:v>0.16279069767441867</c:v>
                </c:pt>
                <c:pt idx="91">
                  <c:v>0.11627906976744184</c:v>
                </c:pt>
                <c:pt idx="92">
                  <c:v>0.11627906976744184</c:v>
                </c:pt>
                <c:pt idx="93">
                  <c:v>6.976744186046524E-2</c:v>
                </c:pt>
                <c:pt idx="94">
                  <c:v>2.3255813953488413E-2</c:v>
                </c:pt>
                <c:pt idx="95">
                  <c:v>2.3255813953488413E-2</c:v>
                </c:pt>
                <c:pt idx="96">
                  <c:v>-6.6666666666666763E-2</c:v>
                </c:pt>
                <c:pt idx="97">
                  <c:v>-6.6666666666666763E-2</c:v>
                </c:pt>
                <c:pt idx="98">
                  <c:v>-0.17021276595744672</c:v>
                </c:pt>
                <c:pt idx="99">
                  <c:v>-0.25</c:v>
                </c:pt>
                <c:pt idx="100">
                  <c:v>-0.29166666666666663</c:v>
                </c:pt>
                <c:pt idx="101">
                  <c:v>-0.30612244897959173</c:v>
                </c:pt>
                <c:pt idx="102">
                  <c:v>-0.36</c:v>
                </c:pt>
                <c:pt idx="103">
                  <c:v>-0.375</c:v>
                </c:pt>
                <c:pt idx="104">
                  <c:v>-0.375</c:v>
                </c:pt>
                <c:pt idx="105">
                  <c:v>-0.36956521739130443</c:v>
                </c:pt>
                <c:pt idx="106">
                  <c:v>-0.34090909090909094</c:v>
                </c:pt>
                <c:pt idx="107">
                  <c:v>-0.34090909090909094</c:v>
                </c:pt>
                <c:pt idx="108">
                  <c:v>-0.30952380952380953</c:v>
                </c:pt>
                <c:pt idx="109">
                  <c:v>-0.30952380952380953</c:v>
                </c:pt>
                <c:pt idx="110">
                  <c:v>-0.2564102564102565</c:v>
                </c:pt>
                <c:pt idx="111">
                  <c:v>-0.16666666666666663</c:v>
                </c:pt>
                <c:pt idx="112">
                  <c:v>-5.8823529411764719E-2</c:v>
                </c:pt>
                <c:pt idx="113">
                  <c:v>-5.8823529411764719E-2</c:v>
                </c:pt>
                <c:pt idx="114">
                  <c:v>6.25E-2</c:v>
                </c:pt>
                <c:pt idx="115">
                  <c:v>0.19999999999999996</c:v>
                </c:pt>
                <c:pt idx="116">
                  <c:v>0.19999999999999996</c:v>
                </c:pt>
                <c:pt idx="117">
                  <c:v>0.31034482758620707</c:v>
                </c:pt>
                <c:pt idx="118">
                  <c:v>0.3793103448275863</c:v>
                </c:pt>
                <c:pt idx="119">
                  <c:v>0.3793103448275863</c:v>
                </c:pt>
                <c:pt idx="120">
                  <c:v>0.44827586206896552</c:v>
                </c:pt>
                <c:pt idx="121">
                  <c:v>0.48275862068965525</c:v>
                </c:pt>
                <c:pt idx="122">
                  <c:v>0.48275862068965525</c:v>
                </c:pt>
                <c:pt idx="123">
                  <c:v>0.46666666666666679</c:v>
                </c:pt>
                <c:pt idx="124">
                  <c:v>0.375</c:v>
                </c:pt>
                <c:pt idx="125">
                  <c:v>0.375</c:v>
                </c:pt>
                <c:pt idx="126">
                  <c:v>0.29411764705882337</c:v>
                </c:pt>
                <c:pt idx="127">
                  <c:v>0.22222222222222232</c:v>
                </c:pt>
                <c:pt idx="128">
                  <c:v>0.22222222222222232</c:v>
                </c:pt>
                <c:pt idx="129">
                  <c:v>0.18421052631578938</c:v>
                </c:pt>
                <c:pt idx="130">
                  <c:v>0.125</c:v>
                </c:pt>
                <c:pt idx="131">
                  <c:v>0.17499999999999982</c:v>
                </c:pt>
                <c:pt idx="132">
                  <c:v>0.16666666666666674</c:v>
                </c:pt>
                <c:pt idx="133">
                  <c:v>0.13953488372093026</c:v>
                </c:pt>
                <c:pt idx="134">
                  <c:v>0.18604651162790709</c:v>
                </c:pt>
                <c:pt idx="135">
                  <c:v>0.20454545454545459</c:v>
                </c:pt>
                <c:pt idx="136">
                  <c:v>0.20454545454545459</c:v>
                </c:pt>
                <c:pt idx="137">
                  <c:v>0.25</c:v>
                </c:pt>
                <c:pt idx="138">
                  <c:v>0.29545454545454541</c:v>
                </c:pt>
                <c:pt idx="139">
                  <c:v>0.29545454545454541</c:v>
                </c:pt>
                <c:pt idx="140">
                  <c:v>0.29545454545454541</c:v>
                </c:pt>
                <c:pt idx="141">
                  <c:v>0.26666666666666661</c:v>
                </c:pt>
                <c:pt idx="142">
                  <c:v>0.26666666666666661</c:v>
                </c:pt>
                <c:pt idx="143">
                  <c:v>0.21276595744680837</c:v>
                </c:pt>
                <c:pt idx="144">
                  <c:v>0.16326530612244894</c:v>
                </c:pt>
                <c:pt idx="145">
                  <c:v>0.16326530612244894</c:v>
                </c:pt>
                <c:pt idx="146">
                  <c:v>0.11764705882352922</c:v>
                </c:pt>
                <c:pt idx="147">
                  <c:v>7.5471698113207308E-2</c:v>
                </c:pt>
                <c:pt idx="148">
                  <c:v>7.5471698113207308E-2</c:v>
                </c:pt>
                <c:pt idx="149">
                  <c:v>3.6363636363636154E-2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-1.754385964912264E-2</c:v>
                </c:pt>
                <c:pt idx="154">
                  <c:v>-3.5087719298245501E-2</c:v>
                </c:pt>
                <c:pt idx="155">
                  <c:v>-3.5087719298245501E-2</c:v>
                </c:pt>
                <c:pt idx="156">
                  <c:v>-8.7719298245613975E-2</c:v>
                </c:pt>
                <c:pt idx="157">
                  <c:v>-0.14035087719298245</c:v>
                </c:pt>
                <c:pt idx="158">
                  <c:v>-0.14035087719298245</c:v>
                </c:pt>
                <c:pt idx="159">
                  <c:v>-0.21052631578947356</c:v>
                </c:pt>
                <c:pt idx="160">
                  <c:v>-0.2807017543859649</c:v>
                </c:pt>
                <c:pt idx="161">
                  <c:v>-0.2807017543859649</c:v>
                </c:pt>
                <c:pt idx="162">
                  <c:v>-0.35087719298245612</c:v>
                </c:pt>
                <c:pt idx="163">
                  <c:v>-0.35087719298245612</c:v>
                </c:pt>
                <c:pt idx="164">
                  <c:v>-0.42105263157894735</c:v>
                </c:pt>
                <c:pt idx="165">
                  <c:v>-0.4107142857142857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Plan10!$H$15</c:f>
              <c:strCache>
                <c:ptCount val="1"/>
                <c:pt idx="0">
                  <c:v>Var bolsa</c:v>
                </c:pt>
              </c:strCache>
            </c:strRef>
          </c:tx>
          <c:cat>
            <c:numRef>
              <c:f>Plan10!$A$16:$A$181</c:f>
              <c:numCache>
                <c:formatCode>mmm\-yy</c:formatCode>
                <c:ptCount val="166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</c:numCache>
            </c:numRef>
          </c:cat>
          <c:val>
            <c:numRef>
              <c:f>Plan10!$H$16:$H$181</c:f>
              <c:numCache>
                <c:formatCode>0.00%</c:formatCode>
                <c:ptCount val="166"/>
                <c:pt idx="0">
                  <c:v>0.82725648104988081</c:v>
                </c:pt>
                <c:pt idx="1">
                  <c:v>0.96469798547788277</c:v>
                </c:pt>
                <c:pt idx="2">
                  <c:v>0.84093167208722419</c:v>
                </c:pt>
                <c:pt idx="3">
                  <c:v>0.4746639387922571</c:v>
                </c:pt>
                <c:pt idx="4">
                  <c:v>0.3834543010961744</c:v>
                </c:pt>
                <c:pt idx="5">
                  <c:v>0.55036614012053864</c:v>
                </c:pt>
                <c:pt idx="6">
                  <c:v>0.55179812290199259</c:v>
                </c:pt>
                <c:pt idx="7">
                  <c:v>0.40689969053222708</c:v>
                </c:pt>
                <c:pt idx="8">
                  <c:v>0.3545464925934243</c:v>
                </c:pt>
                <c:pt idx="9">
                  <c:v>0.20136535666370325</c:v>
                </c:pt>
                <c:pt idx="10">
                  <c:v>0.16498649725129555</c:v>
                </c:pt>
                <c:pt idx="11">
                  <c:v>9.8566766315511423E-2</c:v>
                </c:pt>
                <c:pt idx="12">
                  <c:v>3.5753633510048788E-2</c:v>
                </c:pt>
                <c:pt idx="13">
                  <c:v>0.20423940859601442</c:v>
                </c:pt>
                <c:pt idx="14">
                  <c:v>0.11913256713624154</c:v>
                </c:pt>
                <c:pt idx="15">
                  <c:v>0.17826583062214651</c:v>
                </c:pt>
                <c:pt idx="16">
                  <c:v>0.19338116510142167</c:v>
                </c:pt>
                <c:pt idx="17">
                  <c:v>9.6256796990863425E-2</c:v>
                </c:pt>
                <c:pt idx="18">
                  <c:v>8.6898690716301408E-2</c:v>
                </c:pt>
                <c:pt idx="19">
                  <c:v>0.15408574001657827</c:v>
                </c:pt>
                <c:pt idx="20">
                  <c:v>0.28162138368366452</c:v>
                </c:pt>
                <c:pt idx="21">
                  <c:v>0.2352207317591084</c:v>
                </c:pt>
                <c:pt idx="22">
                  <c:v>0.19415249892133524</c:v>
                </c:pt>
                <c:pt idx="23">
                  <c:v>0.20238346937299556</c:v>
                </c:pt>
                <c:pt idx="24">
                  <c:v>0.49125685178178879</c:v>
                </c:pt>
                <c:pt idx="25">
                  <c:v>0.2981280775649946</c:v>
                </c:pt>
                <c:pt idx="26">
                  <c:v>0.35170121193857273</c:v>
                </c:pt>
                <c:pt idx="27">
                  <c:v>0.54259254798310974</c:v>
                </c:pt>
                <c:pt idx="28">
                  <c:v>0.38502715199240067</c:v>
                </c:pt>
                <c:pt idx="29">
                  <c:v>0.40292777010145531</c:v>
                </c:pt>
                <c:pt idx="30">
                  <c:v>0.36858268148691309</c:v>
                </c:pt>
                <c:pt idx="31">
                  <c:v>0.24264627747144973</c:v>
                </c:pt>
                <c:pt idx="32">
                  <c:v>0.11135321804315312</c:v>
                </c:pt>
                <c:pt idx="33">
                  <c:v>0.25400665173171011</c:v>
                </c:pt>
                <c:pt idx="34">
                  <c:v>0.272247629578249</c:v>
                </c:pt>
                <c:pt idx="35">
                  <c:v>0.29037070874707727</c:v>
                </c:pt>
                <c:pt idx="36">
                  <c:v>0.12763487166742715</c:v>
                </c:pt>
                <c:pt idx="37">
                  <c:v>0.1038187136473212</c:v>
                </c:pt>
                <c:pt idx="38">
                  <c:v>0.17154535369884893</c:v>
                </c:pt>
                <c:pt idx="39">
                  <c:v>0.17805273974342906</c:v>
                </c:pt>
                <c:pt idx="40">
                  <c:v>0.38918326346913545</c:v>
                </c:pt>
                <c:pt idx="41">
                  <c:v>0.43906530032425328</c:v>
                </c:pt>
                <c:pt idx="42">
                  <c:v>0.40933903934665739</c:v>
                </c:pt>
                <c:pt idx="43">
                  <c:v>0.45358208546565537</c:v>
                </c:pt>
                <c:pt idx="44">
                  <c:v>0.59235739429832845</c:v>
                </c:pt>
                <c:pt idx="45">
                  <c:v>0.59737250871865633</c:v>
                </c:pt>
                <c:pt idx="46">
                  <c:v>0.44319644438214434</c:v>
                </c:pt>
                <c:pt idx="47">
                  <c:v>0.37875282293329193</c:v>
                </c:pt>
                <c:pt idx="48">
                  <c:v>0.27575774828071764</c:v>
                </c:pt>
                <c:pt idx="49">
                  <c:v>0.3833784355792369</c:v>
                </c:pt>
                <c:pt idx="50">
                  <c:v>0.27234691706275371</c:v>
                </c:pt>
                <c:pt idx="51">
                  <c:v>0.32371838586409796</c:v>
                </c:pt>
                <c:pt idx="52">
                  <c:v>0.32218251986094759</c:v>
                </c:pt>
                <c:pt idx="53">
                  <c:v>0.13222186112637235</c:v>
                </c:pt>
                <c:pt idx="54">
                  <c:v>3.548612025563247E-2</c:v>
                </c:pt>
                <c:pt idx="55">
                  <c:v>-4.1906997108839161E-2</c:v>
                </c:pt>
                <c:pt idx="56">
                  <c:v>-0.22824629837262911</c:v>
                </c:pt>
                <c:pt idx="57">
                  <c:v>-0.46316041271084163</c:v>
                </c:pt>
                <c:pt idx="58">
                  <c:v>-0.45415484825222385</c:v>
                </c:pt>
                <c:pt idx="59">
                  <c:v>-0.44752315457957448</c:v>
                </c:pt>
                <c:pt idx="60">
                  <c:v>-0.3761948669885774</c:v>
                </c:pt>
                <c:pt idx="61">
                  <c:v>-0.43176648952789709</c:v>
                </c:pt>
                <c:pt idx="62">
                  <c:v>-0.36614480860438303</c:v>
                </c:pt>
                <c:pt idx="63">
                  <c:v>-0.34021330987007381</c:v>
                </c:pt>
                <c:pt idx="64">
                  <c:v>-0.30559909279173836</c:v>
                </c:pt>
                <c:pt idx="65">
                  <c:v>-0.24755452815565981</c:v>
                </c:pt>
                <c:pt idx="66">
                  <c:v>-0.12181630356394513</c:v>
                </c:pt>
                <c:pt idx="67">
                  <c:v>-2.9161028083859786E-2</c:v>
                </c:pt>
                <c:pt idx="68">
                  <c:v>0.18982628946512459</c:v>
                </c:pt>
                <c:pt idx="69">
                  <c:v>0.58316505357110038</c:v>
                </c:pt>
                <c:pt idx="70">
                  <c:v>0.75874232193099611</c:v>
                </c:pt>
                <c:pt idx="71">
                  <c:v>0.75263878084449698</c:v>
                </c:pt>
                <c:pt idx="72">
                  <c:v>0.59534211937753634</c:v>
                </c:pt>
                <c:pt idx="73">
                  <c:v>0.66521229267850557</c:v>
                </c:pt>
                <c:pt idx="74">
                  <c:v>0.64023863397827441</c:v>
                </c:pt>
                <c:pt idx="75">
                  <c:v>0.35785426102031059</c:v>
                </c:pt>
                <c:pt idx="76">
                  <c:v>0.12590635377803272</c:v>
                </c:pt>
                <c:pt idx="77">
                  <c:v>0.12529044357147989</c:v>
                </c:pt>
                <c:pt idx="78">
                  <c:v>0.1758771622958053</c:v>
                </c:pt>
                <c:pt idx="79">
                  <c:v>0.10251853277967515</c:v>
                </c:pt>
                <c:pt idx="80">
                  <c:v>8.0157713983895817E-2</c:v>
                </c:pt>
                <c:pt idx="81">
                  <c:v>9.6713013585011831E-2</c:v>
                </c:pt>
                <c:pt idx="82">
                  <c:v>-4.0016559594969636E-2</c:v>
                </c:pt>
                <c:pt idx="83">
                  <c:v>-4.3460204779773637E-2</c:v>
                </c:pt>
                <c:pt idx="84">
                  <c:v>-3.8857585843640741E-2</c:v>
                </c:pt>
                <c:pt idx="85">
                  <c:v>-4.4059415196115226E-2</c:v>
                </c:pt>
                <c:pt idx="86">
                  <c:v>-8.0654373746327113E-2</c:v>
                </c:pt>
                <c:pt idx="87">
                  <c:v>-7.8716510862989475E-2</c:v>
                </c:pt>
                <c:pt idx="88">
                  <c:v>-3.7690820226116584E-2</c:v>
                </c:pt>
                <c:pt idx="89">
                  <c:v>-3.8892554892155484E-2</c:v>
                </c:pt>
                <c:pt idx="90">
                  <c:v>-0.18354558422832767</c:v>
                </c:pt>
                <c:pt idx="91">
                  <c:v>-0.18855282348999225</c:v>
                </c:pt>
                <c:pt idx="92">
                  <c:v>-0.29715137564460348</c:v>
                </c:pt>
                <c:pt idx="93">
                  <c:v>-0.23076950541944963</c:v>
                </c:pt>
                <c:pt idx="94">
                  <c:v>-0.21469752783823171</c:v>
                </c:pt>
                <c:pt idx="95">
                  <c:v>-0.23209054671789131</c:v>
                </c:pt>
                <c:pt idx="96">
                  <c:v>-0.11045881784097678</c:v>
                </c:pt>
                <c:pt idx="97">
                  <c:v>-8.0495702358508781E-2</c:v>
                </c:pt>
                <c:pt idx="98">
                  <c:v>-0.11139966601947238</c:v>
                </c:pt>
                <c:pt idx="99">
                  <c:v>-0.11175511912387626</c:v>
                </c:pt>
                <c:pt idx="100">
                  <c:v>-0.19770810380333903</c:v>
                </c:pt>
                <c:pt idx="101">
                  <c:v>-0.17037431012742033</c:v>
                </c:pt>
                <c:pt idx="102">
                  <c:v>-9.1031655541260026E-2</c:v>
                </c:pt>
                <c:pt idx="103">
                  <c:v>-3.9887887057792115E-2</c:v>
                </c:pt>
                <c:pt idx="104">
                  <c:v>7.4625627134693451E-2</c:v>
                </c:pt>
                <c:pt idx="105">
                  <c:v>-7.0854231588989958E-2</c:v>
                </c:pt>
                <c:pt idx="106">
                  <c:v>-4.1686957756400411E-2</c:v>
                </c:pt>
                <c:pt idx="107">
                  <c:v>1.7651007048466338E-2</c:v>
                </c:pt>
                <c:pt idx="108">
                  <c:v>-0.10476156260709812</c:v>
                </c:pt>
                <c:pt idx="109">
                  <c:v>-0.1780324577655068</c:v>
                </c:pt>
                <c:pt idx="110">
                  <c:v>-0.17834262496493314</c:v>
                </c:pt>
                <c:pt idx="111">
                  <c:v>-0.15150262934698777</c:v>
                </c:pt>
                <c:pt idx="112">
                  <c:v>-7.7937045434682828E-2</c:v>
                </c:pt>
                <c:pt idx="113">
                  <c:v>-0.18021650526299859</c:v>
                </c:pt>
                <c:pt idx="114">
                  <c:v>-0.19411790386525729</c:v>
                </c:pt>
                <c:pt idx="115">
                  <c:v>-0.17526147462635466</c:v>
                </c:pt>
                <c:pt idx="116">
                  <c:v>-0.16632445123054374</c:v>
                </c:pt>
                <c:pt idx="117">
                  <c:v>-0.10189034113989159</c:v>
                </c:pt>
                <c:pt idx="118">
                  <c:v>-0.13722197490046972</c:v>
                </c:pt>
                <c:pt idx="119">
                  <c:v>-0.20108872966051705</c:v>
                </c:pt>
                <c:pt idx="120">
                  <c:v>-0.24733658648714152</c:v>
                </c:pt>
                <c:pt idx="121">
                  <c:v>-0.22326978399867858</c:v>
                </c:pt>
                <c:pt idx="122">
                  <c:v>-0.15344094267746022</c:v>
                </c:pt>
                <c:pt idx="123">
                  <c:v>-0.1301401578032767</c:v>
                </c:pt>
                <c:pt idx="124">
                  <c:v>-9.8948185903917962E-2</c:v>
                </c:pt>
                <c:pt idx="125">
                  <c:v>5.3199813906690929E-2</c:v>
                </c:pt>
                <c:pt idx="126">
                  <c:v>8.6574373168165186E-2</c:v>
                </c:pt>
                <c:pt idx="127">
                  <c:v>0.15065575219010507</c:v>
                </c:pt>
                <c:pt idx="128">
                  <c:v>-2.9256576499371301E-2</c:v>
                </c:pt>
                <c:pt idx="129">
                  <c:v>-5.6770765269866463E-2</c:v>
                </c:pt>
                <c:pt idx="130">
                  <c:v>-2.1731226092312594E-2</c:v>
                </c:pt>
                <c:pt idx="131">
                  <c:v>-8.8847325829985779E-2</c:v>
                </c:pt>
                <c:pt idx="132">
                  <c:v>-7.4644324932046979E-2</c:v>
                </c:pt>
                <c:pt idx="133">
                  <c:v>2.2339895486783057E-2</c:v>
                </c:pt>
                <c:pt idx="134">
                  <c:v>-5.7969107910940898E-2</c:v>
                </c:pt>
                <c:pt idx="135">
                  <c:v>7.2755790369061213E-3</c:v>
                </c:pt>
                <c:pt idx="136">
                  <c:v>-4.8098759760433651E-2</c:v>
                </c:pt>
                <c:pt idx="137">
                  <c:v>-7.9626756592565351E-2</c:v>
                </c:pt>
                <c:pt idx="138">
                  <c:v>-0.16334134947815293</c:v>
                </c:pt>
                <c:pt idx="139">
                  <c:v>-0.3056149481567294</c:v>
                </c:pt>
                <c:pt idx="140">
                  <c:v>-0.23977478658112761</c:v>
                </c:pt>
                <c:pt idx="141">
                  <c:v>-0.2331503333572984</c:v>
                </c:pt>
                <c:pt idx="142">
                  <c:v>-0.24996495475151814</c:v>
                </c:pt>
                <c:pt idx="143">
                  <c:v>-0.21533173032189912</c:v>
                </c:pt>
                <c:pt idx="144">
                  <c:v>-0.22167985899673226</c:v>
                </c:pt>
                <c:pt idx="145">
                  <c:v>-0.2506198189770672</c:v>
                </c:pt>
                <c:pt idx="146">
                  <c:v>-0.11324033909917675</c:v>
                </c:pt>
                <c:pt idx="147">
                  <c:v>-0.12351469359827782</c:v>
                </c:pt>
                <c:pt idx="148">
                  <c:v>-0.1592911525416465</c:v>
                </c:pt>
                <c:pt idx="149">
                  <c:v>-0.11204794804904838</c:v>
                </c:pt>
                <c:pt idx="150">
                  <c:v>3.5126353848080383E-2</c:v>
                </c:pt>
                <c:pt idx="151">
                  <c:v>0.14205975655340852</c:v>
                </c:pt>
                <c:pt idx="152">
                  <c:v>0.18865587510514814</c:v>
                </c:pt>
                <c:pt idx="153">
                  <c:v>0.304836298945937</c:v>
                </c:pt>
                <c:pt idx="154">
                  <c:v>0.27188075425985558</c:v>
                </c:pt>
                <c:pt idx="155">
                  <c:v>0.29858811376272287</c:v>
                </c:pt>
                <c:pt idx="156">
                  <c:v>0.50583682591308365</c:v>
                </c:pt>
                <c:pt idx="157">
                  <c:v>0.47858495168063908</c:v>
                </c:pt>
                <c:pt idx="158">
                  <c:v>0.23927175775423981</c:v>
                </c:pt>
                <c:pt idx="159">
                  <c:v>0.16015023381667559</c:v>
                </c:pt>
                <c:pt idx="160">
                  <c:v>0.24302851989354557</c:v>
                </c:pt>
                <c:pt idx="161">
                  <c:v>0.17833535916874088</c:v>
                </c:pt>
                <c:pt idx="162">
                  <c:v>0.11679317247095744</c:v>
                </c:pt>
                <c:pt idx="163">
                  <c:v>0.1910851304011898</c:v>
                </c:pt>
                <c:pt idx="164">
                  <c:v>0.24235834212153073</c:v>
                </c:pt>
                <c:pt idx="165">
                  <c:v>0.15153059836671434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88320"/>
        <c:axId val="899373824"/>
      </c:lineChart>
      <c:dateAx>
        <c:axId val="748088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99373824"/>
        <c:crosses val="autoZero"/>
        <c:auto val="1"/>
        <c:lblOffset val="100"/>
        <c:baseTimeUnit val="months"/>
      </c:dateAx>
      <c:valAx>
        <c:axId val="8993738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48088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Plan10!$G$15</c:f>
              <c:strCache>
                <c:ptCount val="1"/>
                <c:pt idx="0">
                  <c:v>var juros</c:v>
                </c:pt>
              </c:strCache>
            </c:strRef>
          </c:tx>
          <c:cat>
            <c:numRef>
              <c:f>Plan10!$A$16:$A$181</c:f>
              <c:numCache>
                <c:formatCode>mmm\-yy</c:formatCode>
                <c:ptCount val="166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</c:numCache>
            </c:numRef>
          </c:cat>
          <c:val>
            <c:numRef>
              <c:f>Plan10!$G$16:$G$181</c:f>
              <c:numCache>
                <c:formatCode>0.00%</c:formatCode>
                <c:ptCount val="166"/>
                <c:pt idx="0">
                  <c:v>-0.33999999999999997</c:v>
                </c:pt>
                <c:pt idx="1">
                  <c:v>-0.3529411764705882</c:v>
                </c:pt>
                <c:pt idx="2">
                  <c:v>-0.3867924528301887</c:v>
                </c:pt>
                <c:pt idx="3">
                  <c:v>-0.39622641509433965</c:v>
                </c:pt>
                <c:pt idx="4">
                  <c:v>-0.39622641509433965</c:v>
                </c:pt>
                <c:pt idx="5">
                  <c:v>-0.38461538461538458</c:v>
                </c:pt>
                <c:pt idx="6">
                  <c:v>-0.34693877551020402</c:v>
                </c:pt>
                <c:pt idx="7">
                  <c:v>-0.27272727272727271</c:v>
                </c:pt>
                <c:pt idx="8">
                  <c:v>-0.1875</c:v>
                </c:pt>
                <c:pt idx="9">
                  <c:v>-0.11842105263157887</c:v>
                </c:pt>
                <c:pt idx="10">
                  <c:v>-1.4285714285714346E-2</c:v>
                </c:pt>
                <c:pt idx="11">
                  <c:v>7.575757575757569E-2</c:v>
                </c:pt>
                <c:pt idx="12">
                  <c:v>0.10606060606060597</c:v>
                </c:pt>
                <c:pt idx="13">
                  <c:v>0.13636363636363624</c:v>
                </c:pt>
                <c:pt idx="14">
                  <c:v>0.18461538461538463</c:v>
                </c:pt>
                <c:pt idx="15">
                  <c:v>0.21875</c:v>
                </c:pt>
                <c:pt idx="16">
                  <c:v>0.234375</c:v>
                </c:pt>
                <c:pt idx="17">
                  <c:v>0.234375</c:v>
                </c:pt>
                <c:pt idx="18">
                  <c:v>0.234375</c:v>
                </c:pt>
                <c:pt idx="19">
                  <c:v>0.234375</c:v>
                </c:pt>
                <c:pt idx="20">
                  <c:v>0.19999999999999996</c:v>
                </c:pt>
                <c:pt idx="21">
                  <c:v>0.13432835820895517</c:v>
                </c:pt>
                <c:pt idx="22">
                  <c:v>7.2463768115942129E-2</c:v>
                </c:pt>
                <c:pt idx="23">
                  <c:v>1.4084507042253502E-2</c:v>
                </c:pt>
                <c:pt idx="24">
                  <c:v>-5.4794520547945202E-2</c:v>
                </c:pt>
                <c:pt idx="25">
                  <c:v>-8.0000000000000071E-2</c:v>
                </c:pt>
                <c:pt idx="26">
                  <c:v>-0.14285714285714279</c:v>
                </c:pt>
                <c:pt idx="27">
                  <c:v>-0.19230769230769229</c:v>
                </c:pt>
                <c:pt idx="28">
                  <c:v>-0.22784810126582289</c:v>
                </c:pt>
                <c:pt idx="29">
                  <c:v>-0.22784810126582289</c:v>
                </c:pt>
                <c:pt idx="30">
                  <c:v>-0.25316455696202544</c:v>
                </c:pt>
                <c:pt idx="31">
                  <c:v>-0.27848101265822789</c:v>
                </c:pt>
                <c:pt idx="32">
                  <c:v>-0.26923076923076927</c:v>
                </c:pt>
                <c:pt idx="33">
                  <c:v>-0.27631578947368418</c:v>
                </c:pt>
                <c:pt idx="34">
                  <c:v>-0.28378378378378377</c:v>
                </c:pt>
                <c:pt idx="35">
                  <c:v>-0.26388888888888884</c:v>
                </c:pt>
                <c:pt idx="36">
                  <c:v>-0.24637681159420277</c:v>
                </c:pt>
                <c:pt idx="37">
                  <c:v>-0.24637681159420277</c:v>
                </c:pt>
                <c:pt idx="38">
                  <c:v>-0.22727272727272729</c:v>
                </c:pt>
                <c:pt idx="39">
                  <c:v>-0.20634920634920639</c:v>
                </c:pt>
                <c:pt idx="40">
                  <c:v>-0.18032786885245899</c:v>
                </c:pt>
                <c:pt idx="41">
                  <c:v>-0.21311475409836067</c:v>
                </c:pt>
                <c:pt idx="42">
                  <c:v>-0.22033898305084743</c:v>
                </c:pt>
                <c:pt idx="43">
                  <c:v>-0.19298245614035081</c:v>
                </c:pt>
                <c:pt idx="44">
                  <c:v>-0.21052631578947356</c:v>
                </c:pt>
                <c:pt idx="45">
                  <c:v>-0.18181818181818188</c:v>
                </c:pt>
                <c:pt idx="46">
                  <c:v>-0.15094339622641506</c:v>
                </c:pt>
                <c:pt idx="47">
                  <c:v>-0.15094339622641506</c:v>
                </c:pt>
                <c:pt idx="48">
                  <c:v>-0.13461538461538458</c:v>
                </c:pt>
                <c:pt idx="49">
                  <c:v>-0.13461538461538458</c:v>
                </c:pt>
                <c:pt idx="50">
                  <c:v>-0.11764705882352944</c:v>
                </c:pt>
                <c:pt idx="51">
                  <c:v>-6.0000000000000053E-2</c:v>
                </c:pt>
                <c:pt idx="52">
                  <c:v>-6.0000000000000053E-2</c:v>
                </c:pt>
                <c:pt idx="53">
                  <c:v>2.0833333333333259E-2</c:v>
                </c:pt>
                <c:pt idx="54">
                  <c:v>0.13043478260869557</c:v>
                </c:pt>
                <c:pt idx="55">
                  <c:v>0.13043478260869557</c:v>
                </c:pt>
                <c:pt idx="56">
                  <c:v>0.22222222222222232</c:v>
                </c:pt>
                <c:pt idx="57">
                  <c:v>0.22222222222222232</c:v>
                </c:pt>
                <c:pt idx="58">
                  <c:v>0.22222222222222232</c:v>
                </c:pt>
                <c:pt idx="59">
                  <c:v>0.22222222222222232</c:v>
                </c:pt>
                <c:pt idx="60">
                  <c:v>0.1333333333333333</c:v>
                </c:pt>
                <c:pt idx="61">
                  <c:v>0.1333333333333333</c:v>
                </c:pt>
                <c:pt idx="62">
                  <c:v>0</c:v>
                </c:pt>
                <c:pt idx="63">
                  <c:v>-0.12765957446808507</c:v>
                </c:pt>
                <c:pt idx="64">
                  <c:v>-0.12765957446808507</c:v>
                </c:pt>
                <c:pt idx="65">
                  <c:v>-0.24489795918367352</c:v>
                </c:pt>
                <c:pt idx="66">
                  <c:v>-0.32692307692307698</c:v>
                </c:pt>
                <c:pt idx="67">
                  <c:v>-0.32692307692307698</c:v>
                </c:pt>
                <c:pt idx="68">
                  <c:v>-0.36363636363636376</c:v>
                </c:pt>
                <c:pt idx="69">
                  <c:v>-0.36363636363636376</c:v>
                </c:pt>
                <c:pt idx="70">
                  <c:v>-0.36363636363636376</c:v>
                </c:pt>
                <c:pt idx="71">
                  <c:v>-0.36363636363636376</c:v>
                </c:pt>
                <c:pt idx="72">
                  <c:v>-0.31372549019607854</c:v>
                </c:pt>
                <c:pt idx="73">
                  <c:v>-0.31372549019607854</c:v>
                </c:pt>
                <c:pt idx="74">
                  <c:v>-0.22222222222222232</c:v>
                </c:pt>
                <c:pt idx="75">
                  <c:v>-7.3170731707317027E-2</c:v>
                </c:pt>
                <c:pt idx="76">
                  <c:v>-7.3170731707317027E-2</c:v>
                </c:pt>
                <c:pt idx="77">
                  <c:v>0.10810810810810811</c:v>
                </c:pt>
                <c:pt idx="78">
                  <c:v>0.22857142857142865</c:v>
                </c:pt>
                <c:pt idx="79">
                  <c:v>0.22857142857142865</c:v>
                </c:pt>
                <c:pt idx="80">
                  <c:v>0.22857142857142865</c:v>
                </c:pt>
                <c:pt idx="81">
                  <c:v>0.22857142857142865</c:v>
                </c:pt>
                <c:pt idx="82">
                  <c:v>0.22857142857142865</c:v>
                </c:pt>
                <c:pt idx="83">
                  <c:v>0.22857142857142865</c:v>
                </c:pt>
                <c:pt idx="84">
                  <c:v>0.28571428571428581</c:v>
                </c:pt>
                <c:pt idx="85">
                  <c:v>0.28571428571428581</c:v>
                </c:pt>
                <c:pt idx="86">
                  <c:v>0.34285714285714297</c:v>
                </c:pt>
                <c:pt idx="87">
                  <c:v>0.26315789473684204</c:v>
                </c:pt>
                <c:pt idx="88">
                  <c:v>0.26315789473684204</c:v>
                </c:pt>
                <c:pt idx="89">
                  <c:v>0.19512195121951215</c:v>
                </c:pt>
                <c:pt idx="90">
                  <c:v>0.16279069767441867</c:v>
                </c:pt>
                <c:pt idx="91">
                  <c:v>0.11627906976744184</c:v>
                </c:pt>
                <c:pt idx="92">
                  <c:v>0.11627906976744184</c:v>
                </c:pt>
                <c:pt idx="93">
                  <c:v>6.976744186046524E-2</c:v>
                </c:pt>
                <c:pt idx="94">
                  <c:v>2.3255813953488413E-2</c:v>
                </c:pt>
                <c:pt idx="95">
                  <c:v>2.3255813953488413E-2</c:v>
                </c:pt>
                <c:pt idx="96">
                  <c:v>-6.6666666666666763E-2</c:v>
                </c:pt>
                <c:pt idx="97">
                  <c:v>-6.6666666666666763E-2</c:v>
                </c:pt>
                <c:pt idx="98">
                  <c:v>-0.17021276595744672</c:v>
                </c:pt>
                <c:pt idx="99">
                  <c:v>-0.25</c:v>
                </c:pt>
                <c:pt idx="100">
                  <c:v>-0.29166666666666663</c:v>
                </c:pt>
                <c:pt idx="101">
                  <c:v>-0.30612244897959173</c:v>
                </c:pt>
                <c:pt idx="102">
                  <c:v>-0.36</c:v>
                </c:pt>
                <c:pt idx="103">
                  <c:v>-0.375</c:v>
                </c:pt>
                <c:pt idx="104">
                  <c:v>-0.375</c:v>
                </c:pt>
                <c:pt idx="105">
                  <c:v>-0.36956521739130443</c:v>
                </c:pt>
                <c:pt idx="106">
                  <c:v>-0.34090909090909094</c:v>
                </c:pt>
                <c:pt idx="107">
                  <c:v>-0.34090909090909094</c:v>
                </c:pt>
                <c:pt idx="108">
                  <c:v>-0.30952380952380953</c:v>
                </c:pt>
                <c:pt idx="109">
                  <c:v>-0.30952380952380953</c:v>
                </c:pt>
                <c:pt idx="110">
                  <c:v>-0.2564102564102565</c:v>
                </c:pt>
                <c:pt idx="111">
                  <c:v>-0.16666666666666663</c:v>
                </c:pt>
                <c:pt idx="112">
                  <c:v>-5.8823529411764719E-2</c:v>
                </c:pt>
                <c:pt idx="113">
                  <c:v>-5.8823529411764719E-2</c:v>
                </c:pt>
                <c:pt idx="114">
                  <c:v>6.25E-2</c:v>
                </c:pt>
                <c:pt idx="115">
                  <c:v>0.19999999999999996</c:v>
                </c:pt>
                <c:pt idx="116">
                  <c:v>0.19999999999999996</c:v>
                </c:pt>
                <c:pt idx="117">
                  <c:v>0.31034482758620707</c:v>
                </c:pt>
                <c:pt idx="118">
                  <c:v>0.3793103448275863</c:v>
                </c:pt>
                <c:pt idx="119">
                  <c:v>0.3793103448275863</c:v>
                </c:pt>
                <c:pt idx="120">
                  <c:v>0.44827586206896552</c:v>
                </c:pt>
                <c:pt idx="121">
                  <c:v>0.48275862068965525</c:v>
                </c:pt>
                <c:pt idx="122">
                  <c:v>0.48275862068965525</c:v>
                </c:pt>
                <c:pt idx="123">
                  <c:v>0.46666666666666679</c:v>
                </c:pt>
                <c:pt idx="124">
                  <c:v>0.375</c:v>
                </c:pt>
                <c:pt idx="125">
                  <c:v>0.375</c:v>
                </c:pt>
                <c:pt idx="126">
                  <c:v>0.29411764705882337</c:v>
                </c:pt>
                <c:pt idx="127">
                  <c:v>0.22222222222222232</c:v>
                </c:pt>
                <c:pt idx="128">
                  <c:v>0.22222222222222232</c:v>
                </c:pt>
                <c:pt idx="129">
                  <c:v>0.18421052631578938</c:v>
                </c:pt>
                <c:pt idx="130">
                  <c:v>0.125</c:v>
                </c:pt>
                <c:pt idx="131">
                  <c:v>0.17499999999999982</c:v>
                </c:pt>
                <c:pt idx="132">
                  <c:v>0.16666666666666674</c:v>
                </c:pt>
                <c:pt idx="133">
                  <c:v>0.13953488372093026</c:v>
                </c:pt>
                <c:pt idx="134">
                  <c:v>0.18604651162790709</c:v>
                </c:pt>
                <c:pt idx="135">
                  <c:v>0.20454545454545459</c:v>
                </c:pt>
                <c:pt idx="136">
                  <c:v>0.20454545454545459</c:v>
                </c:pt>
                <c:pt idx="137">
                  <c:v>0.25</c:v>
                </c:pt>
                <c:pt idx="138">
                  <c:v>0.29545454545454541</c:v>
                </c:pt>
                <c:pt idx="139">
                  <c:v>0.29545454545454541</c:v>
                </c:pt>
                <c:pt idx="140">
                  <c:v>0.29545454545454541</c:v>
                </c:pt>
                <c:pt idx="141">
                  <c:v>0.26666666666666661</c:v>
                </c:pt>
                <c:pt idx="142">
                  <c:v>0.26666666666666661</c:v>
                </c:pt>
                <c:pt idx="143">
                  <c:v>0.21276595744680837</c:v>
                </c:pt>
                <c:pt idx="144">
                  <c:v>0.16326530612244894</c:v>
                </c:pt>
                <c:pt idx="145">
                  <c:v>0.16326530612244894</c:v>
                </c:pt>
                <c:pt idx="146">
                  <c:v>0.11764705882352922</c:v>
                </c:pt>
                <c:pt idx="147">
                  <c:v>7.5471698113207308E-2</c:v>
                </c:pt>
                <c:pt idx="148">
                  <c:v>7.5471698113207308E-2</c:v>
                </c:pt>
                <c:pt idx="149">
                  <c:v>3.6363636363636154E-2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-1.754385964912264E-2</c:v>
                </c:pt>
                <c:pt idx="154">
                  <c:v>-3.5087719298245501E-2</c:v>
                </c:pt>
                <c:pt idx="155">
                  <c:v>-3.5087719298245501E-2</c:v>
                </c:pt>
                <c:pt idx="156">
                  <c:v>-8.7719298245613975E-2</c:v>
                </c:pt>
                <c:pt idx="157">
                  <c:v>-0.14035087719298245</c:v>
                </c:pt>
                <c:pt idx="158">
                  <c:v>-0.14035087719298245</c:v>
                </c:pt>
                <c:pt idx="159">
                  <c:v>-0.21052631578947356</c:v>
                </c:pt>
                <c:pt idx="160">
                  <c:v>-0.2807017543859649</c:v>
                </c:pt>
                <c:pt idx="161">
                  <c:v>-0.2807017543859649</c:v>
                </c:pt>
                <c:pt idx="162">
                  <c:v>-0.35087719298245612</c:v>
                </c:pt>
                <c:pt idx="163">
                  <c:v>-0.35087719298245612</c:v>
                </c:pt>
                <c:pt idx="164">
                  <c:v>-0.42105263157894735</c:v>
                </c:pt>
                <c:pt idx="165">
                  <c:v>-0.4107142857142857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Plan10!$I$15</c:f>
              <c:strCache>
                <c:ptCount val="1"/>
                <c:pt idx="0">
                  <c:v>Var bolsa normal</c:v>
                </c:pt>
              </c:strCache>
            </c:strRef>
          </c:tx>
          <c:cat>
            <c:numRef>
              <c:f>Plan10!$A$16:$A$181</c:f>
              <c:numCache>
                <c:formatCode>mmm\-yy</c:formatCode>
                <c:ptCount val="166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</c:numCache>
            </c:numRef>
          </c:cat>
          <c:val>
            <c:numRef>
              <c:f>Plan10!$I$16:$I$181</c:f>
              <c:numCache>
                <c:formatCode>0.00%</c:formatCode>
                <c:ptCount val="166"/>
                <c:pt idx="0">
                  <c:v>0.99719040790268587</c:v>
                </c:pt>
                <c:pt idx="1">
                  <c:v>1.1161215141903056</c:v>
                </c:pt>
                <c:pt idx="2">
                  <c:v>0.96407545750570134</c:v>
                </c:pt>
                <c:pt idx="3">
                  <c:v>0.56149545660882216</c:v>
                </c:pt>
                <c:pt idx="4">
                  <c:v>0.45621013888061013</c:v>
                </c:pt>
                <c:pt idx="5">
                  <c:v>0.63027786300026678</c:v>
                </c:pt>
                <c:pt idx="6">
                  <c:v>0.64583807664903436</c:v>
                </c:pt>
                <c:pt idx="7">
                  <c:v>0.50273188752966314</c:v>
                </c:pt>
                <c:pt idx="8">
                  <c:v>0.45185929133509095</c:v>
                </c:pt>
                <c:pt idx="9">
                  <c:v>0.2819236935485574</c:v>
                </c:pt>
                <c:pt idx="10">
                  <c:v>0.24496469227808015</c:v>
                </c:pt>
                <c:pt idx="11">
                  <c:v>0.17808016499081014</c:v>
                </c:pt>
                <c:pt idx="12">
                  <c:v>0.11447758134017705</c:v>
                </c:pt>
                <c:pt idx="13">
                  <c:v>0.29345456818702087</c:v>
                </c:pt>
                <c:pt idx="14">
                  <c:v>0.20180370025462646</c:v>
                </c:pt>
                <c:pt idx="15">
                  <c:v>0.26706832122640489</c:v>
                </c:pt>
                <c:pt idx="16">
                  <c:v>0.28971581510457844</c:v>
                </c:pt>
                <c:pt idx="17">
                  <c:v>0.18451541947079075</c:v>
                </c:pt>
                <c:pt idx="18">
                  <c:v>0.16589119245444861</c:v>
                </c:pt>
                <c:pt idx="19">
                  <c:v>0.22986433038535403</c:v>
                </c:pt>
                <c:pt idx="20">
                  <c:v>0.3587207531520431</c:v>
                </c:pt>
                <c:pt idx="21">
                  <c:v>0.3097897899461135</c:v>
                </c:pt>
                <c:pt idx="22">
                  <c:v>0.27015046364004269</c:v>
                </c:pt>
                <c:pt idx="23">
                  <c:v>0.27712706971417678</c:v>
                </c:pt>
                <c:pt idx="24">
                  <c:v>0.57610539015001905</c:v>
                </c:pt>
                <c:pt idx="25">
                  <c:v>0.37212451131218338</c:v>
                </c:pt>
                <c:pt idx="26">
                  <c:v>0.42619477540007478</c:v>
                </c:pt>
                <c:pt idx="27">
                  <c:v>0.62469438932204135</c:v>
                </c:pt>
                <c:pt idx="28">
                  <c:v>0.4491981813038961</c:v>
                </c:pt>
                <c:pt idx="29">
                  <c:v>0.46223116568022093</c:v>
                </c:pt>
                <c:pt idx="30">
                  <c:v>0.423723502785462</c:v>
                </c:pt>
                <c:pt idx="31">
                  <c:v>0.2919393699302153</c:v>
                </c:pt>
                <c:pt idx="32">
                  <c:v>0.15405402581514127</c:v>
                </c:pt>
                <c:pt idx="33">
                  <c:v>0.30037183487444818</c:v>
                </c:pt>
                <c:pt idx="34">
                  <c:v>0.31378748970760184</c:v>
                </c:pt>
                <c:pt idx="35">
                  <c:v>0.32932178859718175</c:v>
                </c:pt>
                <c:pt idx="36">
                  <c:v>0.16306262179934761</c:v>
                </c:pt>
                <c:pt idx="37">
                  <c:v>0.13680048297880432</c:v>
                </c:pt>
                <c:pt idx="38">
                  <c:v>0.20691126178693753</c:v>
                </c:pt>
                <c:pt idx="39">
                  <c:v>0.21289003756371483</c:v>
                </c:pt>
                <c:pt idx="40">
                  <c:v>0.43083500592936663</c:v>
                </c:pt>
                <c:pt idx="41">
                  <c:v>0.48487796834673458</c:v>
                </c:pt>
                <c:pt idx="42">
                  <c:v>0.4613459729342515</c:v>
                </c:pt>
                <c:pt idx="43">
                  <c:v>0.50797384206653629</c:v>
                </c:pt>
                <c:pt idx="44">
                  <c:v>0.65887668932821919</c:v>
                </c:pt>
                <c:pt idx="45">
                  <c:v>0.66360312142871147</c:v>
                </c:pt>
                <c:pt idx="46">
                  <c:v>0.50258514770637319</c:v>
                </c:pt>
                <c:pt idx="47">
                  <c:v>0.43649135635412462</c:v>
                </c:pt>
                <c:pt idx="48">
                  <c:v>0.33262248664922422</c:v>
                </c:pt>
                <c:pt idx="49">
                  <c:v>0.44647889345536851</c:v>
                </c:pt>
                <c:pt idx="50">
                  <c:v>0.33104513820209558</c:v>
                </c:pt>
                <c:pt idx="51">
                  <c:v>0.38630421891810229</c:v>
                </c:pt>
                <c:pt idx="52">
                  <c:v>0.38883946456428986</c:v>
                </c:pt>
                <c:pt idx="53">
                  <c:v>0.19535057138854461</c:v>
                </c:pt>
                <c:pt idx="54">
                  <c:v>9.8235961795782645E-2</c:v>
                </c:pt>
                <c:pt idx="55">
                  <c:v>1.9092655485526189E-2</c:v>
                </c:pt>
                <c:pt idx="56">
                  <c:v>-0.18066284892465168</c:v>
                </c:pt>
                <c:pt idx="57">
                  <c:v>-0.42960575770426701</c:v>
                </c:pt>
                <c:pt idx="58">
                  <c:v>-0.41916996687308039</c:v>
                </c:pt>
                <c:pt idx="59">
                  <c:v>-0.4122303599687569</c:v>
                </c:pt>
                <c:pt idx="60">
                  <c:v>-0.33937593292363133</c:v>
                </c:pt>
                <c:pt idx="61">
                  <c:v>-0.39858669098572519</c:v>
                </c:pt>
                <c:pt idx="62">
                  <c:v>-0.32873272845933943</c:v>
                </c:pt>
                <c:pt idx="63">
                  <c:v>-0.30321776908121523</c:v>
                </c:pt>
                <c:pt idx="64">
                  <c:v>-0.26717319282294993</c:v>
                </c:pt>
                <c:pt idx="65">
                  <c:v>-0.20843777944365205</c:v>
                </c:pt>
                <c:pt idx="66">
                  <c:v>-7.9647701199744403E-2</c:v>
                </c:pt>
                <c:pt idx="67">
                  <c:v>1.4521624391774512E-2</c:v>
                </c:pt>
                <c:pt idx="68">
                  <c:v>0.24175036287927232</c:v>
                </c:pt>
                <c:pt idx="69">
                  <c:v>0.65192485460387961</c:v>
                </c:pt>
                <c:pt idx="70">
                  <c:v>0.83202202871526199</c:v>
                </c:pt>
                <c:pt idx="71">
                  <c:v>0.82657373534333023</c:v>
                </c:pt>
                <c:pt idx="72">
                  <c:v>0.66413372352057043</c:v>
                </c:pt>
                <c:pt idx="73">
                  <c:v>0.74168425943167327</c:v>
                </c:pt>
                <c:pt idx="74">
                  <c:v>0.71948794246768588</c:v>
                </c:pt>
                <c:pt idx="75">
                  <c:v>0.42800594550210147</c:v>
                </c:pt>
                <c:pt idx="76">
                  <c:v>0.18513534318099656</c:v>
                </c:pt>
                <c:pt idx="77">
                  <c:v>0.18401545424834453</c:v>
                </c:pt>
                <c:pt idx="78">
                  <c:v>0.23280402412311929</c:v>
                </c:pt>
                <c:pt idx="79">
                  <c:v>0.15324174732841689</c:v>
                </c:pt>
                <c:pt idx="80">
                  <c:v>0.12861120561839812</c:v>
                </c:pt>
                <c:pt idx="81">
                  <c:v>0.14830978706810405</c:v>
                </c:pt>
                <c:pt idx="82">
                  <c:v>9.8585356220439735E-3</c:v>
                </c:pt>
                <c:pt idx="83">
                  <c:v>1.0444913360726504E-2</c:v>
                </c:pt>
                <c:pt idx="84">
                  <c:v>1.7936976323423837E-2</c:v>
                </c:pt>
                <c:pt idx="85">
                  <c:v>1.3231680186553296E-2</c:v>
                </c:pt>
                <c:pt idx="86">
                  <c:v>-2.536309422814953E-2</c:v>
                </c:pt>
                <c:pt idx="87">
                  <c:v>-2.0685259662669986E-2</c:v>
                </c:pt>
                <c:pt idx="88">
                  <c:v>2.4958875598347863E-2</c:v>
                </c:pt>
                <c:pt idx="89">
                  <c:v>2.4086622171823224E-2</c:v>
                </c:pt>
                <c:pt idx="90">
                  <c:v>-0.1287402577782254</c:v>
                </c:pt>
                <c:pt idx="91">
                  <c:v>-0.13278486832157876</c:v>
                </c:pt>
                <c:pt idx="92">
                  <c:v>-0.24636920929318806</c:v>
                </c:pt>
                <c:pt idx="93">
                  <c:v>-0.17453423004161406</c:v>
                </c:pt>
                <c:pt idx="94">
                  <c:v>-0.15996390243614234</c:v>
                </c:pt>
                <c:pt idx="95">
                  <c:v>-0.18109464552316057</c:v>
                </c:pt>
                <c:pt idx="96">
                  <c:v>-5.2610984803878047E-2</c:v>
                </c:pt>
                <c:pt idx="97">
                  <c:v>-2.3321681569981489E-2</c:v>
                </c:pt>
                <c:pt idx="98">
                  <c:v>-5.9424494836462394E-2</c:v>
                </c:pt>
                <c:pt idx="99">
                  <c:v>-6.5211152216916091E-2</c:v>
                </c:pt>
                <c:pt idx="100">
                  <c:v>-0.15675731134966098</c:v>
                </c:pt>
                <c:pt idx="101">
                  <c:v>-0.12898302086224456</c:v>
                </c:pt>
                <c:pt idx="102">
                  <c:v>-4.6348862570964378E-2</c:v>
                </c:pt>
                <c:pt idx="103">
                  <c:v>1.0024405647779844E-2</c:v>
                </c:pt>
                <c:pt idx="104">
                  <c:v>0.13094153743127968</c:v>
                </c:pt>
                <c:pt idx="105">
                  <c:v>-2.17731411511356E-2</c:v>
                </c:pt>
                <c:pt idx="106">
                  <c:v>1.0542245465404942E-2</c:v>
                </c:pt>
                <c:pt idx="107">
                  <c:v>7.3968250388342094E-2</c:v>
                </c:pt>
                <c:pt idx="108">
                  <c:v>-5.2492448746526033E-2</c:v>
                </c:pt>
                <c:pt idx="109">
                  <c:v>-0.12744597353693632</c:v>
                </c:pt>
                <c:pt idx="110">
                  <c:v>-0.12647275339372521</c:v>
                </c:pt>
                <c:pt idx="111">
                  <c:v>-9.5597947986630905E-2</c:v>
                </c:pt>
                <c:pt idx="112">
                  <c:v>-1.8064279567725827E-2</c:v>
                </c:pt>
                <c:pt idx="113">
                  <c:v>-0.12689811337139079</c:v>
                </c:pt>
                <c:pt idx="114">
                  <c:v>-0.1401599549352418</c:v>
                </c:pt>
                <c:pt idx="115">
                  <c:v>-0.12354575637317311</c:v>
                </c:pt>
                <c:pt idx="116">
                  <c:v>-0.11554829959378699</c:v>
                </c:pt>
                <c:pt idx="117">
                  <c:v>-4.927404378411937E-2</c:v>
                </c:pt>
                <c:pt idx="118">
                  <c:v>-8.6857196147791971E-2</c:v>
                </c:pt>
                <c:pt idx="119">
                  <c:v>-0.15495648384763894</c:v>
                </c:pt>
                <c:pt idx="120">
                  <c:v>-0.20284802135957458</c:v>
                </c:pt>
                <c:pt idx="121">
                  <c:v>-0.1798871174550003</c:v>
                </c:pt>
                <c:pt idx="122">
                  <c:v>-0.10535847028921197</c:v>
                </c:pt>
                <c:pt idx="123">
                  <c:v>-7.6616913821174859E-2</c:v>
                </c:pt>
                <c:pt idx="124">
                  <c:v>-4.2364157493877452E-2</c:v>
                </c:pt>
                <c:pt idx="125">
                  <c:v>0.12034208558334658</c:v>
                </c:pt>
                <c:pt idx="126">
                  <c:v>0.15745828348138446</c:v>
                </c:pt>
                <c:pt idx="127">
                  <c:v>0.22547501337185771</c:v>
                </c:pt>
                <c:pt idx="128">
                  <c:v>3.3967357296841971E-2</c:v>
                </c:pt>
                <c:pt idx="129">
                  <c:v>6.8637317025519451E-3</c:v>
                </c:pt>
                <c:pt idx="130">
                  <c:v>4.270967326435926E-2</c:v>
                </c:pt>
                <c:pt idx="131">
                  <c:v>-2.9117311068985408E-2</c:v>
                </c:pt>
                <c:pt idx="132">
                  <c:v>-1.5351081120737353E-2</c:v>
                </c:pt>
                <c:pt idx="133">
                  <c:v>9.5312606169735581E-2</c:v>
                </c:pt>
                <c:pt idx="134">
                  <c:v>1.4583777976837187E-2</c:v>
                </c:pt>
                <c:pt idx="135">
                  <c:v>8.9153304230815467E-2</c:v>
                </c:pt>
                <c:pt idx="136">
                  <c:v>2.9686760211977914E-2</c:v>
                </c:pt>
                <c:pt idx="137">
                  <c:v>-1.6427106267616898E-3</c:v>
                </c:pt>
                <c:pt idx="138">
                  <c:v>-8.8925174025661469E-2</c:v>
                </c:pt>
                <c:pt idx="139">
                  <c:v>-0.23924119099695462</c:v>
                </c:pt>
                <c:pt idx="140">
                  <c:v>-0.16735685097082231</c:v>
                </c:pt>
                <c:pt idx="141">
                  <c:v>-0.16035190358164031</c:v>
                </c:pt>
                <c:pt idx="142">
                  <c:v>-0.17549155763467583</c:v>
                </c:pt>
                <c:pt idx="143">
                  <c:v>-0.13312847036069264</c:v>
                </c:pt>
                <c:pt idx="144">
                  <c:v>-0.13860587434722849</c:v>
                </c:pt>
                <c:pt idx="145">
                  <c:v>-0.17038897824849186</c:v>
                </c:pt>
                <c:pt idx="146">
                  <c:v>-2.1404820630082089E-2</c:v>
                </c:pt>
                <c:pt idx="147">
                  <c:v>-4.1239650872906597E-2</c:v>
                </c:pt>
                <c:pt idx="148">
                  <c:v>-8.1287562449690154E-2</c:v>
                </c:pt>
                <c:pt idx="149">
                  <c:v>-2.9275701533207354E-2</c:v>
                </c:pt>
                <c:pt idx="150">
                  <c:v>0.12667765921285001</c:v>
                </c:pt>
                <c:pt idx="151">
                  <c:v>0.24183333154604236</c:v>
                </c:pt>
                <c:pt idx="152">
                  <c:v>0.29533747750186978</c:v>
                </c:pt>
                <c:pt idx="153">
                  <c:v>0.4154392528254498</c:v>
                </c:pt>
                <c:pt idx="154">
                  <c:v>0.37202684373365491</c:v>
                </c:pt>
                <c:pt idx="155">
                  <c:v>0.38932641291810843</c:v>
                </c:pt>
                <c:pt idx="156">
                  <c:v>0.60052467455328418</c:v>
                </c:pt>
                <c:pt idx="157">
                  <c:v>0.55774771638013831</c:v>
                </c:pt>
                <c:pt idx="158">
                  <c:v>0.29824613976941494</c:v>
                </c:pt>
                <c:pt idx="159">
                  <c:v>0.21318110572151983</c:v>
                </c:pt>
                <c:pt idx="160">
                  <c:v>0.29377554325513655</c:v>
                </c:pt>
                <c:pt idx="161">
                  <c:v>0.22072160366721061</c:v>
                </c:pt>
                <c:pt idx="162">
                  <c:v>0.15027866867219686</c:v>
                </c:pt>
                <c:pt idx="163">
                  <c:v>0.22338090295348456</c:v>
                </c:pt>
                <c:pt idx="164">
                  <c:v>0.2728682303356349</c:v>
                </c:pt>
                <c:pt idx="165">
                  <c:v>0.18075302851773989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87296"/>
        <c:axId val="875091008"/>
      </c:lineChart>
      <c:dateAx>
        <c:axId val="7480872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75091008"/>
        <c:crosses val="autoZero"/>
        <c:auto val="1"/>
        <c:lblOffset val="100"/>
        <c:baseTimeUnit val="months"/>
      </c:dateAx>
      <c:valAx>
        <c:axId val="87509100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4808729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-0.19879971637281987"/>
                  <c:y val="0.20935264341957255"/>
                </c:manualLayout>
              </c:layout>
              <c:numFmt formatCode="General" sourceLinked="0"/>
            </c:trendlineLbl>
          </c:trendline>
          <c:trendline>
            <c:trendlineType val="exp"/>
            <c:dispRSqr val="1"/>
            <c:dispEq val="1"/>
            <c:trendlineLbl>
              <c:layout>
                <c:manualLayout>
                  <c:x val="-0.46328615770702408"/>
                  <c:y val="0.1714491938507686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400" baseline="0"/>
                      <a:t>y = 153428e</a:t>
                    </a:r>
                    <a:r>
                      <a:rPr lang="en-US" sz="1400" baseline="30000"/>
                      <a:t>-9E-05x</a:t>
                    </a:r>
                    <a:r>
                      <a:rPr lang="en-US" sz="1400" baseline="0"/>
                      <a:t>
R² = 0,7623</a:t>
                    </a:r>
                    <a:endParaRPr lang="en-US" sz="1400"/>
                  </a:p>
                </c:rich>
              </c:tx>
              <c:numFmt formatCode="General" sourceLinked="0"/>
            </c:trendlineLbl>
          </c:trendline>
          <c:xVal>
            <c:numRef>
              <c:f>Plan10!$D$4:$D$181</c:f>
              <c:numCache>
                <c:formatCode>General</c:formatCode>
                <c:ptCount val="178"/>
                <c:pt idx="0">
                  <c:v>25000</c:v>
                </c:pt>
                <c:pt idx="1">
                  <c:v>25500</c:v>
                </c:pt>
                <c:pt idx="2">
                  <c:v>26500</c:v>
                </c:pt>
                <c:pt idx="3">
                  <c:v>26500</c:v>
                </c:pt>
                <c:pt idx="4">
                  <c:v>26500</c:v>
                </c:pt>
                <c:pt idx="5">
                  <c:v>26000</c:v>
                </c:pt>
                <c:pt idx="6">
                  <c:v>24500</c:v>
                </c:pt>
                <c:pt idx="7">
                  <c:v>22000</c:v>
                </c:pt>
                <c:pt idx="8">
                  <c:v>20000</c:v>
                </c:pt>
                <c:pt idx="9">
                  <c:v>19000</c:v>
                </c:pt>
                <c:pt idx="10">
                  <c:v>17500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16250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16250</c:v>
                </c:pt>
                <c:pt idx="21">
                  <c:v>16750</c:v>
                </c:pt>
                <c:pt idx="22">
                  <c:v>17250</c:v>
                </c:pt>
                <c:pt idx="23">
                  <c:v>17750</c:v>
                </c:pt>
                <c:pt idx="24">
                  <c:v>18250</c:v>
                </c:pt>
                <c:pt idx="25">
                  <c:v>18750</c:v>
                </c:pt>
                <c:pt idx="26">
                  <c:v>19250</c:v>
                </c:pt>
                <c:pt idx="27">
                  <c:v>19500</c:v>
                </c:pt>
                <c:pt idx="28">
                  <c:v>19750</c:v>
                </c:pt>
                <c:pt idx="29">
                  <c:v>19750</c:v>
                </c:pt>
                <c:pt idx="30">
                  <c:v>19750</c:v>
                </c:pt>
                <c:pt idx="31">
                  <c:v>19750</c:v>
                </c:pt>
                <c:pt idx="32">
                  <c:v>19500</c:v>
                </c:pt>
                <c:pt idx="33">
                  <c:v>19000</c:v>
                </c:pt>
                <c:pt idx="34">
                  <c:v>18500</c:v>
                </c:pt>
                <c:pt idx="35">
                  <c:v>18000</c:v>
                </c:pt>
                <c:pt idx="36">
                  <c:v>17250</c:v>
                </c:pt>
                <c:pt idx="37">
                  <c:v>17250</c:v>
                </c:pt>
                <c:pt idx="38">
                  <c:v>16500</c:v>
                </c:pt>
                <c:pt idx="39">
                  <c:v>15750</c:v>
                </c:pt>
                <c:pt idx="40">
                  <c:v>15250</c:v>
                </c:pt>
                <c:pt idx="41">
                  <c:v>15250</c:v>
                </c:pt>
                <c:pt idx="42">
                  <c:v>14750</c:v>
                </c:pt>
                <c:pt idx="43">
                  <c:v>14249.999999999998</c:v>
                </c:pt>
                <c:pt idx="44">
                  <c:v>14249.999999999998</c:v>
                </c:pt>
                <c:pt idx="45">
                  <c:v>13750.000000000002</c:v>
                </c:pt>
                <c:pt idx="46">
                  <c:v>13250</c:v>
                </c:pt>
                <c:pt idx="47">
                  <c:v>13250</c:v>
                </c:pt>
                <c:pt idx="48">
                  <c:v>13000</c:v>
                </c:pt>
                <c:pt idx="49">
                  <c:v>13000</c:v>
                </c:pt>
                <c:pt idx="50">
                  <c:v>12750</c:v>
                </c:pt>
                <c:pt idx="51">
                  <c:v>12500</c:v>
                </c:pt>
                <c:pt idx="52">
                  <c:v>12500</c:v>
                </c:pt>
                <c:pt idx="53">
                  <c:v>12000</c:v>
                </c:pt>
                <c:pt idx="54">
                  <c:v>11500</c:v>
                </c:pt>
                <c:pt idx="55">
                  <c:v>11500</c:v>
                </c:pt>
                <c:pt idx="56">
                  <c:v>11250</c:v>
                </c:pt>
                <c:pt idx="57">
                  <c:v>11250</c:v>
                </c:pt>
                <c:pt idx="58">
                  <c:v>11250</c:v>
                </c:pt>
                <c:pt idx="59">
                  <c:v>11250</c:v>
                </c:pt>
                <c:pt idx="60">
                  <c:v>11250</c:v>
                </c:pt>
                <c:pt idx="61">
                  <c:v>11250</c:v>
                </c:pt>
                <c:pt idx="62">
                  <c:v>11250</c:v>
                </c:pt>
                <c:pt idx="63">
                  <c:v>11750</c:v>
                </c:pt>
                <c:pt idx="64">
                  <c:v>11750</c:v>
                </c:pt>
                <c:pt idx="65">
                  <c:v>12250</c:v>
                </c:pt>
                <c:pt idx="66">
                  <c:v>13000</c:v>
                </c:pt>
                <c:pt idx="67">
                  <c:v>13000</c:v>
                </c:pt>
                <c:pt idx="68">
                  <c:v>13750.000000000002</c:v>
                </c:pt>
                <c:pt idx="69">
                  <c:v>13750.000000000002</c:v>
                </c:pt>
                <c:pt idx="70">
                  <c:v>13750.000000000002</c:v>
                </c:pt>
                <c:pt idx="71">
                  <c:v>13750.000000000002</c:v>
                </c:pt>
                <c:pt idx="72">
                  <c:v>12750</c:v>
                </c:pt>
                <c:pt idx="73">
                  <c:v>12750</c:v>
                </c:pt>
                <c:pt idx="74">
                  <c:v>11250</c:v>
                </c:pt>
                <c:pt idx="75">
                  <c:v>10250</c:v>
                </c:pt>
                <c:pt idx="76">
                  <c:v>10250</c:v>
                </c:pt>
                <c:pt idx="77">
                  <c:v>9250</c:v>
                </c:pt>
                <c:pt idx="78">
                  <c:v>8750</c:v>
                </c:pt>
                <c:pt idx="79">
                  <c:v>8750</c:v>
                </c:pt>
                <c:pt idx="80">
                  <c:v>8750</c:v>
                </c:pt>
                <c:pt idx="81">
                  <c:v>8750</c:v>
                </c:pt>
                <c:pt idx="82">
                  <c:v>8750</c:v>
                </c:pt>
                <c:pt idx="83">
                  <c:v>8750</c:v>
                </c:pt>
                <c:pt idx="84">
                  <c:v>8750</c:v>
                </c:pt>
                <c:pt idx="85">
                  <c:v>8750</c:v>
                </c:pt>
                <c:pt idx="86">
                  <c:v>8750</c:v>
                </c:pt>
                <c:pt idx="87">
                  <c:v>9500</c:v>
                </c:pt>
                <c:pt idx="88">
                  <c:v>9500</c:v>
                </c:pt>
                <c:pt idx="89">
                  <c:v>10250</c:v>
                </c:pt>
                <c:pt idx="90">
                  <c:v>10750</c:v>
                </c:pt>
                <c:pt idx="91">
                  <c:v>10750</c:v>
                </c:pt>
                <c:pt idx="92">
                  <c:v>10750</c:v>
                </c:pt>
                <c:pt idx="93">
                  <c:v>10750</c:v>
                </c:pt>
                <c:pt idx="94">
                  <c:v>10750</c:v>
                </c:pt>
                <c:pt idx="95">
                  <c:v>10750</c:v>
                </c:pt>
                <c:pt idx="96">
                  <c:v>11250</c:v>
                </c:pt>
                <c:pt idx="97">
                  <c:v>11250</c:v>
                </c:pt>
                <c:pt idx="98">
                  <c:v>11750</c:v>
                </c:pt>
                <c:pt idx="99">
                  <c:v>12000</c:v>
                </c:pt>
                <c:pt idx="100">
                  <c:v>12000</c:v>
                </c:pt>
                <c:pt idx="101">
                  <c:v>12250</c:v>
                </c:pt>
                <c:pt idx="102">
                  <c:v>12500</c:v>
                </c:pt>
                <c:pt idx="103">
                  <c:v>12000</c:v>
                </c:pt>
                <c:pt idx="104">
                  <c:v>12000</c:v>
                </c:pt>
                <c:pt idx="105">
                  <c:v>11500</c:v>
                </c:pt>
                <c:pt idx="106">
                  <c:v>11000</c:v>
                </c:pt>
                <c:pt idx="107">
                  <c:v>11000</c:v>
                </c:pt>
                <c:pt idx="108">
                  <c:v>10500</c:v>
                </c:pt>
                <c:pt idx="109">
                  <c:v>10500</c:v>
                </c:pt>
                <c:pt idx="110">
                  <c:v>9750</c:v>
                </c:pt>
                <c:pt idx="111">
                  <c:v>9000</c:v>
                </c:pt>
                <c:pt idx="112">
                  <c:v>8500</c:v>
                </c:pt>
                <c:pt idx="113">
                  <c:v>8500</c:v>
                </c:pt>
                <c:pt idx="114">
                  <c:v>8000</c:v>
                </c:pt>
                <c:pt idx="115">
                  <c:v>7500</c:v>
                </c:pt>
                <c:pt idx="116">
                  <c:v>7500</c:v>
                </c:pt>
                <c:pt idx="117">
                  <c:v>7249.9999999999991</c:v>
                </c:pt>
                <c:pt idx="118">
                  <c:v>7249.9999999999991</c:v>
                </c:pt>
                <c:pt idx="119">
                  <c:v>7249.9999999999991</c:v>
                </c:pt>
                <c:pt idx="120">
                  <c:v>7249.9999999999991</c:v>
                </c:pt>
                <c:pt idx="121">
                  <c:v>7249.9999999999991</c:v>
                </c:pt>
                <c:pt idx="122">
                  <c:v>7249.9999999999991</c:v>
                </c:pt>
                <c:pt idx="123">
                  <c:v>7500</c:v>
                </c:pt>
                <c:pt idx="124">
                  <c:v>8000</c:v>
                </c:pt>
                <c:pt idx="125">
                  <c:v>8000</c:v>
                </c:pt>
                <c:pt idx="126">
                  <c:v>8500</c:v>
                </c:pt>
                <c:pt idx="127">
                  <c:v>9000</c:v>
                </c:pt>
                <c:pt idx="128">
                  <c:v>9000</c:v>
                </c:pt>
                <c:pt idx="129">
                  <c:v>9500</c:v>
                </c:pt>
                <c:pt idx="130">
                  <c:v>10000</c:v>
                </c:pt>
                <c:pt idx="131">
                  <c:v>10000</c:v>
                </c:pt>
                <c:pt idx="132">
                  <c:v>10500</c:v>
                </c:pt>
                <c:pt idx="133">
                  <c:v>10750</c:v>
                </c:pt>
                <c:pt idx="134">
                  <c:v>10750</c:v>
                </c:pt>
                <c:pt idx="135">
                  <c:v>11000</c:v>
                </c:pt>
                <c:pt idx="136">
                  <c:v>11000</c:v>
                </c:pt>
                <c:pt idx="137">
                  <c:v>11000</c:v>
                </c:pt>
                <c:pt idx="138">
                  <c:v>11000</c:v>
                </c:pt>
                <c:pt idx="139">
                  <c:v>11000</c:v>
                </c:pt>
                <c:pt idx="140">
                  <c:v>11000</c:v>
                </c:pt>
                <c:pt idx="141">
                  <c:v>11250</c:v>
                </c:pt>
                <c:pt idx="142">
                  <c:v>11250</c:v>
                </c:pt>
                <c:pt idx="143">
                  <c:v>11750</c:v>
                </c:pt>
                <c:pt idx="144">
                  <c:v>12250</c:v>
                </c:pt>
                <c:pt idx="145">
                  <c:v>12250</c:v>
                </c:pt>
                <c:pt idx="146">
                  <c:v>12750</c:v>
                </c:pt>
                <c:pt idx="147">
                  <c:v>13250</c:v>
                </c:pt>
                <c:pt idx="148">
                  <c:v>13250</c:v>
                </c:pt>
                <c:pt idx="149">
                  <c:v>13750.000000000002</c:v>
                </c:pt>
                <c:pt idx="150">
                  <c:v>14249.999999999998</c:v>
                </c:pt>
                <c:pt idx="151">
                  <c:v>14249.999999999998</c:v>
                </c:pt>
                <c:pt idx="152">
                  <c:v>14249.999999999998</c:v>
                </c:pt>
                <c:pt idx="153">
                  <c:v>14249.999999999998</c:v>
                </c:pt>
                <c:pt idx="154">
                  <c:v>14249.999999999998</c:v>
                </c:pt>
                <c:pt idx="155">
                  <c:v>14249.999999999998</c:v>
                </c:pt>
                <c:pt idx="156">
                  <c:v>14249.999999999998</c:v>
                </c:pt>
                <c:pt idx="157">
                  <c:v>14249.999999999998</c:v>
                </c:pt>
                <c:pt idx="158">
                  <c:v>14249.999999999998</c:v>
                </c:pt>
                <c:pt idx="159">
                  <c:v>14249.999999999998</c:v>
                </c:pt>
                <c:pt idx="160">
                  <c:v>14249.999999999998</c:v>
                </c:pt>
                <c:pt idx="161">
                  <c:v>14249.999999999998</c:v>
                </c:pt>
                <c:pt idx="162">
                  <c:v>14249.999999999998</c:v>
                </c:pt>
                <c:pt idx="163">
                  <c:v>14249.999999999998</c:v>
                </c:pt>
                <c:pt idx="164">
                  <c:v>14249.999999999998</c:v>
                </c:pt>
                <c:pt idx="165">
                  <c:v>14000.000000000002</c:v>
                </c:pt>
                <c:pt idx="166">
                  <c:v>13750.000000000002</c:v>
                </c:pt>
                <c:pt idx="167">
                  <c:v>13750.000000000002</c:v>
                </c:pt>
                <c:pt idx="168">
                  <c:v>13000</c:v>
                </c:pt>
                <c:pt idx="169">
                  <c:v>12250</c:v>
                </c:pt>
                <c:pt idx="170">
                  <c:v>12250</c:v>
                </c:pt>
                <c:pt idx="171">
                  <c:v>11250</c:v>
                </c:pt>
                <c:pt idx="172">
                  <c:v>10250</c:v>
                </c:pt>
                <c:pt idx="173">
                  <c:v>10250</c:v>
                </c:pt>
                <c:pt idx="174">
                  <c:v>9250</c:v>
                </c:pt>
                <c:pt idx="175">
                  <c:v>9250</c:v>
                </c:pt>
                <c:pt idx="176">
                  <c:v>8250</c:v>
                </c:pt>
                <c:pt idx="177">
                  <c:v>8250</c:v>
                </c:pt>
              </c:numCache>
            </c:numRef>
          </c:xVal>
          <c:yVal>
            <c:numRef>
              <c:f>Plan10!$E$4:$E$181</c:f>
              <c:numCache>
                <c:formatCode>General</c:formatCode>
                <c:ptCount val="178"/>
                <c:pt idx="0">
                  <c:v>10941.09</c:v>
                </c:pt>
                <c:pt idx="1">
                  <c:v>10280.61</c:v>
                </c:pt>
                <c:pt idx="2">
                  <c:v>11273.63</c:v>
                </c:pt>
                <c:pt idx="3">
                  <c:v>12556.7</c:v>
                </c:pt>
                <c:pt idx="4">
                  <c:v>13421.6</c:v>
                </c:pt>
                <c:pt idx="5">
                  <c:v>12972.58</c:v>
                </c:pt>
                <c:pt idx="6">
                  <c:v>13571.73</c:v>
                </c:pt>
                <c:pt idx="7">
                  <c:v>15174.49</c:v>
                </c:pt>
                <c:pt idx="8">
                  <c:v>16010.67</c:v>
                </c:pt>
                <c:pt idx="9">
                  <c:v>17982.490000000002</c:v>
                </c:pt>
                <c:pt idx="10">
                  <c:v>20183.97</c:v>
                </c:pt>
                <c:pt idx="11">
                  <c:v>22236.39</c:v>
                </c:pt>
                <c:pt idx="12">
                  <c:v>21851.439999999999</c:v>
                </c:pt>
                <c:pt idx="13">
                  <c:v>21755.02</c:v>
                </c:pt>
                <c:pt idx="14">
                  <c:v>22142.26</c:v>
                </c:pt>
                <c:pt idx="15">
                  <c:v>19607.23</c:v>
                </c:pt>
                <c:pt idx="16">
                  <c:v>19544.669999999998</c:v>
                </c:pt>
                <c:pt idx="17">
                  <c:v>21148.91</c:v>
                </c:pt>
                <c:pt idx="18">
                  <c:v>22336.87</c:v>
                </c:pt>
                <c:pt idx="19">
                  <c:v>22803.19</c:v>
                </c:pt>
                <c:pt idx="20">
                  <c:v>23245.24</c:v>
                </c:pt>
                <c:pt idx="21">
                  <c:v>23052.18</c:v>
                </c:pt>
                <c:pt idx="22">
                  <c:v>25128.33</c:v>
                </c:pt>
                <c:pt idx="23">
                  <c:v>26196.25</c:v>
                </c:pt>
                <c:pt idx="24">
                  <c:v>24352.94</c:v>
                </c:pt>
                <c:pt idx="25">
                  <c:v>28139.13</c:v>
                </c:pt>
                <c:pt idx="26">
                  <c:v>26610.65</c:v>
                </c:pt>
                <c:pt idx="27">
                  <c:v>24843.7</c:v>
                </c:pt>
                <c:pt idx="28">
                  <c:v>25207.07</c:v>
                </c:pt>
                <c:pt idx="29">
                  <c:v>25051.21</c:v>
                </c:pt>
                <c:pt idx="30">
                  <c:v>26042.36</c:v>
                </c:pt>
                <c:pt idx="31">
                  <c:v>28044.83</c:v>
                </c:pt>
                <c:pt idx="32">
                  <c:v>31583.79</c:v>
                </c:pt>
                <c:pt idx="33">
                  <c:v>30193.51</c:v>
                </c:pt>
                <c:pt idx="34">
                  <c:v>31916.76</c:v>
                </c:pt>
                <c:pt idx="35">
                  <c:v>33455.94</c:v>
                </c:pt>
                <c:pt idx="36">
                  <c:v>38382.800000000003</c:v>
                </c:pt>
                <c:pt idx="37">
                  <c:v>38610.39</c:v>
                </c:pt>
                <c:pt idx="38">
                  <c:v>37951.97</c:v>
                </c:pt>
                <c:pt idx="39">
                  <c:v>40363.42</c:v>
                </c:pt>
                <c:pt idx="40">
                  <c:v>36530.04</c:v>
                </c:pt>
                <c:pt idx="41">
                  <c:v>36630.660000000003</c:v>
                </c:pt>
                <c:pt idx="42">
                  <c:v>37077.120000000003</c:v>
                </c:pt>
                <c:pt idx="43">
                  <c:v>36232.22</c:v>
                </c:pt>
                <c:pt idx="44">
                  <c:v>36449.4</c:v>
                </c:pt>
                <c:pt idx="45">
                  <c:v>39262.79</c:v>
                </c:pt>
                <c:pt idx="46">
                  <c:v>41931.839999999997</c:v>
                </c:pt>
                <c:pt idx="47">
                  <c:v>44473.71</c:v>
                </c:pt>
                <c:pt idx="48">
                  <c:v>44641.599999999999</c:v>
                </c:pt>
                <c:pt idx="49">
                  <c:v>43892.31</c:v>
                </c:pt>
                <c:pt idx="50">
                  <c:v>45804.66</c:v>
                </c:pt>
                <c:pt idx="51">
                  <c:v>48956.39</c:v>
                </c:pt>
                <c:pt idx="52">
                  <c:v>52268.46</c:v>
                </c:pt>
                <c:pt idx="53">
                  <c:v>54392.06</c:v>
                </c:pt>
                <c:pt idx="54">
                  <c:v>54182.5</c:v>
                </c:pt>
                <c:pt idx="55">
                  <c:v>54637.24</c:v>
                </c:pt>
                <c:pt idx="56">
                  <c:v>60465.06</c:v>
                </c:pt>
                <c:pt idx="57">
                  <c:v>65317.7</c:v>
                </c:pt>
                <c:pt idx="58">
                  <c:v>63006.16</c:v>
                </c:pt>
                <c:pt idx="59">
                  <c:v>63886.1</c:v>
                </c:pt>
                <c:pt idx="60">
                  <c:v>59490.400000000001</c:v>
                </c:pt>
                <c:pt idx="61">
                  <c:v>63489.3</c:v>
                </c:pt>
                <c:pt idx="62">
                  <c:v>60968.07</c:v>
                </c:pt>
                <c:pt idx="63">
                  <c:v>67868.45</c:v>
                </c:pt>
                <c:pt idx="64">
                  <c:v>72592.5</c:v>
                </c:pt>
                <c:pt idx="65">
                  <c:v>65017.58</c:v>
                </c:pt>
                <c:pt idx="66">
                  <c:v>59505.17</c:v>
                </c:pt>
                <c:pt idx="67">
                  <c:v>55680.41</c:v>
                </c:pt>
                <c:pt idx="68">
                  <c:v>49541.27</c:v>
                </c:pt>
                <c:pt idx="69">
                  <c:v>37256.839999999997</c:v>
                </c:pt>
                <c:pt idx="70">
                  <c:v>36595.870000000003</c:v>
                </c:pt>
                <c:pt idx="71">
                  <c:v>37550.31</c:v>
                </c:pt>
                <c:pt idx="72">
                  <c:v>39300.79</c:v>
                </c:pt>
                <c:pt idx="73">
                  <c:v>38183.31</c:v>
                </c:pt>
                <c:pt idx="74">
                  <c:v>40925.870000000003</c:v>
                </c:pt>
                <c:pt idx="75">
                  <c:v>47289.53</c:v>
                </c:pt>
                <c:pt idx="76">
                  <c:v>53197.73</c:v>
                </c:pt>
                <c:pt idx="77">
                  <c:v>51465.46</c:v>
                </c:pt>
                <c:pt idx="78">
                  <c:v>54765.72</c:v>
                </c:pt>
                <c:pt idx="79">
                  <c:v>56488.98</c:v>
                </c:pt>
                <c:pt idx="80">
                  <c:v>61517.89</c:v>
                </c:pt>
                <c:pt idx="81">
                  <c:v>61545.5</c:v>
                </c:pt>
                <c:pt idx="82">
                  <c:v>67044.44</c:v>
                </c:pt>
                <c:pt idx="83">
                  <c:v>68588.41</c:v>
                </c:pt>
                <c:pt idx="84">
                  <c:v>65401.77</c:v>
                </c:pt>
                <c:pt idx="85">
                  <c:v>66503.27</c:v>
                </c:pt>
                <c:pt idx="86">
                  <c:v>70371.539999999994</c:v>
                </c:pt>
                <c:pt idx="87">
                  <c:v>67529.73</c:v>
                </c:pt>
                <c:pt idx="88">
                  <c:v>63046.51</c:v>
                </c:pt>
                <c:pt idx="89">
                  <c:v>60935.9</c:v>
                </c:pt>
                <c:pt idx="90">
                  <c:v>67515.399999999994</c:v>
                </c:pt>
                <c:pt idx="91">
                  <c:v>65145.45</c:v>
                </c:pt>
                <c:pt idx="92">
                  <c:v>69429.78</c:v>
                </c:pt>
                <c:pt idx="93">
                  <c:v>70673.3</c:v>
                </c:pt>
                <c:pt idx="94">
                  <c:v>67705.399999999994</c:v>
                </c:pt>
                <c:pt idx="95">
                  <c:v>69304.81</c:v>
                </c:pt>
                <c:pt idx="96">
                  <c:v>66574.880000000005</c:v>
                </c:pt>
                <c:pt idx="97">
                  <c:v>67383.22</c:v>
                </c:pt>
                <c:pt idx="98">
                  <c:v>68586.7</c:v>
                </c:pt>
                <c:pt idx="99">
                  <c:v>66132.86</c:v>
                </c:pt>
                <c:pt idx="100">
                  <c:v>64620.08</c:v>
                </c:pt>
                <c:pt idx="101">
                  <c:v>62403.64</c:v>
                </c:pt>
                <c:pt idx="102">
                  <c:v>58823.45</c:v>
                </c:pt>
                <c:pt idx="103">
                  <c:v>56495.12</c:v>
                </c:pt>
                <c:pt idx="104">
                  <c:v>52324.42</c:v>
                </c:pt>
                <c:pt idx="105">
                  <c:v>58338.39</c:v>
                </c:pt>
                <c:pt idx="106">
                  <c:v>56874.98</c:v>
                </c:pt>
                <c:pt idx="107">
                  <c:v>56754.080000000002</c:v>
                </c:pt>
                <c:pt idx="108">
                  <c:v>63072.31</c:v>
                </c:pt>
                <c:pt idx="109">
                  <c:v>65811.73</c:v>
                </c:pt>
                <c:pt idx="110">
                  <c:v>64510.97</c:v>
                </c:pt>
                <c:pt idx="111">
                  <c:v>61820.26</c:v>
                </c:pt>
                <c:pt idx="112">
                  <c:v>54490.41</c:v>
                </c:pt>
                <c:pt idx="113">
                  <c:v>54354.63</c:v>
                </c:pt>
                <c:pt idx="114">
                  <c:v>56097.05</c:v>
                </c:pt>
                <c:pt idx="115">
                  <c:v>57061.45</c:v>
                </c:pt>
                <c:pt idx="116">
                  <c:v>59175.86</c:v>
                </c:pt>
                <c:pt idx="117">
                  <c:v>57068.18</c:v>
                </c:pt>
                <c:pt idx="118">
                  <c:v>57474.57</c:v>
                </c:pt>
                <c:pt idx="119">
                  <c:v>60952.08</c:v>
                </c:pt>
                <c:pt idx="120">
                  <c:v>59761.49</c:v>
                </c:pt>
                <c:pt idx="121">
                  <c:v>57424.29</c:v>
                </c:pt>
                <c:pt idx="122">
                  <c:v>56352.09</c:v>
                </c:pt>
                <c:pt idx="123">
                  <c:v>55910.37</c:v>
                </c:pt>
                <c:pt idx="124">
                  <c:v>53506.080000000002</c:v>
                </c:pt>
                <c:pt idx="125">
                  <c:v>47457.13</c:v>
                </c:pt>
                <c:pt idx="126">
                  <c:v>48234.49</c:v>
                </c:pt>
                <c:pt idx="127">
                  <c:v>50011.75</c:v>
                </c:pt>
                <c:pt idx="128">
                  <c:v>52338.19</c:v>
                </c:pt>
                <c:pt idx="129">
                  <c:v>54256.2</c:v>
                </c:pt>
                <c:pt idx="130">
                  <c:v>52482.49</c:v>
                </c:pt>
                <c:pt idx="131">
                  <c:v>51507.16</c:v>
                </c:pt>
                <c:pt idx="132">
                  <c:v>47638.99</c:v>
                </c:pt>
                <c:pt idx="133">
                  <c:v>47094.400000000001</c:v>
                </c:pt>
                <c:pt idx="134">
                  <c:v>50414.92</c:v>
                </c:pt>
                <c:pt idx="135">
                  <c:v>51626.69</c:v>
                </c:pt>
                <c:pt idx="136">
                  <c:v>51239.34</c:v>
                </c:pt>
                <c:pt idx="137">
                  <c:v>53168.22</c:v>
                </c:pt>
                <c:pt idx="138">
                  <c:v>55829.41</c:v>
                </c:pt>
                <c:pt idx="139">
                  <c:v>61288.15</c:v>
                </c:pt>
                <c:pt idx="140">
                  <c:v>54115.98</c:v>
                </c:pt>
                <c:pt idx="141">
                  <c:v>54628.6</c:v>
                </c:pt>
                <c:pt idx="142">
                  <c:v>54724</c:v>
                </c:pt>
                <c:pt idx="143">
                  <c:v>50007.41</c:v>
                </c:pt>
                <c:pt idx="144">
                  <c:v>46907.68</c:v>
                </c:pt>
                <c:pt idx="145">
                  <c:v>51583.09</c:v>
                </c:pt>
                <c:pt idx="146">
                  <c:v>51150.16</c:v>
                </c:pt>
                <c:pt idx="147">
                  <c:v>56229.38</c:v>
                </c:pt>
                <c:pt idx="148">
                  <c:v>52760.47</c:v>
                </c:pt>
                <c:pt idx="149">
                  <c:v>53080.88</c:v>
                </c:pt>
                <c:pt idx="150">
                  <c:v>50864.77</c:v>
                </c:pt>
                <c:pt idx="151">
                  <c:v>46625.5</c:v>
                </c:pt>
                <c:pt idx="152">
                  <c:v>45059.3</c:v>
                </c:pt>
                <c:pt idx="153">
                  <c:v>45868.800000000003</c:v>
                </c:pt>
                <c:pt idx="154">
                  <c:v>45120.4</c:v>
                </c:pt>
                <c:pt idx="155">
                  <c:v>43350</c:v>
                </c:pt>
                <c:pt idx="156">
                  <c:v>40406</c:v>
                </c:pt>
                <c:pt idx="157">
                  <c:v>42793.9</c:v>
                </c:pt>
                <c:pt idx="158">
                  <c:v>50055.3</c:v>
                </c:pt>
                <c:pt idx="159">
                  <c:v>53910.5</c:v>
                </c:pt>
                <c:pt idx="160">
                  <c:v>48471.7</c:v>
                </c:pt>
                <c:pt idx="161">
                  <c:v>51526.9</c:v>
                </c:pt>
                <c:pt idx="162">
                  <c:v>57308.2</c:v>
                </c:pt>
                <c:pt idx="163">
                  <c:v>57901.1</c:v>
                </c:pt>
                <c:pt idx="164">
                  <c:v>58367</c:v>
                </c:pt>
                <c:pt idx="165">
                  <c:v>64924.5</c:v>
                </c:pt>
                <c:pt idx="166">
                  <c:v>61906.400000000001</c:v>
                </c:pt>
                <c:pt idx="167">
                  <c:v>60227.3</c:v>
                </c:pt>
                <c:pt idx="168">
                  <c:v>64670.8</c:v>
                </c:pt>
                <c:pt idx="169">
                  <c:v>66662.100000000006</c:v>
                </c:pt>
                <c:pt idx="170">
                  <c:v>64984.1</c:v>
                </c:pt>
                <c:pt idx="171">
                  <c:v>65403.199999999997</c:v>
                </c:pt>
                <c:pt idx="172">
                  <c:v>62711.5</c:v>
                </c:pt>
                <c:pt idx="173">
                  <c:v>62900</c:v>
                </c:pt>
                <c:pt idx="174">
                  <c:v>65920.399999999994</c:v>
                </c:pt>
                <c:pt idx="175">
                  <c:v>70835.100000000006</c:v>
                </c:pt>
                <c:pt idx="176">
                  <c:v>74293.5</c:v>
                </c:pt>
                <c:pt idx="177">
                  <c:v>76659.8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09152"/>
        <c:axId val="817008576"/>
      </c:scatterChart>
      <c:valAx>
        <c:axId val="817009152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crossAx val="817008576"/>
        <c:crosses val="max"/>
        <c:crossBetween val="midCat"/>
      </c:valAx>
      <c:valAx>
        <c:axId val="817008576"/>
        <c:scaling>
          <c:logBase val="2.7"/>
          <c:orientation val="minMax"/>
          <c:min val="387.4199999999999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7009152"/>
        <c:crosses val="autoZero"/>
        <c:crossBetween val="midCat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2014839589940436"/>
          <c:y val="0.6402787776527934"/>
          <c:w val="0.17220195835749696"/>
          <c:h val="8.6109111361079863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Plan10!$E$185</c:f>
              <c:strCache>
                <c:ptCount val="1"/>
                <c:pt idx="0">
                  <c:v>ibovespa</c:v>
                </c:pt>
              </c:strCache>
            </c:strRef>
          </c:tx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0.34269400699912511"/>
                  <c:y val="-0.5875408282298045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400" baseline="0"/>
                      <a:t>y = 3421,9x</a:t>
                    </a:r>
                    <a:r>
                      <a:rPr lang="en-US" sz="1400" baseline="30000"/>
                      <a:t>-1,237</a:t>
                    </a:r>
                    <a:r>
                      <a:rPr lang="en-US" sz="1400" baseline="0"/>
                      <a:t>
R² = 0,6686</a:t>
                    </a:r>
                    <a:endParaRPr lang="en-US" sz="1400"/>
                  </a:p>
                </c:rich>
              </c:tx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exp"/>
            <c:dispRSqr val="1"/>
            <c:dispEq val="1"/>
            <c:trendlineLbl>
              <c:layout>
                <c:manualLayout>
                  <c:x val="-2.4049936558373994E-2"/>
                  <c:y val="-0.68519545322994324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600" baseline="0"/>
                      <a:t>y = 153428e</a:t>
                    </a:r>
                    <a:r>
                      <a:rPr lang="en-US" sz="1600" baseline="30000"/>
                      <a:t>-9,415x</a:t>
                    </a:r>
                    <a:r>
                      <a:rPr lang="en-US" sz="1600" baseline="0"/>
                      <a:t>
R² = 0,7623</a:t>
                    </a:r>
                    <a:endParaRPr lang="en-US" sz="1600"/>
                  </a:p>
                </c:rich>
              </c:tx>
              <c:numFmt formatCode="General" sourceLinked="0"/>
            </c:trendlineLbl>
          </c:trendline>
          <c:xVal>
            <c:numRef>
              <c:f>Plan10!$D$186:$D$363</c:f>
              <c:numCache>
                <c:formatCode>0.00%</c:formatCode>
                <c:ptCount val="178"/>
                <c:pt idx="0">
                  <c:v>0.25</c:v>
                </c:pt>
                <c:pt idx="1">
                  <c:v>0.255</c:v>
                </c:pt>
                <c:pt idx="2">
                  <c:v>0.26500000000000001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0.26</c:v>
                </c:pt>
                <c:pt idx="6">
                  <c:v>0.245</c:v>
                </c:pt>
                <c:pt idx="7">
                  <c:v>0.22</c:v>
                </c:pt>
                <c:pt idx="8">
                  <c:v>0.2</c:v>
                </c:pt>
                <c:pt idx="9">
                  <c:v>0.19</c:v>
                </c:pt>
                <c:pt idx="10">
                  <c:v>0.17499999999999999</c:v>
                </c:pt>
                <c:pt idx="11">
                  <c:v>0.16500000000000001</c:v>
                </c:pt>
                <c:pt idx="12">
                  <c:v>0.16500000000000001</c:v>
                </c:pt>
                <c:pt idx="13">
                  <c:v>0.16500000000000001</c:v>
                </c:pt>
                <c:pt idx="14">
                  <c:v>0.16250000000000001</c:v>
                </c:pt>
                <c:pt idx="15">
                  <c:v>0.16</c:v>
                </c:pt>
                <c:pt idx="16">
                  <c:v>0.16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0.16250000000000001</c:v>
                </c:pt>
                <c:pt idx="21">
                  <c:v>0.16750000000000001</c:v>
                </c:pt>
                <c:pt idx="22">
                  <c:v>0.17249999999999999</c:v>
                </c:pt>
                <c:pt idx="23">
                  <c:v>0.17749999999999999</c:v>
                </c:pt>
                <c:pt idx="24">
                  <c:v>0.1825</c:v>
                </c:pt>
                <c:pt idx="25">
                  <c:v>0.1875</c:v>
                </c:pt>
                <c:pt idx="26">
                  <c:v>0.1925</c:v>
                </c:pt>
                <c:pt idx="27">
                  <c:v>0.19500000000000001</c:v>
                </c:pt>
                <c:pt idx="28">
                  <c:v>0.19750000000000001</c:v>
                </c:pt>
                <c:pt idx="29">
                  <c:v>0.19750000000000001</c:v>
                </c:pt>
                <c:pt idx="30">
                  <c:v>0.19750000000000001</c:v>
                </c:pt>
                <c:pt idx="31">
                  <c:v>0.19750000000000001</c:v>
                </c:pt>
                <c:pt idx="32">
                  <c:v>0.19500000000000001</c:v>
                </c:pt>
                <c:pt idx="33">
                  <c:v>0.19</c:v>
                </c:pt>
                <c:pt idx="34">
                  <c:v>0.185</c:v>
                </c:pt>
                <c:pt idx="35">
                  <c:v>0.18</c:v>
                </c:pt>
                <c:pt idx="36">
                  <c:v>0.17249999999999999</c:v>
                </c:pt>
                <c:pt idx="37">
                  <c:v>0.17249999999999999</c:v>
                </c:pt>
                <c:pt idx="38">
                  <c:v>0.16500000000000001</c:v>
                </c:pt>
                <c:pt idx="39">
                  <c:v>0.1575</c:v>
                </c:pt>
                <c:pt idx="40">
                  <c:v>0.1525</c:v>
                </c:pt>
                <c:pt idx="41">
                  <c:v>0.1525</c:v>
                </c:pt>
                <c:pt idx="42">
                  <c:v>0.14749999999999999</c:v>
                </c:pt>
                <c:pt idx="43">
                  <c:v>0.14249999999999999</c:v>
                </c:pt>
                <c:pt idx="44">
                  <c:v>0.14249999999999999</c:v>
                </c:pt>
                <c:pt idx="45">
                  <c:v>0.13750000000000001</c:v>
                </c:pt>
                <c:pt idx="46">
                  <c:v>0.13250000000000001</c:v>
                </c:pt>
                <c:pt idx="47">
                  <c:v>0.13250000000000001</c:v>
                </c:pt>
                <c:pt idx="48">
                  <c:v>0.13</c:v>
                </c:pt>
                <c:pt idx="49">
                  <c:v>0.13</c:v>
                </c:pt>
                <c:pt idx="50">
                  <c:v>0.1275</c:v>
                </c:pt>
                <c:pt idx="51">
                  <c:v>0.125</c:v>
                </c:pt>
                <c:pt idx="52">
                  <c:v>0.125</c:v>
                </c:pt>
                <c:pt idx="53">
                  <c:v>0.12</c:v>
                </c:pt>
                <c:pt idx="54">
                  <c:v>0.115</c:v>
                </c:pt>
                <c:pt idx="55">
                  <c:v>0.115</c:v>
                </c:pt>
                <c:pt idx="56">
                  <c:v>0.1125</c:v>
                </c:pt>
                <c:pt idx="57">
                  <c:v>0.1125</c:v>
                </c:pt>
                <c:pt idx="58">
                  <c:v>0.1125</c:v>
                </c:pt>
                <c:pt idx="59">
                  <c:v>0.1125</c:v>
                </c:pt>
                <c:pt idx="60">
                  <c:v>0.1125</c:v>
                </c:pt>
                <c:pt idx="61">
                  <c:v>0.1125</c:v>
                </c:pt>
                <c:pt idx="62">
                  <c:v>0.1125</c:v>
                </c:pt>
                <c:pt idx="63">
                  <c:v>0.11749999999999999</c:v>
                </c:pt>
                <c:pt idx="64">
                  <c:v>0.11749999999999999</c:v>
                </c:pt>
                <c:pt idx="65">
                  <c:v>0.1225</c:v>
                </c:pt>
                <c:pt idx="66">
                  <c:v>0.13</c:v>
                </c:pt>
                <c:pt idx="67">
                  <c:v>0.13</c:v>
                </c:pt>
                <c:pt idx="68">
                  <c:v>0.13750000000000001</c:v>
                </c:pt>
                <c:pt idx="69">
                  <c:v>0.13750000000000001</c:v>
                </c:pt>
                <c:pt idx="70">
                  <c:v>0.13750000000000001</c:v>
                </c:pt>
                <c:pt idx="71">
                  <c:v>0.13750000000000001</c:v>
                </c:pt>
                <c:pt idx="72">
                  <c:v>0.1275</c:v>
                </c:pt>
                <c:pt idx="73">
                  <c:v>0.1275</c:v>
                </c:pt>
                <c:pt idx="74">
                  <c:v>0.1125</c:v>
                </c:pt>
                <c:pt idx="75">
                  <c:v>0.10249999999999999</c:v>
                </c:pt>
                <c:pt idx="76">
                  <c:v>0.10249999999999999</c:v>
                </c:pt>
                <c:pt idx="77">
                  <c:v>9.2499999999999999E-2</c:v>
                </c:pt>
                <c:pt idx="78">
                  <c:v>8.7499999999999994E-2</c:v>
                </c:pt>
                <c:pt idx="79">
                  <c:v>8.7499999999999994E-2</c:v>
                </c:pt>
                <c:pt idx="80">
                  <c:v>8.7499999999999994E-2</c:v>
                </c:pt>
                <c:pt idx="81">
                  <c:v>8.7499999999999994E-2</c:v>
                </c:pt>
                <c:pt idx="82">
                  <c:v>8.7499999999999994E-2</c:v>
                </c:pt>
                <c:pt idx="83">
                  <c:v>8.7499999999999994E-2</c:v>
                </c:pt>
                <c:pt idx="84">
                  <c:v>8.7499999999999994E-2</c:v>
                </c:pt>
                <c:pt idx="85">
                  <c:v>8.7499999999999994E-2</c:v>
                </c:pt>
                <c:pt idx="86">
                  <c:v>8.7499999999999994E-2</c:v>
                </c:pt>
                <c:pt idx="87">
                  <c:v>9.5000000000000001E-2</c:v>
                </c:pt>
                <c:pt idx="88">
                  <c:v>9.5000000000000001E-2</c:v>
                </c:pt>
                <c:pt idx="89">
                  <c:v>0.10249999999999999</c:v>
                </c:pt>
                <c:pt idx="90">
                  <c:v>0.1075</c:v>
                </c:pt>
                <c:pt idx="91">
                  <c:v>0.1075</c:v>
                </c:pt>
                <c:pt idx="92">
                  <c:v>0.1075</c:v>
                </c:pt>
                <c:pt idx="93">
                  <c:v>0.1075</c:v>
                </c:pt>
                <c:pt idx="94">
                  <c:v>0.1075</c:v>
                </c:pt>
                <c:pt idx="95">
                  <c:v>0.1075</c:v>
                </c:pt>
                <c:pt idx="96">
                  <c:v>0.1125</c:v>
                </c:pt>
                <c:pt idx="97">
                  <c:v>0.1125</c:v>
                </c:pt>
                <c:pt idx="98">
                  <c:v>0.11749999999999999</c:v>
                </c:pt>
                <c:pt idx="99">
                  <c:v>0.12</c:v>
                </c:pt>
                <c:pt idx="100">
                  <c:v>0.12</c:v>
                </c:pt>
                <c:pt idx="101">
                  <c:v>0.1225</c:v>
                </c:pt>
                <c:pt idx="102">
                  <c:v>0.125</c:v>
                </c:pt>
                <c:pt idx="103">
                  <c:v>0.12</c:v>
                </c:pt>
                <c:pt idx="104">
                  <c:v>0.12</c:v>
                </c:pt>
                <c:pt idx="105">
                  <c:v>0.115</c:v>
                </c:pt>
                <c:pt idx="106">
                  <c:v>0.11</c:v>
                </c:pt>
                <c:pt idx="107">
                  <c:v>0.11</c:v>
                </c:pt>
                <c:pt idx="108">
                  <c:v>0.105</c:v>
                </c:pt>
                <c:pt idx="109">
                  <c:v>0.105</c:v>
                </c:pt>
                <c:pt idx="110">
                  <c:v>9.7500000000000003E-2</c:v>
                </c:pt>
                <c:pt idx="111">
                  <c:v>0.09</c:v>
                </c:pt>
                <c:pt idx="112">
                  <c:v>8.5000000000000006E-2</c:v>
                </c:pt>
                <c:pt idx="113">
                  <c:v>8.5000000000000006E-2</c:v>
                </c:pt>
                <c:pt idx="114">
                  <c:v>0.08</c:v>
                </c:pt>
                <c:pt idx="115">
                  <c:v>7.4999999999999997E-2</c:v>
                </c:pt>
                <c:pt idx="116">
                  <c:v>7.4999999999999997E-2</c:v>
                </c:pt>
                <c:pt idx="117">
                  <c:v>7.2499999999999995E-2</c:v>
                </c:pt>
                <c:pt idx="118">
                  <c:v>7.2499999999999995E-2</c:v>
                </c:pt>
                <c:pt idx="119">
                  <c:v>7.2499999999999995E-2</c:v>
                </c:pt>
                <c:pt idx="120">
                  <c:v>7.2499999999999995E-2</c:v>
                </c:pt>
                <c:pt idx="121">
                  <c:v>7.2499999999999995E-2</c:v>
                </c:pt>
                <c:pt idx="122">
                  <c:v>7.2499999999999995E-2</c:v>
                </c:pt>
                <c:pt idx="123">
                  <c:v>7.4999999999999997E-2</c:v>
                </c:pt>
                <c:pt idx="124">
                  <c:v>0.08</c:v>
                </c:pt>
                <c:pt idx="125">
                  <c:v>0.08</c:v>
                </c:pt>
                <c:pt idx="126">
                  <c:v>8.5000000000000006E-2</c:v>
                </c:pt>
                <c:pt idx="127">
                  <c:v>0.09</c:v>
                </c:pt>
                <c:pt idx="128">
                  <c:v>0.09</c:v>
                </c:pt>
                <c:pt idx="129">
                  <c:v>9.5000000000000001E-2</c:v>
                </c:pt>
                <c:pt idx="130">
                  <c:v>0.1</c:v>
                </c:pt>
                <c:pt idx="131">
                  <c:v>0.1</c:v>
                </c:pt>
                <c:pt idx="132">
                  <c:v>0.105</c:v>
                </c:pt>
                <c:pt idx="133">
                  <c:v>0.1075</c:v>
                </c:pt>
                <c:pt idx="134">
                  <c:v>0.1075</c:v>
                </c:pt>
                <c:pt idx="135">
                  <c:v>0.11</c:v>
                </c:pt>
                <c:pt idx="136">
                  <c:v>0.11</c:v>
                </c:pt>
                <c:pt idx="137">
                  <c:v>0.11</c:v>
                </c:pt>
                <c:pt idx="138">
                  <c:v>0.11</c:v>
                </c:pt>
                <c:pt idx="139">
                  <c:v>0.11</c:v>
                </c:pt>
                <c:pt idx="140">
                  <c:v>0.11</c:v>
                </c:pt>
                <c:pt idx="141">
                  <c:v>0.1125</c:v>
                </c:pt>
                <c:pt idx="142">
                  <c:v>0.1125</c:v>
                </c:pt>
                <c:pt idx="143">
                  <c:v>0.11749999999999999</c:v>
                </c:pt>
                <c:pt idx="144">
                  <c:v>0.1225</c:v>
                </c:pt>
                <c:pt idx="145">
                  <c:v>0.1225</c:v>
                </c:pt>
                <c:pt idx="146">
                  <c:v>0.1275</c:v>
                </c:pt>
                <c:pt idx="147">
                  <c:v>0.13250000000000001</c:v>
                </c:pt>
                <c:pt idx="148">
                  <c:v>0.13250000000000001</c:v>
                </c:pt>
                <c:pt idx="149">
                  <c:v>0.13750000000000001</c:v>
                </c:pt>
                <c:pt idx="150">
                  <c:v>0.14249999999999999</c:v>
                </c:pt>
                <c:pt idx="151">
                  <c:v>0.14249999999999999</c:v>
                </c:pt>
                <c:pt idx="152">
                  <c:v>0.14249999999999999</c:v>
                </c:pt>
                <c:pt idx="153">
                  <c:v>0.14249999999999999</c:v>
                </c:pt>
                <c:pt idx="154">
                  <c:v>0.14249999999999999</c:v>
                </c:pt>
                <c:pt idx="155">
                  <c:v>0.14249999999999999</c:v>
                </c:pt>
                <c:pt idx="156">
                  <c:v>0.14249999999999999</c:v>
                </c:pt>
                <c:pt idx="157">
                  <c:v>0.14249999999999999</c:v>
                </c:pt>
                <c:pt idx="158">
                  <c:v>0.14249999999999999</c:v>
                </c:pt>
                <c:pt idx="159">
                  <c:v>0.14249999999999999</c:v>
                </c:pt>
                <c:pt idx="160">
                  <c:v>0.14249999999999999</c:v>
                </c:pt>
                <c:pt idx="161">
                  <c:v>0.14249999999999999</c:v>
                </c:pt>
                <c:pt idx="162">
                  <c:v>0.14249999999999999</c:v>
                </c:pt>
                <c:pt idx="163">
                  <c:v>0.14249999999999999</c:v>
                </c:pt>
                <c:pt idx="164">
                  <c:v>0.14249999999999999</c:v>
                </c:pt>
                <c:pt idx="165">
                  <c:v>0.14000000000000001</c:v>
                </c:pt>
                <c:pt idx="166">
                  <c:v>0.13750000000000001</c:v>
                </c:pt>
                <c:pt idx="167">
                  <c:v>0.13750000000000001</c:v>
                </c:pt>
                <c:pt idx="168">
                  <c:v>0.13</c:v>
                </c:pt>
                <c:pt idx="169">
                  <c:v>0.1225</c:v>
                </c:pt>
                <c:pt idx="170">
                  <c:v>0.1225</c:v>
                </c:pt>
                <c:pt idx="171">
                  <c:v>0.1125</c:v>
                </c:pt>
                <c:pt idx="172">
                  <c:v>0.10249999999999999</c:v>
                </c:pt>
                <c:pt idx="173">
                  <c:v>0.10249999999999999</c:v>
                </c:pt>
                <c:pt idx="174">
                  <c:v>9.2499999999999999E-2</c:v>
                </c:pt>
                <c:pt idx="175">
                  <c:v>9.2499999999999999E-2</c:v>
                </c:pt>
                <c:pt idx="176">
                  <c:v>8.2500000000000004E-2</c:v>
                </c:pt>
                <c:pt idx="177">
                  <c:v>8.2500000000000004E-2</c:v>
                </c:pt>
              </c:numCache>
            </c:numRef>
          </c:xVal>
          <c:yVal>
            <c:numRef>
              <c:f>Plan10!$E$186:$E$363</c:f>
              <c:numCache>
                <c:formatCode>General</c:formatCode>
                <c:ptCount val="178"/>
                <c:pt idx="0">
                  <c:v>10941.09</c:v>
                </c:pt>
                <c:pt idx="1">
                  <c:v>10280.61</c:v>
                </c:pt>
                <c:pt idx="2">
                  <c:v>11273.63</c:v>
                </c:pt>
                <c:pt idx="3">
                  <c:v>12556.7</c:v>
                </c:pt>
                <c:pt idx="4">
                  <c:v>13421.6</c:v>
                </c:pt>
                <c:pt idx="5">
                  <c:v>12972.58</c:v>
                </c:pt>
                <c:pt idx="6">
                  <c:v>13571.73</c:v>
                </c:pt>
                <c:pt idx="7">
                  <c:v>15174.49</c:v>
                </c:pt>
                <c:pt idx="8">
                  <c:v>16010.67</c:v>
                </c:pt>
                <c:pt idx="9">
                  <c:v>17982.490000000002</c:v>
                </c:pt>
                <c:pt idx="10">
                  <c:v>20183.97</c:v>
                </c:pt>
                <c:pt idx="11">
                  <c:v>22236.39</c:v>
                </c:pt>
                <c:pt idx="12">
                  <c:v>21851.439999999999</c:v>
                </c:pt>
                <c:pt idx="13">
                  <c:v>21755.02</c:v>
                </c:pt>
                <c:pt idx="14">
                  <c:v>22142.26</c:v>
                </c:pt>
                <c:pt idx="15">
                  <c:v>19607.23</c:v>
                </c:pt>
                <c:pt idx="16">
                  <c:v>19544.669999999998</c:v>
                </c:pt>
                <c:pt idx="17">
                  <c:v>21148.91</c:v>
                </c:pt>
                <c:pt idx="18">
                  <c:v>22336.87</c:v>
                </c:pt>
                <c:pt idx="19">
                  <c:v>22803.19</c:v>
                </c:pt>
                <c:pt idx="20">
                  <c:v>23245.24</c:v>
                </c:pt>
                <c:pt idx="21">
                  <c:v>23052.18</c:v>
                </c:pt>
                <c:pt idx="22">
                  <c:v>25128.33</c:v>
                </c:pt>
                <c:pt idx="23">
                  <c:v>26196.25</c:v>
                </c:pt>
                <c:pt idx="24">
                  <c:v>24352.94</c:v>
                </c:pt>
                <c:pt idx="25">
                  <c:v>28139.13</c:v>
                </c:pt>
                <c:pt idx="26">
                  <c:v>26610.65</c:v>
                </c:pt>
                <c:pt idx="27">
                  <c:v>24843.7</c:v>
                </c:pt>
                <c:pt idx="28">
                  <c:v>25207.07</c:v>
                </c:pt>
                <c:pt idx="29">
                  <c:v>25051.21</c:v>
                </c:pt>
                <c:pt idx="30">
                  <c:v>26042.36</c:v>
                </c:pt>
                <c:pt idx="31">
                  <c:v>28044.83</c:v>
                </c:pt>
                <c:pt idx="32">
                  <c:v>31583.79</c:v>
                </c:pt>
                <c:pt idx="33">
                  <c:v>30193.51</c:v>
                </c:pt>
                <c:pt idx="34">
                  <c:v>31916.76</c:v>
                </c:pt>
                <c:pt idx="35">
                  <c:v>33455.94</c:v>
                </c:pt>
                <c:pt idx="36">
                  <c:v>38382.800000000003</c:v>
                </c:pt>
                <c:pt idx="37">
                  <c:v>38610.39</c:v>
                </c:pt>
                <c:pt idx="38">
                  <c:v>37951.97</c:v>
                </c:pt>
                <c:pt idx="39">
                  <c:v>40363.42</c:v>
                </c:pt>
                <c:pt idx="40">
                  <c:v>36530.04</c:v>
                </c:pt>
                <c:pt idx="41">
                  <c:v>36630.660000000003</c:v>
                </c:pt>
                <c:pt idx="42">
                  <c:v>37077.120000000003</c:v>
                </c:pt>
                <c:pt idx="43">
                  <c:v>36232.22</c:v>
                </c:pt>
                <c:pt idx="44">
                  <c:v>36449.4</c:v>
                </c:pt>
                <c:pt idx="45">
                  <c:v>39262.79</c:v>
                </c:pt>
                <c:pt idx="46">
                  <c:v>41931.839999999997</c:v>
                </c:pt>
                <c:pt idx="47">
                  <c:v>44473.71</c:v>
                </c:pt>
                <c:pt idx="48">
                  <c:v>44641.599999999999</c:v>
                </c:pt>
                <c:pt idx="49">
                  <c:v>43892.31</c:v>
                </c:pt>
                <c:pt idx="50">
                  <c:v>45804.66</c:v>
                </c:pt>
                <c:pt idx="51">
                  <c:v>48956.39</c:v>
                </c:pt>
                <c:pt idx="52">
                  <c:v>52268.46</c:v>
                </c:pt>
                <c:pt idx="53">
                  <c:v>54392.06</c:v>
                </c:pt>
                <c:pt idx="54">
                  <c:v>54182.5</c:v>
                </c:pt>
                <c:pt idx="55">
                  <c:v>54637.24</c:v>
                </c:pt>
                <c:pt idx="56">
                  <c:v>60465.06</c:v>
                </c:pt>
                <c:pt idx="57">
                  <c:v>65317.7</c:v>
                </c:pt>
                <c:pt idx="58">
                  <c:v>63006.16</c:v>
                </c:pt>
                <c:pt idx="59">
                  <c:v>63886.1</c:v>
                </c:pt>
                <c:pt idx="60">
                  <c:v>59490.400000000001</c:v>
                </c:pt>
                <c:pt idx="61">
                  <c:v>63489.3</c:v>
                </c:pt>
                <c:pt idx="62">
                  <c:v>60968.07</c:v>
                </c:pt>
                <c:pt idx="63">
                  <c:v>67868.45</c:v>
                </c:pt>
                <c:pt idx="64">
                  <c:v>72592.5</c:v>
                </c:pt>
                <c:pt idx="65">
                  <c:v>65017.58</c:v>
                </c:pt>
                <c:pt idx="66">
                  <c:v>59505.17</c:v>
                </c:pt>
                <c:pt idx="67">
                  <c:v>55680.41</c:v>
                </c:pt>
                <c:pt idx="68">
                  <c:v>49541.27</c:v>
                </c:pt>
                <c:pt idx="69">
                  <c:v>37256.839999999997</c:v>
                </c:pt>
                <c:pt idx="70">
                  <c:v>36595.870000000003</c:v>
                </c:pt>
                <c:pt idx="71">
                  <c:v>37550.31</c:v>
                </c:pt>
                <c:pt idx="72">
                  <c:v>39300.79</c:v>
                </c:pt>
                <c:pt idx="73">
                  <c:v>38183.31</c:v>
                </c:pt>
                <c:pt idx="74">
                  <c:v>40925.870000000003</c:v>
                </c:pt>
                <c:pt idx="75">
                  <c:v>47289.53</c:v>
                </c:pt>
                <c:pt idx="76">
                  <c:v>53197.73</c:v>
                </c:pt>
                <c:pt idx="77">
                  <c:v>51465.46</c:v>
                </c:pt>
                <c:pt idx="78">
                  <c:v>54765.72</c:v>
                </c:pt>
                <c:pt idx="79">
                  <c:v>56488.98</c:v>
                </c:pt>
                <c:pt idx="80">
                  <c:v>61517.89</c:v>
                </c:pt>
                <c:pt idx="81">
                  <c:v>61545.5</c:v>
                </c:pt>
                <c:pt idx="82">
                  <c:v>67044.44</c:v>
                </c:pt>
                <c:pt idx="83">
                  <c:v>68588.41</c:v>
                </c:pt>
                <c:pt idx="84">
                  <c:v>65401.77</c:v>
                </c:pt>
                <c:pt idx="85">
                  <c:v>66503.27</c:v>
                </c:pt>
                <c:pt idx="86">
                  <c:v>70371.539999999994</c:v>
                </c:pt>
                <c:pt idx="87">
                  <c:v>67529.73</c:v>
                </c:pt>
                <c:pt idx="88">
                  <c:v>63046.51</c:v>
                </c:pt>
                <c:pt idx="89">
                  <c:v>60935.9</c:v>
                </c:pt>
                <c:pt idx="90">
                  <c:v>67515.399999999994</c:v>
                </c:pt>
                <c:pt idx="91">
                  <c:v>65145.45</c:v>
                </c:pt>
                <c:pt idx="92">
                  <c:v>69429.78</c:v>
                </c:pt>
                <c:pt idx="93">
                  <c:v>70673.3</c:v>
                </c:pt>
                <c:pt idx="94">
                  <c:v>67705.399999999994</c:v>
                </c:pt>
                <c:pt idx="95">
                  <c:v>69304.81</c:v>
                </c:pt>
                <c:pt idx="96">
                  <c:v>66574.880000000005</c:v>
                </c:pt>
                <c:pt idx="97">
                  <c:v>67383.22</c:v>
                </c:pt>
                <c:pt idx="98">
                  <c:v>68586.7</c:v>
                </c:pt>
                <c:pt idx="99">
                  <c:v>66132.86</c:v>
                </c:pt>
                <c:pt idx="100">
                  <c:v>64620.08</c:v>
                </c:pt>
                <c:pt idx="101">
                  <c:v>62403.64</c:v>
                </c:pt>
                <c:pt idx="102">
                  <c:v>58823.45</c:v>
                </c:pt>
                <c:pt idx="103">
                  <c:v>56495.12</c:v>
                </c:pt>
                <c:pt idx="104">
                  <c:v>52324.42</c:v>
                </c:pt>
                <c:pt idx="105">
                  <c:v>58338.39</c:v>
                </c:pt>
                <c:pt idx="106">
                  <c:v>56874.98</c:v>
                </c:pt>
                <c:pt idx="107">
                  <c:v>56754.080000000002</c:v>
                </c:pt>
                <c:pt idx="108">
                  <c:v>63072.31</c:v>
                </c:pt>
                <c:pt idx="109">
                  <c:v>65811.73</c:v>
                </c:pt>
                <c:pt idx="110">
                  <c:v>64510.97</c:v>
                </c:pt>
                <c:pt idx="111">
                  <c:v>61820.26</c:v>
                </c:pt>
                <c:pt idx="112">
                  <c:v>54490.41</c:v>
                </c:pt>
                <c:pt idx="113">
                  <c:v>54354.63</c:v>
                </c:pt>
                <c:pt idx="114">
                  <c:v>56097.05</c:v>
                </c:pt>
                <c:pt idx="115">
                  <c:v>57061.45</c:v>
                </c:pt>
                <c:pt idx="116">
                  <c:v>59175.86</c:v>
                </c:pt>
                <c:pt idx="117">
                  <c:v>57068.18</c:v>
                </c:pt>
                <c:pt idx="118">
                  <c:v>57474.57</c:v>
                </c:pt>
                <c:pt idx="119">
                  <c:v>60952.08</c:v>
                </c:pt>
                <c:pt idx="120">
                  <c:v>59761.49</c:v>
                </c:pt>
                <c:pt idx="121">
                  <c:v>57424.29</c:v>
                </c:pt>
                <c:pt idx="122">
                  <c:v>56352.09</c:v>
                </c:pt>
                <c:pt idx="123">
                  <c:v>55910.37</c:v>
                </c:pt>
                <c:pt idx="124">
                  <c:v>53506.080000000002</c:v>
                </c:pt>
                <c:pt idx="125">
                  <c:v>47457.13</c:v>
                </c:pt>
                <c:pt idx="126">
                  <c:v>48234.49</c:v>
                </c:pt>
                <c:pt idx="127">
                  <c:v>50011.75</c:v>
                </c:pt>
                <c:pt idx="128">
                  <c:v>52338.19</c:v>
                </c:pt>
                <c:pt idx="129">
                  <c:v>54256.2</c:v>
                </c:pt>
                <c:pt idx="130">
                  <c:v>52482.49</c:v>
                </c:pt>
                <c:pt idx="131">
                  <c:v>51507.16</c:v>
                </c:pt>
                <c:pt idx="132">
                  <c:v>47638.99</c:v>
                </c:pt>
                <c:pt idx="133">
                  <c:v>47094.400000000001</c:v>
                </c:pt>
                <c:pt idx="134">
                  <c:v>50414.92</c:v>
                </c:pt>
                <c:pt idx="135">
                  <c:v>51626.69</c:v>
                </c:pt>
                <c:pt idx="136">
                  <c:v>51239.34</c:v>
                </c:pt>
                <c:pt idx="137">
                  <c:v>53168.22</c:v>
                </c:pt>
                <c:pt idx="138">
                  <c:v>55829.41</c:v>
                </c:pt>
                <c:pt idx="139">
                  <c:v>61288.15</c:v>
                </c:pt>
                <c:pt idx="140">
                  <c:v>54115.98</c:v>
                </c:pt>
                <c:pt idx="141">
                  <c:v>54628.6</c:v>
                </c:pt>
                <c:pt idx="142">
                  <c:v>54724</c:v>
                </c:pt>
                <c:pt idx="143">
                  <c:v>50007.41</c:v>
                </c:pt>
                <c:pt idx="144">
                  <c:v>46907.68</c:v>
                </c:pt>
                <c:pt idx="145">
                  <c:v>51583.09</c:v>
                </c:pt>
                <c:pt idx="146">
                  <c:v>51150.16</c:v>
                </c:pt>
                <c:pt idx="147">
                  <c:v>56229.38</c:v>
                </c:pt>
                <c:pt idx="148">
                  <c:v>52760.47</c:v>
                </c:pt>
                <c:pt idx="149">
                  <c:v>53080.88</c:v>
                </c:pt>
                <c:pt idx="150">
                  <c:v>50864.77</c:v>
                </c:pt>
                <c:pt idx="151">
                  <c:v>46625.5</c:v>
                </c:pt>
                <c:pt idx="152">
                  <c:v>45059.3</c:v>
                </c:pt>
                <c:pt idx="153">
                  <c:v>45868.800000000003</c:v>
                </c:pt>
                <c:pt idx="154">
                  <c:v>45120.4</c:v>
                </c:pt>
                <c:pt idx="155">
                  <c:v>43350</c:v>
                </c:pt>
                <c:pt idx="156">
                  <c:v>40406</c:v>
                </c:pt>
                <c:pt idx="157">
                  <c:v>42793.9</c:v>
                </c:pt>
                <c:pt idx="158">
                  <c:v>50055.3</c:v>
                </c:pt>
                <c:pt idx="159">
                  <c:v>53910.5</c:v>
                </c:pt>
                <c:pt idx="160">
                  <c:v>48471.7</c:v>
                </c:pt>
                <c:pt idx="161">
                  <c:v>51526.9</c:v>
                </c:pt>
                <c:pt idx="162">
                  <c:v>57308.2</c:v>
                </c:pt>
                <c:pt idx="163">
                  <c:v>57901.1</c:v>
                </c:pt>
                <c:pt idx="164">
                  <c:v>58367</c:v>
                </c:pt>
                <c:pt idx="165">
                  <c:v>64924.5</c:v>
                </c:pt>
                <c:pt idx="166">
                  <c:v>61906.400000000001</c:v>
                </c:pt>
                <c:pt idx="167">
                  <c:v>60227.3</c:v>
                </c:pt>
                <c:pt idx="168">
                  <c:v>64670.8</c:v>
                </c:pt>
                <c:pt idx="169">
                  <c:v>66662.100000000006</c:v>
                </c:pt>
                <c:pt idx="170">
                  <c:v>64984.1</c:v>
                </c:pt>
                <c:pt idx="171">
                  <c:v>65403.199999999997</c:v>
                </c:pt>
                <c:pt idx="172">
                  <c:v>62711.5</c:v>
                </c:pt>
                <c:pt idx="173">
                  <c:v>62900</c:v>
                </c:pt>
                <c:pt idx="174">
                  <c:v>65920.399999999994</c:v>
                </c:pt>
                <c:pt idx="175">
                  <c:v>70835.100000000006</c:v>
                </c:pt>
                <c:pt idx="176">
                  <c:v>74293.5</c:v>
                </c:pt>
                <c:pt idx="177">
                  <c:v>76659.8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011456"/>
        <c:axId val="817010304"/>
      </c:scatterChart>
      <c:valAx>
        <c:axId val="817011456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817010304"/>
        <c:crosses val="autoZero"/>
        <c:crossBetween val="midCat"/>
      </c:valAx>
      <c:valAx>
        <c:axId val="81701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17011456"/>
        <c:crosses val="autoZero"/>
        <c:crossBetween val="midCat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084612705024692E-2"/>
          <c:y val="3.3725919395210732E-2"/>
          <c:w val="0.8256406554383906"/>
          <c:h val="0.94284417150558886"/>
        </c:manualLayout>
      </c:layout>
      <c:lineChart>
        <c:grouping val="standard"/>
        <c:varyColors val="0"/>
        <c:ser>
          <c:idx val="0"/>
          <c:order val="0"/>
          <c:tx>
            <c:v>resíduos exponencial</c:v>
          </c:tx>
          <c:cat>
            <c:numRef>
              <c:f>Plan10!$C$186:$C$363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Plan10!$G$186:$G$363</c:f>
              <c:numCache>
                <c:formatCode>General</c:formatCode>
                <c:ptCount val="178"/>
                <c:pt idx="0">
                  <c:v>-3636.4414509552134</c:v>
                </c:pt>
                <c:pt idx="1">
                  <c:v>-3626.5859665211901</c:v>
                </c:pt>
                <c:pt idx="2">
                  <c:v>-1383.9519797266876</c:v>
                </c:pt>
                <c:pt idx="3">
                  <c:v>-100.88197972668604</c:v>
                </c:pt>
                <c:pt idx="4">
                  <c:v>764.0180202733136</c:v>
                </c:pt>
                <c:pt idx="5">
                  <c:v>-295.10529376417799</c:v>
                </c:pt>
                <c:pt idx="6">
                  <c:v>-1708.4475221367811</c:v>
                </c:pt>
                <c:pt idx="7">
                  <c:v>-4160.7899061689077</c:v>
                </c:pt>
                <c:pt idx="8">
                  <c:v>-7330.7952087321228</c:v>
                </c:pt>
                <c:pt idx="9">
                  <c:v>-7663.350676639533</c:v>
                </c:pt>
                <c:pt idx="10">
                  <c:v>-9351.9279028292985</c:v>
                </c:pt>
                <c:pt idx="11">
                  <c:v>-10215.425902888488</c:v>
                </c:pt>
                <c:pt idx="12">
                  <c:v>-10600.375902888489</c:v>
                </c:pt>
                <c:pt idx="13">
                  <c:v>-10696.795902888487</c:v>
                </c:pt>
                <c:pt idx="14">
                  <c:v>-11082.450844497453</c:v>
                </c:pt>
                <c:pt idx="15">
                  <c:v>-14408.783587770038</c:v>
                </c:pt>
                <c:pt idx="16">
                  <c:v>-14471.343587770039</c:v>
                </c:pt>
                <c:pt idx="17">
                  <c:v>-12867.103587770038</c:v>
                </c:pt>
                <c:pt idx="18">
                  <c:v>-11679.143587770039</c:v>
                </c:pt>
                <c:pt idx="19">
                  <c:v>-11212.823587770039</c:v>
                </c:pt>
                <c:pt idx="20">
                  <c:v>-9979.4708444974494</c:v>
                </c:pt>
                <c:pt idx="21">
                  <c:v>-8644.720548628251</c:v>
                </c:pt>
                <c:pt idx="22">
                  <c:v>-5111.0153201722387</c:v>
                </c:pt>
                <c:pt idx="23">
                  <c:v>-2652.5645391299477</c:v>
                </c:pt>
                <c:pt idx="24">
                  <c:v>-3169.2861428368451</c:v>
                </c:pt>
                <c:pt idx="25">
                  <c:v>1882.4902053203659</c:v>
                </c:pt>
                <c:pt idx="26">
                  <c:v>1561.3996330566297</c:v>
                </c:pt>
                <c:pt idx="27">
                  <c:v>377.16166899639211</c:v>
                </c:pt>
                <c:pt idx="28">
                  <c:v>1309.6882766556737</c:v>
                </c:pt>
                <c:pt idx="29">
                  <c:v>1153.8282766556731</c:v>
                </c:pt>
                <c:pt idx="30">
                  <c:v>2144.9782766556746</c:v>
                </c:pt>
                <c:pt idx="31">
                  <c:v>4147.4482766556757</c:v>
                </c:pt>
                <c:pt idx="32">
                  <c:v>7117.2516689963923</c:v>
                </c:pt>
                <c:pt idx="33">
                  <c:v>4547.6693233604637</c:v>
                </c:pt>
                <c:pt idx="34">
                  <c:v>5034.7738721079259</c:v>
                </c:pt>
                <c:pt idx="35">
                  <c:v>5278.2254422383376</c:v>
                </c:pt>
                <c:pt idx="36">
                  <c:v>8143.4546798277624</c:v>
                </c:pt>
                <c:pt idx="37">
                  <c:v>8371.044679827759</c:v>
                </c:pt>
                <c:pt idx="38">
                  <c:v>5500.1540971115137</c:v>
                </c:pt>
                <c:pt idx="39">
                  <c:v>5537.2574543299124</c:v>
                </c:pt>
                <c:pt idx="40">
                  <c:v>25.234786373788666</c:v>
                </c:pt>
                <c:pt idx="41">
                  <c:v>125.85478637379128</c:v>
                </c:pt>
                <c:pt idx="42">
                  <c:v>-1187.2395009141401</c:v>
                </c:pt>
                <c:pt idx="43">
                  <c:v>-3876.5053978462092</c:v>
                </c:pt>
                <c:pt idx="44">
                  <c:v>-3659.3253978462089</c:v>
                </c:pt>
                <c:pt idx="45">
                  <c:v>-2779.2008766903746</c:v>
                </c:pt>
                <c:pt idx="46">
                  <c:v>-2136.6009525173286</c:v>
                </c:pt>
                <c:pt idx="47">
                  <c:v>405.26904748267407</c:v>
                </c:pt>
                <c:pt idx="48">
                  <c:v>-476.40548840396514</c:v>
                </c:pt>
                <c:pt idx="49">
                  <c:v>-1225.695488403966</c:v>
                </c:pt>
                <c:pt idx="50">
                  <c:v>-387.90718078584177</c:v>
                </c:pt>
                <c:pt idx="51">
                  <c:v>1663.6686207311068</c:v>
                </c:pt>
                <c:pt idx="52">
                  <c:v>4975.7386207311065</c:v>
                </c:pt>
                <c:pt idx="53">
                  <c:v>4819.8000730402855</c:v>
                </c:pt>
                <c:pt idx="54">
                  <c:v>2220.8263513509883</c:v>
                </c:pt>
                <c:pt idx="55">
                  <c:v>2675.5663513509862</c:v>
                </c:pt>
                <c:pt idx="56">
                  <c:v>7265.8311143572428</c:v>
                </c:pt>
                <c:pt idx="57">
                  <c:v>12118.471114357242</c:v>
                </c:pt>
                <c:pt idx="58">
                  <c:v>9806.9311143572486</c:v>
                </c:pt>
                <c:pt idx="59">
                  <c:v>10686.871114357244</c:v>
                </c:pt>
                <c:pt idx="60">
                  <c:v>6291.1711143572466</c:v>
                </c:pt>
                <c:pt idx="61">
                  <c:v>10290.071114357248</c:v>
                </c:pt>
                <c:pt idx="62">
                  <c:v>7768.8411143572448</c:v>
                </c:pt>
                <c:pt idx="63">
                  <c:v>17115.542769471009</c:v>
                </c:pt>
                <c:pt idx="64">
                  <c:v>21839.592769471012</c:v>
                </c:pt>
                <c:pt idx="65">
                  <c:v>16598.502387282082</c:v>
                </c:pt>
                <c:pt idx="66">
                  <c:v>14387.164511596035</c:v>
                </c:pt>
                <c:pt idx="67">
                  <c:v>10562.40451159604</c:v>
                </c:pt>
                <c:pt idx="68">
                  <c:v>7499.2791233096214</c:v>
                </c:pt>
                <c:pt idx="69">
                  <c:v>-4785.1508766903789</c:v>
                </c:pt>
                <c:pt idx="70">
                  <c:v>-5446.1208766903728</c:v>
                </c:pt>
                <c:pt idx="71">
                  <c:v>-4491.6808766903778</c:v>
                </c:pt>
                <c:pt idx="72">
                  <c:v>-6891.7771807858444</c:v>
                </c:pt>
                <c:pt idx="73">
                  <c:v>-8009.2571807858476</c:v>
                </c:pt>
                <c:pt idx="74">
                  <c:v>-12273.358885642752</c:v>
                </c:pt>
                <c:pt idx="75">
                  <c:v>-11161.768404817776</c:v>
                </c:pt>
                <c:pt idx="76">
                  <c:v>-5253.5684048177718</c:v>
                </c:pt>
                <c:pt idx="77">
                  <c:v>-12756.416083077995</c:v>
                </c:pt>
                <c:pt idx="78">
                  <c:v>-12551.690403515182</c:v>
                </c:pt>
                <c:pt idx="79">
                  <c:v>-10828.43040351518</c:v>
                </c:pt>
                <c:pt idx="80">
                  <c:v>-5799.5204035151837</c:v>
                </c:pt>
                <c:pt idx="81">
                  <c:v>-5771.9104035151831</c:v>
                </c:pt>
                <c:pt idx="82">
                  <c:v>-272.97040351518081</c:v>
                </c:pt>
                <c:pt idx="83">
                  <c:v>1270.9995964848204</c:v>
                </c:pt>
                <c:pt idx="84">
                  <c:v>-1915.6404035151863</c:v>
                </c:pt>
                <c:pt idx="85">
                  <c:v>-814.14040351517906</c:v>
                </c:pt>
                <c:pt idx="86">
                  <c:v>3054.1295964848105</c:v>
                </c:pt>
                <c:pt idx="87">
                  <c:v>4801.8251781788713</c:v>
                </c:pt>
                <c:pt idx="88">
                  <c:v>318.6051781788774</c:v>
                </c:pt>
                <c:pt idx="89">
                  <c:v>2484.6015951822264</c:v>
                </c:pt>
                <c:pt idx="90">
                  <c:v>11751.935235865174</c:v>
                </c:pt>
                <c:pt idx="91">
                  <c:v>9381.9852358651769</c:v>
                </c:pt>
                <c:pt idx="92">
                  <c:v>13666.315235865179</c:v>
                </c:pt>
                <c:pt idx="93">
                  <c:v>14909.835235865183</c:v>
                </c:pt>
                <c:pt idx="94">
                  <c:v>11941.935235865174</c:v>
                </c:pt>
                <c:pt idx="95">
                  <c:v>13541.345235865178</c:v>
                </c:pt>
                <c:pt idx="96">
                  <c:v>13375.65111435725</c:v>
                </c:pt>
                <c:pt idx="97">
                  <c:v>14183.991114357246</c:v>
                </c:pt>
                <c:pt idx="98">
                  <c:v>17833.792769471009</c:v>
                </c:pt>
                <c:pt idx="99">
                  <c:v>16560.600073040288</c:v>
                </c:pt>
                <c:pt idx="100">
                  <c:v>15047.82007304029</c:v>
                </c:pt>
                <c:pt idx="101">
                  <c:v>13984.56238728208</c:v>
                </c:pt>
                <c:pt idx="102">
                  <c:v>11530.728620731104</c:v>
                </c:pt>
                <c:pt idx="103">
                  <c:v>6922.8600730402904</c:v>
                </c:pt>
                <c:pt idx="104">
                  <c:v>2752.1600730402861</c:v>
                </c:pt>
                <c:pt idx="105">
                  <c:v>6376.7163513509877</c:v>
                </c:pt>
                <c:pt idx="106">
                  <c:v>2408.7214040244216</c:v>
                </c:pt>
                <c:pt idx="107">
                  <c:v>2287.8214040244202</c:v>
                </c:pt>
                <c:pt idx="108">
                  <c:v>5980.743906443</c:v>
                </c:pt>
                <c:pt idx="109">
                  <c:v>8720.1639064429983</c:v>
                </c:pt>
                <c:pt idx="110">
                  <c:v>3242.2827033945505</c:v>
                </c:pt>
                <c:pt idx="111">
                  <c:v>-3931.168799443265</c:v>
                </c:pt>
                <c:pt idx="112">
                  <c:v>-14430.27851093412</c:v>
                </c:pt>
                <c:pt idx="113">
                  <c:v>-14566.058510934126</c:v>
                </c:pt>
                <c:pt idx="114">
                  <c:v>-16145.658509194065</c:v>
                </c:pt>
                <c:pt idx="115">
                  <c:v>-18663.40193493673</c:v>
                </c:pt>
                <c:pt idx="116">
                  <c:v>-16548.991934936726</c:v>
                </c:pt>
                <c:pt idx="117">
                  <c:v>-20460.187497509316</c:v>
                </c:pt>
                <c:pt idx="118">
                  <c:v>-20053.797497509317</c:v>
                </c:pt>
                <c:pt idx="119">
                  <c:v>-16576.287497509315</c:v>
                </c:pt>
                <c:pt idx="120">
                  <c:v>-17766.877497509318</c:v>
                </c:pt>
                <c:pt idx="121">
                  <c:v>-20104.077497509315</c:v>
                </c:pt>
                <c:pt idx="122">
                  <c:v>-21176.27749750932</c:v>
                </c:pt>
                <c:pt idx="123">
                  <c:v>-19814.481934936724</c:v>
                </c:pt>
                <c:pt idx="124">
                  <c:v>-18736.628509194066</c:v>
                </c:pt>
                <c:pt idx="125">
                  <c:v>-24785.578509194071</c:v>
                </c:pt>
                <c:pt idx="126">
                  <c:v>-20686.198510934126</c:v>
                </c:pt>
                <c:pt idx="127">
                  <c:v>-15739.678799443267</c:v>
                </c:pt>
                <c:pt idx="128">
                  <c:v>-13413.238799443265</c:v>
                </c:pt>
                <c:pt idx="129">
                  <c:v>-8471.7048218211276</c:v>
                </c:pt>
                <c:pt idx="130">
                  <c:v>-7360.9250433057532</c:v>
                </c:pt>
                <c:pt idx="131">
                  <c:v>-8336.2550433057477</c:v>
                </c:pt>
                <c:pt idx="132">
                  <c:v>-9452.5760935569997</c:v>
                </c:pt>
                <c:pt idx="133">
                  <c:v>-8669.0647641348187</c:v>
                </c:pt>
                <c:pt idx="134">
                  <c:v>-5348.5447641348219</c:v>
                </c:pt>
                <c:pt idx="135">
                  <c:v>-2839.5685959755792</c:v>
                </c:pt>
                <c:pt idx="136">
                  <c:v>-3226.918595975585</c:v>
                </c:pt>
                <c:pt idx="137">
                  <c:v>-1298.0385959755804</c:v>
                </c:pt>
                <c:pt idx="138">
                  <c:v>1363.1514040244219</c:v>
                </c:pt>
                <c:pt idx="139">
                  <c:v>6821.8914040244199</c:v>
                </c:pt>
                <c:pt idx="140">
                  <c:v>-350.27859597557836</c:v>
                </c:pt>
                <c:pt idx="141">
                  <c:v>1429.3711143572436</c:v>
                </c:pt>
                <c:pt idx="142">
                  <c:v>1524.7711143572451</c:v>
                </c:pt>
                <c:pt idx="143">
                  <c:v>-745.4972305289848</c:v>
                </c:pt>
                <c:pt idx="144">
                  <c:v>-1511.3976127179194</c:v>
                </c:pt>
                <c:pt idx="145">
                  <c:v>3164.0123872820768</c:v>
                </c:pt>
                <c:pt idx="146">
                  <c:v>4957.5928192141582</c:v>
                </c:pt>
                <c:pt idx="147">
                  <c:v>12160.939047482672</c:v>
                </c:pt>
                <c:pt idx="148">
                  <c:v>8692.0290474826761</c:v>
                </c:pt>
                <c:pt idx="149">
                  <c:v>11038.889123309622</c:v>
                </c:pt>
                <c:pt idx="150">
                  <c:v>10756.044602153786</c:v>
                </c:pt>
                <c:pt idx="151">
                  <c:v>6516.7746021537896</c:v>
                </c:pt>
                <c:pt idx="152">
                  <c:v>4950.5746021537925</c:v>
                </c:pt>
                <c:pt idx="153">
                  <c:v>5760.0746021537925</c:v>
                </c:pt>
                <c:pt idx="154">
                  <c:v>5011.6746021537911</c:v>
                </c:pt>
                <c:pt idx="155">
                  <c:v>3241.2746021537896</c:v>
                </c:pt>
                <c:pt idx="156">
                  <c:v>297.2746021537896</c:v>
                </c:pt>
                <c:pt idx="157">
                  <c:v>2685.1746021537911</c:v>
                </c:pt>
                <c:pt idx="158">
                  <c:v>9946.5746021537925</c:v>
                </c:pt>
                <c:pt idx="159">
                  <c:v>13801.77460215379</c:v>
                </c:pt>
                <c:pt idx="160">
                  <c:v>8362.9746021537867</c:v>
                </c:pt>
                <c:pt idx="161">
                  <c:v>11418.174602153791</c:v>
                </c:pt>
                <c:pt idx="162">
                  <c:v>17199.474602153787</c:v>
                </c:pt>
                <c:pt idx="163">
                  <c:v>17792.374602153788</c:v>
                </c:pt>
                <c:pt idx="164">
                  <c:v>18258.27460215379</c:v>
                </c:pt>
                <c:pt idx="165">
                  <c:v>23860.517396604977</c:v>
                </c:pt>
                <c:pt idx="166">
                  <c:v>19864.409123309626</c:v>
                </c:pt>
                <c:pt idx="167">
                  <c:v>18185.309123309627</c:v>
                </c:pt>
                <c:pt idx="168">
                  <c:v>19552.794511596039</c:v>
                </c:pt>
                <c:pt idx="169">
                  <c:v>18243.022387282086</c:v>
                </c:pt>
                <c:pt idx="170">
                  <c:v>16565.022387282079</c:v>
                </c:pt>
                <c:pt idx="171">
                  <c:v>12203.971114357242</c:v>
                </c:pt>
                <c:pt idx="172">
                  <c:v>4260.201595182225</c:v>
                </c:pt>
                <c:pt idx="173">
                  <c:v>4448.701595182225</c:v>
                </c:pt>
                <c:pt idx="174">
                  <c:v>1698.5239169220004</c:v>
                </c:pt>
                <c:pt idx="175">
                  <c:v>6613.223916922012</c:v>
                </c:pt>
                <c:pt idx="176">
                  <c:v>3731.3485989239707</c:v>
                </c:pt>
                <c:pt idx="177">
                  <c:v>6097.6485989239736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29504"/>
        <c:axId val="816978112"/>
      </c:lineChart>
      <c:dateAx>
        <c:axId val="203029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16978112"/>
        <c:crosses val="autoZero"/>
        <c:auto val="1"/>
        <c:lblOffset val="100"/>
        <c:baseTimeUnit val="months"/>
      </c:dateAx>
      <c:valAx>
        <c:axId val="816978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302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80923455797995603"/>
          <c:y val="0.74567841182014405"/>
          <c:w val="0.17281816321142296"/>
          <c:h val="4.6545465600583709E-2"/>
        </c:manualLayout>
      </c:layout>
      <c:overlay val="0"/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resíduos potencial</c:v>
          </c:tx>
          <c:cat>
            <c:numRef>
              <c:f>Plan10!$C$186:$C$363</c:f>
              <c:numCache>
                <c:formatCode>mmm\-yy</c:formatCode>
                <c:ptCount val="17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</c:numCache>
            </c:numRef>
          </c:cat>
          <c:val>
            <c:numRef>
              <c:f>Plan10!$J$186:$J$363</c:f>
              <c:numCache>
                <c:formatCode>General</c:formatCode>
                <c:ptCount val="178"/>
                <c:pt idx="0">
                  <c:v>-8070.3723162985298</c:v>
                </c:pt>
                <c:pt idx="1">
                  <c:v>-8270.8079800707092</c:v>
                </c:pt>
                <c:pt idx="2">
                  <c:v>-6415.7319252556426</c:v>
                </c:pt>
                <c:pt idx="3">
                  <c:v>-5132.6619252556411</c:v>
                </c:pt>
                <c:pt idx="4">
                  <c:v>-4267.7619252556415</c:v>
                </c:pt>
                <c:pt idx="5">
                  <c:v>-5138.5389247961048</c:v>
                </c:pt>
                <c:pt idx="6">
                  <c:v>-5920.8294487396015</c:v>
                </c:pt>
                <c:pt idx="7">
                  <c:v>-7093.9840308196126</c:v>
                </c:pt>
                <c:pt idx="8">
                  <c:v>-9044.2608892729713</c:v>
                </c:pt>
                <c:pt idx="9">
                  <c:v>-8713.6892310190997</c:v>
                </c:pt>
                <c:pt idx="10">
                  <c:v>-9370.9132120935901</c:v>
                </c:pt>
                <c:pt idx="11">
                  <c:v>-9549.8878101379341</c:v>
                </c:pt>
                <c:pt idx="12">
                  <c:v>-9934.8378101379349</c:v>
                </c:pt>
                <c:pt idx="13">
                  <c:v>-10031.257810137933</c:v>
                </c:pt>
                <c:pt idx="14">
                  <c:v>-10250.033652562666</c:v>
                </c:pt>
                <c:pt idx="15">
                  <c:v>-13412.300608546368</c:v>
                </c:pt>
                <c:pt idx="16">
                  <c:v>-13474.860608546369</c:v>
                </c:pt>
                <c:pt idx="17">
                  <c:v>-11870.620608546367</c:v>
                </c:pt>
                <c:pt idx="18">
                  <c:v>-10682.660608546368</c:v>
                </c:pt>
                <c:pt idx="19">
                  <c:v>-10216.340608546368</c:v>
                </c:pt>
                <c:pt idx="20">
                  <c:v>-9147.053652562663</c:v>
                </c:pt>
                <c:pt idx="21">
                  <c:v>-8148.2796460516183</c:v>
                </c:pt>
                <c:pt idx="22">
                  <c:v>-4957.306072207637</c:v>
                </c:pt>
                <c:pt idx="23">
                  <c:v>-2844.5747268625273</c:v>
                </c:pt>
                <c:pt idx="24">
                  <c:v>-3706.8970774883783</c:v>
                </c:pt>
                <c:pt idx="25">
                  <c:v>1001.9484433977814</c:v>
                </c:pt>
                <c:pt idx="26">
                  <c:v>342.68094428850236</c:v>
                </c:pt>
                <c:pt idx="27">
                  <c:v>-1008.3209691632437</c:v>
                </c:pt>
                <c:pt idx="28">
                  <c:v>-240.76329553923642</c:v>
                </c:pt>
                <c:pt idx="29">
                  <c:v>-396.62329553923701</c:v>
                </c:pt>
                <c:pt idx="30">
                  <c:v>594.52670446076445</c:v>
                </c:pt>
                <c:pt idx="31">
                  <c:v>2596.9967044607656</c:v>
                </c:pt>
                <c:pt idx="32">
                  <c:v>5731.7690308367564</c:v>
                </c:pt>
                <c:pt idx="33">
                  <c:v>3497.3307689808971</c:v>
                </c:pt>
                <c:pt idx="34">
                  <c:v>4325.2235083014384</c:v>
                </c:pt>
                <c:pt idx="35">
                  <c:v>4913.2286891694384</c:v>
                </c:pt>
                <c:pt idx="36">
                  <c:v>8297.1639277923641</c:v>
                </c:pt>
                <c:pt idx="37">
                  <c:v>8524.7539277923606</c:v>
                </c:pt>
                <c:pt idx="38">
                  <c:v>6165.6921898620676</c:v>
                </c:pt>
                <c:pt idx="39">
                  <c:v>6694.338928646117</c:v>
                </c:pt>
                <c:pt idx="40">
                  <c:v>1490.1675072370927</c:v>
                </c:pt>
                <c:pt idx="41">
                  <c:v>1590.7875072370953</c:v>
                </c:pt>
                <c:pt idx="42">
                  <c:v>562.09648596320039</c:v>
                </c:pt>
                <c:pt idx="43">
                  <c:v>-1874.2155075243281</c:v>
                </c:pt>
                <c:pt idx="44">
                  <c:v>-1657.0355075243278</c:v>
                </c:pt>
                <c:pt idx="45">
                  <c:v>-565.0612220025796</c:v>
                </c:pt>
                <c:pt idx="46">
                  <c:v>236.61974408537208</c:v>
                </c:pt>
                <c:pt idx="47">
                  <c:v>2778.4897440853747</c:v>
                </c:pt>
                <c:pt idx="48">
                  <c:v>1952.2652551276842</c:v>
                </c:pt>
                <c:pt idx="49">
                  <c:v>1202.9752551276833</c:v>
                </c:pt>
                <c:pt idx="50">
                  <c:v>2077.5056794009433</c:v>
                </c:pt>
                <c:pt idx="51">
                  <c:v>4144.8749202308463</c:v>
                </c:pt>
                <c:pt idx="52">
                  <c:v>7456.944920230846</c:v>
                </c:pt>
                <c:pt idx="53">
                  <c:v>7259.5994806575764</c:v>
                </c:pt>
                <c:pt idx="54">
                  <c:v>4502.2142370085421</c:v>
                </c:pt>
                <c:pt idx="55">
                  <c:v>4956.9542370085401</c:v>
                </c:pt>
                <c:pt idx="56">
                  <c:v>9415.5422832941404</c:v>
                </c:pt>
                <c:pt idx="57">
                  <c:v>14268.18228329414</c:v>
                </c:pt>
                <c:pt idx="58">
                  <c:v>11956.642283294146</c:v>
                </c:pt>
                <c:pt idx="59">
                  <c:v>12836.582283294141</c:v>
                </c:pt>
                <c:pt idx="60">
                  <c:v>8440.8822832941441</c:v>
                </c:pt>
                <c:pt idx="61">
                  <c:v>12439.782283294146</c:v>
                </c:pt>
                <c:pt idx="62">
                  <c:v>9918.5522832941424</c:v>
                </c:pt>
                <c:pt idx="63">
                  <c:v>19492.392391283545</c:v>
                </c:pt>
                <c:pt idx="64">
                  <c:v>24216.442391283548</c:v>
                </c:pt>
                <c:pt idx="65">
                  <c:v>19072.081061096855</c:v>
                </c:pt>
                <c:pt idx="66">
                  <c:v>16815.835255127684</c:v>
                </c:pt>
                <c:pt idx="67">
                  <c:v>12991.075255127689</c:v>
                </c:pt>
                <c:pt idx="68">
                  <c:v>9713.4187779974163</c:v>
                </c:pt>
                <c:pt idx="69">
                  <c:v>-2571.011222002584</c:v>
                </c:pt>
                <c:pt idx="70">
                  <c:v>-3231.9812220025779</c:v>
                </c:pt>
                <c:pt idx="71">
                  <c:v>-2277.5412220025828</c:v>
                </c:pt>
                <c:pt idx="72">
                  <c:v>-4426.3643205990593</c:v>
                </c:pt>
                <c:pt idx="73">
                  <c:v>-5543.8443205990625</c:v>
                </c:pt>
                <c:pt idx="74">
                  <c:v>-10123.647716705855</c:v>
                </c:pt>
                <c:pt idx="75">
                  <c:v>-9990.322674492556</c:v>
                </c:pt>
                <c:pt idx="76">
                  <c:v>-4082.1226744925516</c:v>
                </c:pt>
                <c:pt idx="77">
                  <c:v>-13569.966155081667</c:v>
                </c:pt>
                <c:pt idx="78">
                  <c:v>-14897.469117448418</c:v>
                </c:pt>
                <c:pt idx="79">
                  <c:v>-13174.209117448416</c:v>
                </c:pt>
                <c:pt idx="80">
                  <c:v>-8145.2991174484196</c:v>
                </c:pt>
                <c:pt idx="81">
                  <c:v>-8117.689117448419</c:v>
                </c:pt>
                <c:pt idx="82">
                  <c:v>-2618.7491174484167</c:v>
                </c:pt>
                <c:pt idx="83">
                  <c:v>-1074.7791174484155</c:v>
                </c:pt>
                <c:pt idx="84">
                  <c:v>-4261.4191174484222</c:v>
                </c:pt>
                <c:pt idx="85">
                  <c:v>-3159.9191174484149</c:v>
                </c:pt>
                <c:pt idx="86">
                  <c:v>708.35088255157461</c:v>
                </c:pt>
                <c:pt idx="87">
                  <c:v>4604.7314764804396</c:v>
                </c:pt>
                <c:pt idx="88">
                  <c:v>121.51147648044571</c:v>
                </c:pt>
                <c:pt idx="89">
                  <c:v>3656.0473255074467</c:v>
                </c:pt>
                <c:pt idx="90">
                  <c:v>13512.753532227034</c:v>
                </c:pt>
                <c:pt idx="91">
                  <c:v>11142.803532227037</c:v>
                </c:pt>
                <c:pt idx="92">
                  <c:v>15427.133532227039</c:v>
                </c:pt>
                <c:pt idx="93">
                  <c:v>16670.653532227043</c:v>
                </c:pt>
                <c:pt idx="94">
                  <c:v>13702.753532227034</c:v>
                </c:pt>
                <c:pt idx="95">
                  <c:v>15302.163532227038</c:v>
                </c:pt>
                <c:pt idx="96">
                  <c:v>15525.362283294147</c:v>
                </c:pt>
                <c:pt idx="97">
                  <c:v>16333.702283294144</c:v>
                </c:pt>
                <c:pt idx="98">
                  <c:v>20210.642391283545</c:v>
                </c:pt>
                <c:pt idx="99">
                  <c:v>19000.399480657579</c:v>
                </c:pt>
                <c:pt idx="100">
                  <c:v>17487.61948065758</c:v>
                </c:pt>
                <c:pt idx="101">
                  <c:v>16458.141061096852</c:v>
                </c:pt>
                <c:pt idx="102">
                  <c:v>14011.934920230844</c:v>
                </c:pt>
                <c:pt idx="103">
                  <c:v>9362.6594806575813</c:v>
                </c:pt>
                <c:pt idx="104">
                  <c:v>5191.9594806575769</c:v>
                </c:pt>
                <c:pt idx="105">
                  <c:v>8658.1042370085415</c:v>
                </c:pt>
                <c:pt idx="106">
                  <c:v>4386.431605696067</c:v>
                </c:pt>
                <c:pt idx="107">
                  <c:v>4265.5316056960655</c:v>
                </c:pt>
                <c:pt idx="108">
                  <c:v>7474.696408330703</c:v>
                </c:pt>
                <c:pt idx="109">
                  <c:v>10214.116408330701</c:v>
                </c:pt>
                <c:pt idx="110">
                  <c:v>3575.7190325343327</c:v>
                </c:pt>
                <c:pt idx="111">
                  <c:v>-5457.1601712121264</c:v>
                </c:pt>
                <c:pt idx="112">
                  <c:v>-17716.058131035359</c:v>
                </c:pt>
                <c:pt idx="113">
                  <c:v>-17851.838131035365</c:v>
                </c:pt>
                <c:pt idx="114">
                  <c:v>-21732.586099231907</c:v>
                </c:pt>
                <c:pt idx="115">
                  <c:v>-27236.406363810776</c:v>
                </c:pt>
                <c:pt idx="116">
                  <c:v>-25121.996363810773</c:v>
                </c:pt>
                <c:pt idx="117">
                  <c:v>-30839.981960226934</c:v>
                </c:pt>
                <c:pt idx="118">
                  <c:v>-30433.591960226935</c:v>
                </c:pt>
                <c:pt idx="119">
                  <c:v>-26956.081960226933</c:v>
                </c:pt>
                <c:pt idx="120">
                  <c:v>-28146.671960226937</c:v>
                </c:pt>
                <c:pt idx="121">
                  <c:v>-30483.871960226934</c:v>
                </c:pt>
                <c:pt idx="122">
                  <c:v>-31556.071960226938</c:v>
                </c:pt>
                <c:pt idx="123">
                  <c:v>-28387.486363810771</c:v>
                </c:pt>
                <c:pt idx="124">
                  <c:v>-24323.556099231908</c:v>
                </c:pt>
                <c:pt idx="125">
                  <c:v>-30372.506099231912</c:v>
                </c:pt>
                <c:pt idx="126">
                  <c:v>-23971.978131035365</c:v>
                </c:pt>
                <c:pt idx="127">
                  <c:v>-17265.670171212128</c:v>
                </c:pt>
                <c:pt idx="128">
                  <c:v>-14939.230171212126</c:v>
                </c:pt>
                <c:pt idx="129">
                  <c:v>-8668.7985235195592</c:v>
                </c:pt>
                <c:pt idx="130">
                  <c:v>-6573.9568260127708</c:v>
                </c:pt>
                <c:pt idx="131">
                  <c:v>-7549.2868260127652</c:v>
                </c:pt>
                <c:pt idx="132">
                  <c:v>-7958.6235916692967</c:v>
                </c:pt>
                <c:pt idx="133">
                  <c:v>-6908.2464677729586</c:v>
                </c:pt>
                <c:pt idx="134">
                  <c:v>-3587.7264677729618</c:v>
                </c:pt>
                <c:pt idx="135">
                  <c:v>-861.85839430393389</c:v>
                </c:pt>
                <c:pt idx="136">
                  <c:v>-1249.2083943039397</c:v>
                </c:pt>
                <c:pt idx="137">
                  <c:v>679.67160569606494</c:v>
                </c:pt>
                <c:pt idx="138">
                  <c:v>3340.8616056960673</c:v>
                </c:pt>
                <c:pt idx="139">
                  <c:v>8799.6016056960652</c:v>
                </c:pt>
                <c:pt idx="140">
                  <c:v>1627.431605696067</c:v>
                </c:pt>
                <c:pt idx="141">
                  <c:v>3579.0822832941412</c:v>
                </c:pt>
                <c:pt idx="142">
                  <c:v>3674.4822832941427</c:v>
                </c:pt>
                <c:pt idx="143">
                  <c:v>1631.3523912835517</c:v>
                </c:pt>
                <c:pt idx="144">
                  <c:v>962.18106109685323</c:v>
                </c:pt>
                <c:pt idx="145">
                  <c:v>5637.5910610968494</c:v>
                </c:pt>
                <c:pt idx="146">
                  <c:v>7423.0056794009433</c:v>
                </c:pt>
                <c:pt idx="147">
                  <c:v>14534.159744085373</c:v>
                </c:pt>
                <c:pt idx="148">
                  <c:v>11065.249744085377</c:v>
                </c:pt>
                <c:pt idx="149">
                  <c:v>13253.028777997417</c:v>
                </c:pt>
                <c:pt idx="150">
                  <c:v>12758.334492475668</c:v>
                </c:pt>
                <c:pt idx="151">
                  <c:v>8519.0644924756707</c:v>
                </c:pt>
                <c:pt idx="152">
                  <c:v>6952.8644924756736</c:v>
                </c:pt>
                <c:pt idx="153">
                  <c:v>7762.3644924756736</c:v>
                </c:pt>
                <c:pt idx="154">
                  <c:v>7013.9644924756722</c:v>
                </c:pt>
                <c:pt idx="155">
                  <c:v>5243.5644924756707</c:v>
                </c:pt>
                <c:pt idx="156">
                  <c:v>2299.5644924756707</c:v>
                </c:pt>
                <c:pt idx="157">
                  <c:v>4687.4644924756722</c:v>
                </c:pt>
                <c:pt idx="158">
                  <c:v>11948.864492475674</c:v>
                </c:pt>
                <c:pt idx="159">
                  <c:v>15804.064492475671</c:v>
                </c:pt>
                <c:pt idx="160">
                  <c:v>10365.264492475668</c:v>
                </c:pt>
                <c:pt idx="161">
                  <c:v>13420.464492475672</c:v>
                </c:pt>
                <c:pt idx="162">
                  <c:v>19201.764492475668</c:v>
                </c:pt>
                <c:pt idx="163">
                  <c:v>19794.664492475669</c:v>
                </c:pt>
                <c:pt idx="164">
                  <c:v>20260.564492475671</c:v>
                </c:pt>
                <c:pt idx="165">
                  <c:v>25974.547387216924</c:v>
                </c:pt>
                <c:pt idx="166">
                  <c:v>22078.548777997421</c:v>
                </c:pt>
                <c:pt idx="167">
                  <c:v>20399.448777997422</c:v>
                </c:pt>
                <c:pt idx="168">
                  <c:v>21981.465255127689</c:v>
                </c:pt>
                <c:pt idx="169">
                  <c:v>20716.601061096859</c:v>
                </c:pt>
                <c:pt idx="170">
                  <c:v>19038.601061096851</c:v>
                </c:pt>
                <c:pt idx="171">
                  <c:v>14353.68228329414</c:v>
                </c:pt>
                <c:pt idx="172">
                  <c:v>5431.6473255074452</c:v>
                </c:pt>
                <c:pt idx="173">
                  <c:v>5620.1473255074452</c:v>
                </c:pt>
                <c:pt idx="174">
                  <c:v>884.97384491832781</c:v>
                </c:pt>
                <c:pt idx="175">
                  <c:v>5799.6738449183395</c:v>
                </c:pt>
                <c:pt idx="176">
                  <c:v>-629.26205379517341</c:v>
                </c:pt>
                <c:pt idx="177">
                  <c:v>1737.0379462048295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558464"/>
        <c:axId val="816989888"/>
      </c:lineChart>
      <c:dateAx>
        <c:axId val="7145584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16989888"/>
        <c:crosses val="autoZero"/>
        <c:auto val="1"/>
        <c:lblOffset val="100"/>
        <c:baseTimeUnit val="months"/>
      </c:dateAx>
      <c:valAx>
        <c:axId val="81698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145584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Plan10!$E$185</c:f>
              <c:strCache>
                <c:ptCount val="1"/>
                <c:pt idx="0">
                  <c:v>ibovespa</c:v>
                </c:pt>
              </c:strCache>
            </c:strRef>
          </c:tx>
          <c:spPr>
            <a:ln w="28575">
              <a:noFill/>
            </a:ln>
          </c:spPr>
          <c:trendline>
            <c:trendlineType val="exp"/>
            <c:dispRSqr val="1"/>
            <c:dispEq val="1"/>
            <c:trendlineLbl>
              <c:layout>
                <c:manualLayout>
                  <c:x val="0.25930565177566861"/>
                  <c:y val="-0.64389895893885751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800" baseline="0"/>
                      <a:t>y = 153428e</a:t>
                    </a:r>
                    <a:r>
                      <a:rPr lang="en-US" sz="1800" baseline="30000"/>
                      <a:t>-9,415x</a:t>
                    </a:r>
                    <a:r>
                      <a:rPr lang="en-US" sz="1800" baseline="0"/>
                      <a:t>
R² = 0,7623</a:t>
                    </a:r>
                    <a:endParaRPr lang="en-US" sz="1800"/>
                  </a:p>
                </c:rich>
              </c:tx>
              <c:numFmt formatCode="General" sourceLinked="0"/>
            </c:trendlineLbl>
          </c:trendline>
          <c:xVal>
            <c:numRef>
              <c:f>Plan10!$D$186:$D$363</c:f>
              <c:numCache>
                <c:formatCode>0.00%</c:formatCode>
                <c:ptCount val="178"/>
                <c:pt idx="0">
                  <c:v>0.25</c:v>
                </c:pt>
                <c:pt idx="1">
                  <c:v>0.255</c:v>
                </c:pt>
                <c:pt idx="2">
                  <c:v>0.26500000000000001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0.26</c:v>
                </c:pt>
                <c:pt idx="6">
                  <c:v>0.245</c:v>
                </c:pt>
                <c:pt idx="7">
                  <c:v>0.22</c:v>
                </c:pt>
                <c:pt idx="8">
                  <c:v>0.2</c:v>
                </c:pt>
                <c:pt idx="9">
                  <c:v>0.19</c:v>
                </c:pt>
                <c:pt idx="10">
                  <c:v>0.17499999999999999</c:v>
                </c:pt>
                <c:pt idx="11">
                  <c:v>0.16500000000000001</c:v>
                </c:pt>
                <c:pt idx="12">
                  <c:v>0.16500000000000001</c:v>
                </c:pt>
                <c:pt idx="13">
                  <c:v>0.16500000000000001</c:v>
                </c:pt>
                <c:pt idx="14">
                  <c:v>0.16250000000000001</c:v>
                </c:pt>
                <c:pt idx="15">
                  <c:v>0.16</c:v>
                </c:pt>
                <c:pt idx="16">
                  <c:v>0.16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0.16250000000000001</c:v>
                </c:pt>
                <c:pt idx="21">
                  <c:v>0.16750000000000001</c:v>
                </c:pt>
                <c:pt idx="22">
                  <c:v>0.17249999999999999</c:v>
                </c:pt>
                <c:pt idx="23">
                  <c:v>0.17749999999999999</c:v>
                </c:pt>
                <c:pt idx="24">
                  <c:v>0.1825</c:v>
                </c:pt>
                <c:pt idx="25">
                  <c:v>0.1875</c:v>
                </c:pt>
                <c:pt idx="26">
                  <c:v>0.1925</c:v>
                </c:pt>
                <c:pt idx="27">
                  <c:v>0.19500000000000001</c:v>
                </c:pt>
                <c:pt idx="28">
                  <c:v>0.19750000000000001</c:v>
                </c:pt>
                <c:pt idx="29">
                  <c:v>0.19750000000000001</c:v>
                </c:pt>
                <c:pt idx="30">
                  <c:v>0.19750000000000001</c:v>
                </c:pt>
                <c:pt idx="31">
                  <c:v>0.19750000000000001</c:v>
                </c:pt>
                <c:pt idx="32">
                  <c:v>0.19500000000000001</c:v>
                </c:pt>
                <c:pt idx="33">
                  <c:v>0.19</c:v>
                </c:pt>
                <c:pt idx="34">
                  <c:v>0.185</c:v>
                </c:pt>
                <c:pt idx="35">
                  <c:v>0.18</c:v>
                </c:pt>
                <c:pt idx="36">
                  <c:v>0.17249999999999999</c:v>
                </c:pt>
                <c:pt idx="37">
                  <c:v>0.17249999999999999</c:v>
                </c:pt>
                <c:pt idx="38">
                  <c:v>0.16500000000000001</c:v>
                </c:pt>
                <c:pt idx="39">
                  <c:v>0.1575</c:v>
                </c:pt>
                <c:pt idx="40">
                  <c:v>0.1525</c:v>
                </c:pt>
                <c:pt idx="41">
                  <c:v>0.1525</c:v>
                </c:pt>
                <c:pt idx="42">
                  <c:v>0.14749999999999999</c:v>
                </c:pt>
                <c:pt idx="43">
                  <c:v>0.14249999999999999</c:v>
                </c:pt>
                <c:pt idx="44">
                  <c:v>0.14249999999999999</c:v>
                </c:pt>
                <c:pt idx="45">
                  <c:v>0.13750000000000001</c:v>
                </c:pt>
                <c:pt idx="46">
                  <c:v>0.13250000000000001</c:v>
                </c:pt>
                <c:pt idx="47">
                  <c:v>0.13250000000000001</c:v>
                </c:pt>
                <c:pt idx="48">
                  <c:v>0.13</c:v>
                </c:pt>
                <c:pt idx="49">
                  <c:v>0.13</c:v>
                </c:pt>
                <c:pt idx="50">
                  <c:v>0.1275</c:v>
                </c:pt>
                <c:pt idx="51">
                  <c:v>0.125</c:v>
                </c:pt>
                <c:pt idx="52">
                  <c:v>0.125</c:v>
                </c:pt>
                <c:pt idx="53">
                  <c:v>0.12</c:v>
                </c:pt>
                <c:pt idx="54">
                  <c:v>0.115</c:v>
                </c:pt>
                <c:pt idx="55">
                  <c:v>0.115</c:v>
                </c:pt>
                <c:pt idx="56">
                  <c:v>0.1125</c:v>
                </c:pt>
                <c:pt idx="57">
                  <c:v>0.1125</c:v>
                </c:pt>
                <c:pt idx="58">
                  <c:v>0.1125</c:v>
                </c:pt>
                <c:pt idx="59">
                  <c:v>0.1125</c:v>
                </c:pt>
                <c:pt idx="60">
                  <c:v>0.1125</c:v>
                </c:pt>
                <c:pt idx="61">
                  <c:v>0.1125</c:v>
                </c:pt>
                <c:pt idx="62">
                  <c:v>0.1125</c:v>
                </c:pt>
                <c:pt idx="63">
                  <c:v>0.11749999999999999</c:v>
                </c:pt>
                <c:pt idx="64">
                  <c:v>0.11749999999999999</c:v>
                </c:pt>
                <c:pt idx="65">
                  <c:v>0.1225</c:v>
                </c:pt>
                <c:pt idx="66">
                  <c:v>0.13</c:v>
                </c:pt>
                <c:pt idx="67">
                  <c:v>0.13</c:v>
                </c:pt>
                <c:pt idx="68">
                  <c:v>0.13750000000000001</c:v>
                </c:pt>
                <c:pt idx="69">
                  <c:v>0.13750000000000001</c:v>
                </c:pt>
                <c:pt idx="70">
                  <c:v>0.13750000000000001</c:v>
                </c:pt>
                <c:pt idx="71">
                  <c:v>0.13750000000000001</c:v>
                </c:pt>
                <c:pt idx="72">
                  <c:v>0.1275</c:v>
                </c:pt>
                <c:pt idx="73">
                  <c:v>0.1275</c:v>
                </c:pt>
                <c:pt idx="74">
                  <c:v>0.1125</c:v>
                </c:pt>
                <c:pt idx="75">
                  <c:v>0.10249999999999999</c:v>
                </c:pt>
                <c:pt idx="76">
                  <c:v>0.10249999999999999</c:v>
                </c:pt>
                <c:pt idx="77">
                  <c:v>9.2499999999999999E-2</c:v>
                </c:pt>
                <c:pt idx="78">
                  <c:v>8.7499999999999994E-2</c:v>
                </c:pt>
                <c:pt idx="79">
                  <c:v>8.7499999999999994E-2</c:v>
                </c:pt>
                <c:pt idx="80">
                  <c:v>8.7499999999999994E-2</c:v>
                </c:pt>
                <c:pt idx="81">
                  <c:v>8.7499999999999994E-2</c:v>
                </c:pt>
                <c:pt idx="82">
                  <c:v>8.7499999999999994E-2</c:v>
                </c:pt>
                <c:pt idx="83">
                  <c:v>8.7499999999999994E-2</c:v>
                </c:pt>
                <c:pt idx="84">
                  <c:v>8.7499999999999994E-2</c:v>
                </c:pt>
                <c:pt idx="85">
                  <c:v>8.7499999999999994E-2</c:v>
                </c:pt>
                <c:pt idx="86">
                  <c:v>8.7499999999999994E-2</c:v>
                </c:pt>
                <c:pt idx="87">
                  <c:v>9.5000000000000001E-2</c:v>
                </c:pt>
                <c:pt idx="88">
                  <c:v>9.5000000000000001E-2</c:v>
                </c:pt>
                <c:pt idx="89">
                  <c:v>0.10249999999999999</c:v>
                </c:pt>
                <c:pt idx="90">
                  <c:v>0.1075</c:v>
                </c:pt>
                <c:pt idx="91">
                  <c:v>0.1075</c:v>
                </c:pt>
                <c:pt idx="92">
                  <c:v>0.1075</c:v>
                </c:pt>
                <c:pt idx="93">
                  <c:v>0.1075</c:v>
                </c:pt>
                <c:pt idx="94">
                  <c:v>0.1075</c:v>
                </c:pt>
                <c:pt idx="95">
                  <c:v>0.1075</c:v>
                </c:pt>
                <c:pt idx="96">
                  <c:v>0.1125</c:v>
                </c:pt>
                <c:pt idx="97">
                  <c:v>0.1125</c:v>
                </c:pt>
                <c:pt idx="98">
                  <c:v>0.11749999999999999</c:v>
                </c:pt>
                <c:pt idx="99">
                  <c:v>0.12</c:v>
                </c:pt>
                <c:pt idx="100">
                  <c:v>0.12</c:v>
                </c:pt>
                <c:pt idx="101">
                  <c:v>0.1225</c:v>
                </c:pt>
                <c:pt idx="102">
                  <c:v>0.125</c:v>
                </c:pt>
                <c:pt idx="103">
                  <c:v>0.12</c:v>
                </c:pt>
                <c:pt idx="104">
                  <c:v>0.12</c:v>
                </c:pt>
                <c:pt idx="105">
                  <c:v>0.115</c:v>
                </c:pt>
                <c:pt idx="106">
                  <c:v>0.11</c:v>
                </c:pt>
                <c:pt idx="107">
                  <c:v>0.11</c:v>
                </c:pt>
                <c:pt idx="108">
                  <c:v>0.105</c:v>
                </c:pt>
                <c:pt idx="109">
                  <c:v>0.105</c:v>
                </c:pt>
                <c:pt idx="110">
                  <c:v>9.7500000000000003E-2</c:v>
                </c:pt>
                <c:pt idx="111">
                  <c:v>0.09</c:v>
                </c:pt>
                <c:pt idx="112">
                  <c:v>8.5000000000000006E-2</c:v>
                </c:pt>
                <c:pt idx="113">
                  <c:v>8.5000000000000006E-2</c:v>
                </c:pt>
                <c:pt idx="114">
                  <c:v>0.08</c:v>
                </c:pt>
                <c:pt idx="115">
                  <c:v>7.4999999999999997E-2</c:v>
                </c:pt>
                <c:pt idx="116">
                  <c:v>7.4999999999999997E-2</c:v>
                </c:pt>
                <c:pt idx="117">
                  <c:v>7.2499999999999995E-2</c:v>
                </c:pt>
                <c:pt idx="118">
                  <c:v>7.2499999999999995E-2</c:v>
                </c:pt>
                <c:pt idx="119">
                  <c:v>7.2499999999999995E-2</c:v>
                </c:pt>
                <c:pt idx="120">
                  <c:v>7.2499999999999995E-2</c:v>
                </c:pt>
                <c:pt idx="121">
                  <c:v>7.2499999999999995E-2</c:v>
                </c:pt>
                <c:pt idx="122">
                  <c:v>7.2499999999999995E-2</c:v>
                </c:pt>
                <c:pt idx="123">
                  <c:v>7.4999999999999997E-2</c:v>
                </c:pt>
                <c:pt idx="124">
                  <c:v>0.08</c:v>
                </c:pt>
                <c:pt idx="125">
                  <c:v>0.08</c:v>
                </c:pt>
                <c:pt idx="126">
                  <c:v>8.5000000000000006E-2</c:v>
                </c:pt>
                <c:pt idx="127">
                  <c:v>0.09</c:v>
                </c:pt>
                <c:pt idx="128">
                  <c:v>0.09</c:v>
                </c:pt>
                <c:pt idx="129">
                  <c:v>9.5000000000000001E-2</c:v>
                </c:pt>
                <c:pt idx="130">
                  <c:v>0.1</c:v>
                </c:pt>
                <c:pt idx="131">
                  <c:v>0.1</c:v>
                </c:pt>
                <c:pt idx="132">
                  <c:v>0.105</c:v>
                </c:pt>
                <c:pt idx="133">
                  <c:v>0.1075</c:v>
                </c:pt>
                <c:pt idx="134">
                  <c:v>0.1075</c:v>
                </c:pt>
                <c:pt idx="135">
                  <c:v>0.11</c:v>
                </c:pt>
                <c:pt idx="136">
                  <c:v>0.11</c:v>
                </c:pt>
                <c:pt idx="137">
                  <c:v>0.11</c:v>
                </c:pt>
                <c:pt idx="138">
                  <c:v>0.11</c:v>
                </c:pt>
                <c:pt idx="139">
                  <c:v>0.11</c:v>
                </c:pt>
                <c:pt idx="140">
                  <c:v>0.11</c:v>
                </c:pt>
                <c:pt idx="141">
                  <c:v>0.1125</c:v>
                </c:pt>
                <c:pt idx="142">
                  <c:v>0.1125</c:v>
                </c:pt>
                <c:pt idx="143">
                  <c:v>0.11749999999999999</c:v>
                </c:pt>
                <c:pt idx="144">
                  <c:v>0.1225</c:v>
                </c:pt>
                <c:pt idx="145">
                  <c:v>0.1225</c:v>
                </c:pt>
                <c:pt idx="146">
                  <c:v>0.1275</c:v>
                </c:pt>
                <c:pt idx="147">
                  <c:v>0.13250000000000001</c:v>
                </c:pt>
                <c:pt idx="148">
                  <c:v>0.13250000000000001</c:v>
                </c:pt>
                <c:pt idx="149">
                  <c:v>0.13750000000000001</c:v>
                </c:pt>
                <c:pt idx="150">
                  <c:v>0.14249999999999999</c:v>
                </c:pt>
                <c:pt idx="151">
                  <c:v>0.14249999999999999</c:v>
                </c:pt>
                <c:pt idx="152">
                  <c:v>0.14249999999999999</c:v>
                </c:pt>
                <c:pt idx="153">
                  <c:v>0.14249999999999999</c:v>
                </c:pt>
                <c:pt idx="154">
                  <c:v>0.14249999999999999</c:v>
                </c:pt>
                <c:pt idx="155">
                  <c:v>0.14249999999999999</c:v>
                </c:pt>
                <c:pt idx="156">
                  <c:v>0.14249999999999999</c:v>
                </c:pt>
                <c:pt idx="157">
                  <c:v>0.14249999999999999</c:v>
                </c:pt>
                <c:pt idx="158">
                  <c:v>0.14249999999999999</c:v>
                </c:pt>
                <c:pt idx="159">
                  <c:v>0.14249999999999999</c:v>
                </c:pt>
                <c:pt idx="160">
                  <c:v>0.14249999999999999</c:v>
                </c:pt>
                <c:pt idx="161">
                  <c:v>0.14249999999999999</c:v>
                </c:pt>
                <c:pt idx="162">
                  <c:v>0.14249999999999999</c:v>
                </c:pt>
                <c:pt idx="163">
                  <c:v>0.14249999999999999</c:v>
                </c:pt>
                <c:pt idx="164">
                  <c:v>0.14249999999999999</c:v>
                </c:pt>
                <c:pt idx="165">
                  <c:v>0.14000000000000001</c:v>
                </c:pt>
                <c:pt idx="166">
                  <c:v>0.13750000000000001</c:v>
                </c:pt>
                <c:pt idx="167">
                  <c:v>0.13750000000000001</c:v>
                </c:pt>
                <c:pt idx="168">
                  <c:v>0.13</c:v>
                </c:pt>
                <c:pt idx="169">
                  <c:v>0.1225</c:v>
                </c:pt>
                <c:pt idx="170">
                  <c:v>0.1225</c:v>
                </c:pt>
                <c:pt idx="171">
                  <c:v>0.1125</c:v>
                </c:pt>
                <c:pt idx="172">
                  <c:v>0.10249999999999999</c:v>
                </c:pt>
                <c:pt idx="173">
                  <c:v>0.10249999999999999</c:v>
                </c:pt>
                <c:pt idx="174">
                  <c:v>9.2499999999999999E-2</c:v>
                </c:pt>
                <c:pt idx="175">
                  <c:v>9.2499999999999999E-2</c:v>
                </c:pt>
                <c:pt idx="176">
                  <c:v>8.2500000000000004E-2</c:v>
                </c:pt>
                <c:pt idx="177">
                  <c:v>8.2500000000000004E-2</c:v>
                </c:pt>
              </c:numCache>
            </c:numRef>
          </c:xVal>
          <c:yVal>
            <c:numRef>
              <c:f>Plan10!$E$186:$E$363</c:f>
              <c:numCache>
                <c:formatCode>General</c:formatCode>
                <c:ptCount val="178"/>
                <c:pt idx="0">
                  <c:v>10941.09</c:v>
                </c:pt>
                <c:pt idx="1">
                  <c:v>10280.61</c:v>
                </c:pt>
                <c:pt idx="2">
                  <c:v>11273.63</c:v>
                </c:pt>
                <c:pt idx="3">
                  <c:v>12556.7</c:v>
                </c:pt>
                <c:pt idx="4">
                  <c:v>13421.6</c:v>
                </c:pt>
                <c:pt idx="5">
                  <c:v>12972.58</c:v>
                </c:pt>
                <c:pt idx="6">
                  <c:v>13571.73</c:v>
                </c:pt>
                <c:pt idx="7">
                  <c:v>15174.49</c:v>
                </c:pt>
                <c:pt idx="8">
                  <c:v>16010.67</c:v>
                </c:pt>
                <c:pt idx="9">
                  <c:v>17982.490000000002</c:v>
                </c:pt>
                <c:pt idx="10">
                  <c:v>20183.97</c:v>
                </c:pt>
                <c:pt idx="11">
                  <c:v>22236.39</c:v>
                </c:pt>
                <c:pt idx="12">
                  <c:v>21851.439999999999</c:v>
                </c:pt>
                <c:pt idx="13">
                  <c:v>21755.02</c:v>
                </c:pt>
                <c:pt idx="14">
                  <c:v>22142.26</c:v>
                </c:pt>
                <c:pt idx="15">
                  <c:v>19607.23</c:v>
                </c:pt>
                <c:pt idx="16">
                  <c:v>19544.669999999998</c:v>
                </c:pt>
                <c:pt idx="17">
                  <c:v>21148.91</c:v>
                </c:pt>
                <c:pt idx="18">
                  <c:v>22336.87</c:v>
                </c:pt>
                <c:pt idx="19">
                  <c:v>22803.19</c:v>
                </c:pt>
                <c:pt idx="20">
                  <c:v>23245.24</c:v>
                </c:pt>
                <c:pt idx="21">
                  <c:v>23052.18</c:v>
                </c:pt>
                <c:pt idx="22">
                  <c:v>25128.33</c:v>
                </c:pt>
                <c:pt idx="23">
                  <c:v>26196.25</c:v>
                </c:pt>
                <c:pt idx="24">
                  <c:v>24352.94</c:v>
                </c:pt>
                <c:pt idx="25">
                  <c:v>28139.13</c:v>
                </c:pt>
                <c:pt idx="26">
                  <c:v>26610.65</c:v>
                </c:pt>
                <c:pt idx="27">
                  <c:v>24843.7</c:v>
                </c:pt>
                <c:pt idx="28">
                  <c:v>25207.07</c:v>
                </c:pt>
                <c:pt idx="29">
                  <c:v>25051.21</c:v>
                </c:pt>
                <c:pt idx="30">
                  <c:v>26042.36</c:v>
                </c:pt>
                <c:pt idx="31">
                  <c:v>28044.83</c:v>
                </c:pt>
                <c:pt idx="32">
                  <c:v>31583.79</c:v>
                </c:pt>
                <c:pt idx="33">
                  <c:v>30193.51</c:v>
                </c:pt>
                <c:pt idx="34">
                  <c:v>31916.76</c:v>
                </c:pt>
                <c:pt idx="35">
                  <c:v>33455.94</c:v>
                </c:pt>
                <c:pt idx="36">
                  <c:v>38382.800000000003</c:v>
                </c:pt>
                <c:pt idx="37">
                  <c:v>38610.39</c:v>
                </c:pt>
                <c:pt idx="38">
                  <c:v>37951.97</c:v>
                </c:pt>
                <c:pt idx="39">
                  <c:v>40363.42</c:v>
                </c:pt>
                <c:pt idx="40">
                  <c:v>36530.04</c:v>
                </c:pt>
                <c:pt idx="41">
                  <c:v>36630.660000000003</c:v>
                </c:pt>
                <c:pt idx="42">
                  <c:v>37077.120000000003</c:v>
                </c:pt>
                <c:pt idx="43">
                  <c:v>36232.22</c:v>
                </c:pt>
                <c:pt idx="44">
                  <c:v>36449.4</c:v>
                </c:pt>
                <c:pt idx="45">
                  <c:v>39262.79</c:v>
                </c:pt>
                <c:pt idx="46">
                  <c:v>41931.839999999997</c:v>
                </c:pt>
                <c:pt idx="47">
                  <c:v>44473.71</c:v>
                </c:pt>
                <c:pt idx="48">
                  <c:v>44641.599999999999</c:v>
                </c:pt>
                <c:pt idx="49">
                  <c:v>43892.31</c:v>
                </c:pt>
                <c:pt idx="50">
                  <c:v>45804.66</c:v>
                </c:pt>
                <c:pt idx="51">
                  <c:v>48956.39</c:v>
                </c:pt>
                <c:pt idx="52">
                  <c:v>52268.46</c:v>
                </c:pt>
                <c:pt idx="53">
                  <c:v>54392.06</c:v>
                </c:pt>
                <c:pt idx="54">
                  <c:v>54182.5</c:v>
                </c:pt>
                <c:pt idx="55">
                  <c:v>54637.24</c:v>
                </c:pt>
                <c:pt idx="56">
                  <c:v>60465.06</c:v>
                </c:pt>
                <c:pt idx="57">
                  <c:v>65317.7</c:v>
                </c:pt>
                <c:pt idx="58">
                  <c:v>63006.16</c:v>
                </c:pt>
                <c:pt idx="59">
                  <c:v>63886.1</c:v>
                </c:pt>
                <c:pt idx="60">
                  <c:v>59490.400000000001</c:v>
                </c:pt>
                <c:pt idx="61">
                  <c:v>63489.3</c:v>
                </c:pt>
                <c:pt idx="62">
                  <c:v>60968.07</c:v>
                </c:pt>
                <c:pt idx="63">
                  <c:v>67868.45</c:v>
                </c:pt>
                <c:pt idx="64">
                  <c:v>72592.5</c:v>
                </c:pt>
                <c:pt idx="65">
                  <c:v>65017.58</c:v>
                </c:pt>
                <c:pt idx="66">
                  <c:v>59505.17</c:v>
                </c:pt>
                <c:pt idx="67">
                  <c:v>55680.41</c:v>
                </c:pt>
                <c:pt idx="68">
                  <c:v>49541.27</c:v>
                </c:pt>
                <c:pt idx="69">
                  <c:v>37256.839999999997</c:v>
                </c:pt>
                <c:pt idx="70">
                  <c:v>36595.870000000003</c:v>
                </c:pt>
                <c:pt idx="71">
                  <c:v>37550.31</c:v>
                </c:pt>
                <c:pt idx="72">
                  <c:v>39300.79</c:v>
                </c:pt>
                <c:pt idx="73">
                  <c:v>38183.31</c:v>
                </c:pt>
                <c:pt idx="74">
                  <c:v>40925.870000000003</c:v>
                </c:pt>
                <c:pt idx="75">
                  <c:v>47289.53</c:v>
                </c:pt>
                <c:pt idx="76">
                  <c:v>53197.73</c:v>
                </c:pt>
                <c:pt idx="77">
                  <c:v>51465.46</c:v>
                </c:pt>
                <c:pt idx="78">
                  <c:v>54765.72</c:v>
                </c:pt>
                <c:pt idx="79">
                  <c:v>56488.98</c:v>
                </c:pt>
                <c:pt idx="80">
                  <c:v>61517.89</c:v>
                </c:pt>
                <c:pt idx="81">
                  <c:v>61545.5</c:v>
                </c:pt>
                <c:pt idx="82">
                  <c:v>67044.44</c:v>
                </c:pt>
                <c:pt idx="83">
                  <c:v>68588.41</c:v>
                </c:pt>
                <c:pt idx="84">
                  <c:v>65401.77</c:v>
                </c:pt>
                <c:pt idx="85">
                  <c:v>66503.27</c:v>
                </c:pt>
                <c:pt idx="86">
                  <c:v>70371.539999999994</c:v>
                </c:pt>
                <c:pt idx="87">
                  <c:v>67529.73</c:v>
                </c:pt>
                <c:pt idx="88">
                  <c:v>63046.51</c:v>
                </c:pt>
                <c:pt idx="89">
                  <c:v>60935.9</c:v>
                </c:pt>
                <c:pt idx="90">
                  <c:v>67515.399999999994</c:v>
                </c:pt>
                <c:pt idx="91">
                  <c:v>65145.45</c:v>
                </c:pt>
                <c:pt idx="92">
                  <c:v>69429.78</c:v>
                </c:pt>
                <c:pt idx="93">
                  <c:v>70673.3</c:v>
                </c:pt>
                <c:pt idx="94">
                  <c:v>67705.399999999994</c:v>
                </c:pt>
                <c:pt idx="95">
                  <c:v>69304.81</c:v>
                </c:pt>
                <c:pt idx="96">
                  <c:v>66574.880000000005</c:v>
                </c:pt>
                <c:pt idx="97">
                  <c:v>67383.22</c:v>
                </c:pt>
                <c:pt idx="98">
                  <c:v>68586.7</c:v>
                </c:pt>
                <c:pt idx="99">
                  <c:v>66132.86</c:v>
                </c:pt>
                <c:pt idx="100">
                  <c:v>64620.08</c:v>
                </c:pt>
                <c:pt idx="101">
                  <c:v>62403.64</c:v>
                </c:pt>
                <c:pt idx="102">
                  <c:v>58823.45</c:v>
                </c:pt>
                <c:pt idx="103">
                  <c:v>56495.12</c:v>
                </c:pt>
                <c:pt idx="104">
                  <c:v>52324.42</c:v>
                </c:pt>
                <c:pt idx="105">
                  <c:v>58338.39</c:v>
                </c:pt>
                <c:pt idx="106">
                  <c:v>56874.98</c:v>
                </c:pt>
                <c:pt idx="107">
                  <c:v>56754.080000000002</c:v>
                </c:pt>
                <c:pt idx="108">
                  <c:v>63072.31</c:v>
                </c:pt>
                <c:pt idx="109">
                  <c:v>65811.73</c:v>
                </c:pt>
                <c:pt idx="110">
                  <c:v>64510.97</c:v>
                </c:pt>
                <c:pt idx="111">
                  <c:v>61820.26</c:v>
                </c:pt>
                <c:pt idx="112">
                  <c:v>54490.41</c:v>
                </c:pt>
                <c:pt idx="113">
                  <c:v>54354.63</c:v>
                </c:pt>
                <c:pt idx="114">
                  <c:v>56097.05</c:v>
                </c:pt>
                <c:pt idx="115">
                  <c:v>57061.45</c:v>
                </c:pt>
                <c:pt idx="116">
                  <c:v>59175.86</c:v>
                </c:pt>
                <c:pt idx="117">
                  <c:v>57068.18</c:v>
                </c:pt>
                <c:pt idx="118">
                  <c:v>57474.57</c:v>
                </c:pt>
                <c:pt idx="119">
                  <c:v>60952.08</c:v>
                </c:pt>
                <c:pt idx="120">
                  <c:v>59761.49</c:v>
                </c:pt>
                <c:pt idx="121">
                  <c:v>57424.29</c:v>
                </c:pt>
                <c:pt idx="122">
                  <c:v>56352.09</c:v>
                </c:pt>
                <c:pt idx="123">
                  <c:v>55910.37</c:v>
                </c:pt>
                <c:pt idx="124">
                  <c:v>53506.080000000002</c:v>
                </c:pt>
                <c:pt idx="125">
                  <c:v>47457.13</c:v>
                </c:pt>
                <c:pt idx="126">
                  <c:v>48234.49</c:v>
                </c:pt>
                <c:pt idx="127">
                  <c:v>50011.75</c:v>
                </c:pt>
                <c:pt idx="128">
                  <c:v>52338.19</c:v>
                </c:pt>
                <c:pt idx="129">
                  <c:v>54256.2</c:v>
                </c:pt>
                <c:pt idx="130">
                  <c:v>52482.49</c:v>
                </c:pt>
                <c:pt idx="131">
                  <c:v>51507.16</c:v>
                </c:pt>
                <c:pt idx="132">
                  <c:v>47638.99</c:v>
                </c:pt>
                <c:pt idx="133">
                  <c:v>47094.400000000001</c:v>
                </c:pt>
                <c:pt idx="134">
                  <c:v>50414.92</c:v>
                </c:pt>
                <c:pt idx="135">
                  <c:v>51626.69</c:v>
                </c:pt>
                <c:pt idx="136">
                  <c:v>51239.34</c:v>
                </c:pt>
                <c:pt idx="137">
                  <c:v>53168.22</c:v>
                </c:pt>
                <c:pt idx="138">
                  <c:v>55829.41</c:v>
                </c:pt>
                <c:pt idx="139">
                  <c:v>61288.15</c:v>
                </c:pt>
                <c:pt idx="140">
                  <c:v>54115.98</c:v>
                </c:pt>
                <c:pt idx="141">
                  <c:v>54628.6</c:v>
                </c:pt>
                <c:pt idx="142">
                  <c:v>54724</c:v>
                </c:pt>
                <c:pt idx="143">
                  <c:v>50007.41</c:v>
                </c:pt>
                <c:pt idx="144">
                  <c:v>46907.68</c:v>
                </c:pt>
                <c:pt idx="145">
                  <c:v>51583.09</c:v>
                </c:pt>
                <c:pt idx="146">
                  <c:v>51150.16</c:v>
                </c:pt>
                <c:pt idx="147">
                  <c:v>56229.38</c:v>
                </c:pt>
                <c:pt idx="148">
                  <c:v>52760.47</c:v>
                </c:pt>
                <c:pt idx="149">
                  <c:v>53080.88</c:v>
                </c:pt>
                <c:pt idx="150">
                  <c:v>50864.77</c:v>
                </c:pt>
                <c:pt idx="151">
                  <c:v>46625.5</c:v>
                </c:pt>
                <c:pt idx="152">
                  <c:v>45059.3</c:v>
                </c:pt>
                <c:pt idx="153">
                  <c:v>45868.800000000003</c:v>
                </c:pt>
                <c:pt idx="154">
                  <c:v>45120.4</c:v>
                </c:pt>
                <c:pt idx="155">
                  <c:v>43350</c:v>
                </c:pt>
                <c:pt idx="156">
                  <c:v>40406</c:v>
                </c:pt>
                <c:pt idx="157">
                  <c:v>42793.9</c:v>
                </c:pt>
                <c:pt idx="158">
                  <c:v>50055.3</c:v>
                </c:pt>
                <c:pt idx="159">
                  <c:v>53910.5</c:v>
                </c:pt>
                <c:pt idx="160">
                  <c:v>48471.7</c:v>
                </c:pt>
                <c:pt idx="161">
                  <c:v>51526.9</c:v>
                </c:pt>
                <c:pt idx="162">
                  <c:v>57308.2</c:v>
                </c:pt>
                <c:pt idx="163">
                  <c:v>57901.1</c:v>
                </c:pt>
                <c:pt idx="164">
                  <c:v>58367</c:v>
                </c:pt>
                <c:pt idx="165">
                  <c:v>64924.5</c:v>
                </c:pt>
                <c:pt idx="166">
                  <c:v>61906.400000000001</c:v>
                </c:pt>
                <c:pt idx="167">
                  <c:v>60227.3</c:v>
                </c:pt>
                <c:pt idx="168">
                  <c:v>64670.8</c:v>
                </c:pt>
                <c:pt idx="169">
                  <c:v>66662.100000000006</c:v>
                </c:pt>
                <c:pt idx="170">
                  <c:v>64984.1</c:v>
                </c:pt>
                <c:pt idx="171">
                  <c:v>65403.199999999997</c:v>
                </c:pt>
                <c:pt idx="172">
                  <c:v>62711.5</c:v>
                </c:pt>
                <c:pt idx="173">
                  <c:v>62900</c:v>
                </c:pt>
                <c:pt idx="174">
                  <c:v>65920.399999999994</c:v>
                </c:pt>
                <c:pt idx="175">
                  <c:v>70835.100000000006</c:v>
                </c:pt>
                <c:pt idx="176">
                  <c:v>74293.5</c:v>
                </c:pt>
                <c:pt idx="177">
                  <c:v>76659.8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077952"/>
        <c:axId val="731077376"/>
      </c:scatterChart>
      <c:valAx>
        <c:axId val="731077952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731077376"/>
        <c:crosses val="autoZero"/>
        <c:crossBetween val="midCat"/>
      </c:valAx>
      <c:valAx>
        <c:axId val="731077376"/>
        <c:scaling>
          <c:logBase val="2.7"/>
          <c:orientation val="minMax"/>
          <c:min val="1046.035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1077952"/>
        <c:crosses val="autoZero"/>
        <c:crossBetween val="midCat"/>
      </c:valAx>
      <c:spPr>
        <a:solidFill>
          <a:schemeClr val="accent4">
            <a:lumMod val="20000"/>
            <a:lumOff val="8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53100322039401E-2"/>
          <c:y val="0.1242971856240742"/>
          <c:w val="0.88226857678660053"/>
          <c:h val="0.814827265403705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Plan11!$F$5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val>
            <c:numRef>
              <c:f>Plan11!$F$6:$F$171</c:f>
              <c:numCache>
                <c:formatCode>General</c:formatCode>
                <c:ptCount val="16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6515200"/>
        <c:axId val="748651648"/>
        <c:axId val="0"/>
      </c:bar3DChart>
      <c:catAx>
        <c:axId val="16651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748651648"/>
        <c:crosses val="autoZero"/>
        <c:auto val="1"/>
        <c:lblAlgn val="ctr"/>
        <c:lblOffset val="100"/>
        <c:noMultiLvlLbl val="0"/>
      </c:catAx>
      <c:valAx>
        <c:axId val="74865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515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Plan4!$R$5</c:f>
              <c:strCache>
                <c:ptCount val="1"/>
                <c:pt idx="0">
                  <c:v>PME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Plan4!$R$116:$R$163</c:f>
              <c:numCache>
                <c:formatCode>General</c:formatCode>
                <c:ptCount val="48"/>
                <c:pt idx="0">
                  <c:v>6.2</c:v>
                </c:pt>
                <c:pt idx="1">
                  <c:v>6</c:v>
                </c:pt>
                <c:pt idx="2">
                  <c:v>5.8</c:v>
                </c:pt>
                <c:pt idx="3">
                  <c:v>5.9</c:v>
                </c:pt>
                <c:pt idx="4">
                  <c:v>5.4</c:v>
                </c:pt>
                <c:pt idx="5">
                  <c:v>5.3</c:v>
                </c:pt>
                <c:pt idx="6">
                  <c:v>5.4</c:v>
                </c:pt>
                <c:pt idx="7">
                  <c:v>5.3</c:v>
                </c:pt>
                <c:pt idx="8">
                  <c:v>4.9000000000000004</c:v>
                </c:pt>
                <c:pt idx="9">
                  <c:v>4.5999999999999996</c:v>
                </c:pt>
                <c:pt idx="10">
                  <c:v>5.4</c:v>
                </c:pt>
                <c:pt idx="11">
                  <c:v>5.6</c:v>
                </c:pt>
                <c:pt idx="12">
                  <c:v>5.7</c:v>
                </c:pt>
                <c:pt idx="13">
                  <c:v>5.8</c:v>
                </c:pt>
                <c:pt idx="14">
                  <c:v>5.8</c:v>
                </c:pt>
                <c:pt idx="15">
                  <c:v>6</c:v>
                </c:pt>
                <c:pt idx="16">
                  <c:v>5.6</c:v>
                </c:pt>
                <c:pt idx="17">
                  <c:v>5.3</c:v>
                </c:pt>
                <c:pt idx="18">
                  <c:v>5.4</c:v>
                </c:pt>
                <c:pt idx="19">
                  <c:v>5.2</c:v>
                </c:pt>
                <c:pt idx="20">
                  <c:v>4.5999999999999996</c:v>
                </c:pt>
                <c:pt idx="21">
                  <c:v>4.3</c:v>
                </c:pt>
                <c:pt idx="22">
                  <c:v>4.8</c:v>
                </c:pt>
                <c:pt idx="23">
                  <c:v>5.0999999999999996</c:v>
                </c:pt>
                <c:pt idx="24">
                  <c:v>5</c:v>
                </c:pt>
                <c:pt idx="25">
                  <c:v>4.9000000000000004</c:v>
                </c:pt>
                <c:pt idx="26">
                  <c:v>4.9000000000000004</c:v>
                </c:pt>
                <c:pt idx="27">
                  <c:v>4.8</c:v>
                </c:pt>
                <c:pt idx="28">
                  <c:v>4.9000000000000004</c:v>
                </c:pt>
                <c:pt idx="29">
                  <c:v>5</c:v>
                </c:pt>
                <c:pt idx="30">
                  <c:v>4.9000000000000004</c:v>
                </c:pt>
                <c:pt idx="31">
                  <c:v>4.7</c:v>
                </c:pt>
                <c:pt idx="32">
                  <c:v>4.8</c:v>
                </c:pt>
                <c:pt idx="33">
                  <c:v>4.3</c:v>
                </c:pt>
                <c:pt idx="34">
                  <c:v>5.3</c:v>
                </c:pt>
                <c:pt idx="35">
                  <c:v>5.9</c:v>
                </c:pt>
                <c:pt idx="36">
                  <c:v>6.2</c:v>
                </c:pt>
                <c:pt idx="37">
                  <c:v>6.4</c:v>
                </c:pt>
                <c:pt idx="38">
                  <c:v>6.7</c:v>
                </c:pt>
                <c:pt idx="39">
                  <c:v>6.9</c:v>
                </c:pt>
                <c:pt idx="40">
                  <c:v>7.5</c:v>
                </c:pt>
                <c:pt idx="41">
                  <c:v>7.6</c:v>
                </c:pt>
                <c:pt idx="42">
                  <c:v>7.6</c:v>
                </c:pt>
                <c:pt idx="43">
                  <c:v>7.9</c:v>
                </c:pt>
                <c:pt idx="44">
                  <c:v>7.5</c:v>
                </c:pt>
                <c:pt idx="45">
                  <c:v>6.9</c:v>
                </c:pt>
                <c:pt idx="46">
                  <c:v>7.6</c:v>
                </c:pt>
                <c:pt idx="47">
                  <c:v>8.1999999999999993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Plan4!$S$5</c:f>
              <c:strCache>
                <c:ptCount val="1"/>
                <c:pt idx="0">
                  <c:v>PNAD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Plan4!$S$116:$S$163</c:f>
              <c:numCache>
                <c:formatCode>General</c:formatCode>
                <c:ptCount val="48"/>
                <c:pt idx="0">
                  <c:v>7.9</c:v>
                </c:pt>
                <c:pt idx="1">
                  <c:v>7.8</c:v>
                </c:pt>
                <c:pt idx="2">
                  <c:v>7.5</c:v>
                </c:pt>
                <c:pt idx="3">
                  <c:v>7.5</c:v>
                </c:pt>
                <c:pt idx="4">
                  <c:v>7.4</c:v>
                </c:pt>
                <c:pt idx="5">
                  <c:v>7.3</c:v>
                </c:pt>
                <c:pt idx="6">
                  <c:v>7.1</c:v>
                </c:pt>
                <c:pt idx="7">
                  <c:v>6.9</c:v>
                </c:pt>
                <c:pt idx="8">
                  <c:v>6.8</c:v>
                </c:pt>
                <c:pt idx="9">
                  <c:v>6.9</c:v>
                </c:pt>
                <c:pt idx="10">
                  <c:v>7.2</c:v>
                </c:pt>
                <c:pt idx="11">
                  <c:v>7.7</c:v>
                </c:pt>
                <c:pt idx="12">
                  <c:v>8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7.3</c:v>
                </c:pt>
                <c:pt idx="17">
                  <c:v>7.1</c:v>
                </c:pt>
                <c:pt idx="18">
                  <c:v>6.9</c:v>
                </c:pt>
                <c:pt idx="19">
                  <c:v>6.7</c:v>
                </c:pt>
                <c:pt idx="20">
                  <c:v>6.5</c:v>
                </c:pt>
                <c:pt idx="21">
                  <c:v>6.2</c:v>
                </c:pt>
                <c:pt idx="22">
                  <c:v>6.4</c:v>
                </c:pt>
                <c:pt idx="23">
                  <c:v>6.8</c:v>
                </c:pt>
                <c:pt idx="24">
                  <c:v>7.2</c:v>
                </c:pt>
                <c:pt idx="25">
                  <c:v>7.1</c:v>
                </c:pt>
                <c:pt idx="26">
                  <c:v>7</c:v>
                </c:pt>
                <c:pt idx="27">
                  <c:v>6.8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6.6</c:v>
                </c:pt>
                <c:pt idx="32">
                  <c:v>6.5</c:v>
                </c:pt>
                <c:pt idx="33">
                  <c:v>6.5</c:v>
                </c:pt>
                <c:pt idx="34">
                  <c:v>6.8</c:v>
                </c:pt>
                <c:pt idx="35">
                  <c:v>7.4</c:v>
                </c:pt>
                <c:pt idx="36">
                  <c:v>7.9</c:v>
                </c:pt>
                <c:pt idx="37">
                  <c:v>8</c:v>
                </c:pt>
                <c:pt idx="38">
                  <c:v>8.1</c:v>
                </c:pt>
                <c:pt idx="39">
                  <c:v>8.3000000000000007</c:v>
                </c:pt>
                <c:pt idx="40">
                  <c:v>8.6</c:v>
                </c:pt>
                <c:pt idx="41">
                  <c:v>8.6999999999999993</c:v>
                </c:pt>
                <c:pt idx="42">
                  <c:v>8.9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9.5</c:v>
                </c:pt>
                <c:pt idx="47">
                  <c:v>10.199999999999999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Plan4!$T$103</c:f>
              <c:strCache>
                <c:ptCount val="1"/>
                <c:pt idx="0">
                  <c:v>dif em pontos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Plan4!$T$116:$T$163</c:f>
              <c:numCache>
                <c:formatCode>General</c:formatCode>
                <c:ptCount val="48"/>
                <c:pt idx="0">
                  <c:v>1.7000000000000002</c:v>
                </c:pt>
                <c:pt idx="1">
                  <c:v>1.7999999999999998</c:v>
                </c:pt>
                <c:pt idx="2">
                  <c:v>1.7000000000000002</c:v>
                </c:pt>
                <c:pt idx="3">
                  <c:v>1.5999999999999996</c:v>
                </c:pt>
                <c:pt idx="4">
                  <c:v>2</c:v>
                </c:pt>
                <c:pt idx="5">
                  <c:v>2</c:v>
                </c:pt>
                <c:pt idx="6">
                  <c:v>1.6999999999999993</c:v>
                </c:pt>
                <c:pt idx="7">
                  <c:v>1.6000000000000005</c:v>
                </c:pt>
                <c:pt idx="8">
                  <c:v>1.8999999999999995</c:v>
                </c:pt>
                <c:pt idx="9">
                  <c:v>2.3000000000000007</c:v>
                </c:pt>
                <c:pt idx="10">
                  <c:v>1.7999999999999998</c:v>
                </c:pt>
                <c:pt idx="11">
                  <c:v>2.1000000000000005</c:v>
                </c:pt>
                <c:pt idx="12">
                  <c:v>2.2999999999999998</c:v>
                </c:pt>
                <c:pt idx="13">
                  <c:v>2</c:v>
                </c:pt>
                <c:pt idx="14">
                  <c:v>1.7999999999999998</c:v>
                </c:pt>
                <c:pt idx="15">
                  <c:v>1.4000000000000004</c:v>
                </c:pt>
                <c:pt idx="16">
                  <c:v>1.7000000000000002</c:v>
                </c:pt>
                <c:pt idx="17">
                  <c:v>1.7999999999999998</c:v>
                </c:pt>
                <c:pt idx="18">
                  <c:v>1.5</c:v>
                </c:pt>
                <c:pt idx="19">
                  <c:v>1.5</c:v>
                </c:pt>
                <c:pt idx="20">
                  <c:v>1.9000000000000004</c:v>
                </c:pt>
                <c:pt idx="21">
                  <c:v>1.9000000000000004</c:v>
                </c:pt>
                <c:pt idx="22">
                  <c:v>1.6000000000000005</c:v>
                </c:pt>
                <c:pt idx="23">
                  <c:v>1.7000000000000002</c:v>
                </c:pt>
                <c:pt idx="24">
                  <c:v>2.2000000000000002</c:v>
                </c:pt>
                <c:pt idx="25">
                  <c:v>2.1999999999999993</c:v>
                </c:pt>
                <c:pt idx="26">
                  <c:v>2.0999999999999996</c:v>
                </c:pt>
                <c:pt idx="27">
                  <c:v>2</c:v>
                </c:pt>
                <c:pt idx="28">
                  <c:v>2</c:v>
                </c:pt>
                <c:pt idx="29">
                  <c:v>1.9000000000000004</c:v>
                </c:pt>
                <c:pt idx="30">
                  <c:v>1.8999999999999995</c:v>
                </c:pt>
                <c:pt idx="31">
                  <c:v>1.8999999999999995</c:v>
                </c:pt>
                <c:pt idx="32">
                  <c:v>1.7000000000000002</c:v>
                </c:pt>
                <c:pt idx="33">
                  <c:v>2.2000000000000002</c:v>
                </c:pt>
                <c:pt idx="34">
                  <c:v>1.5</c:v>
                </c:pt>
                <c:pt idx="35">
                  <c:v>1.5</c:v>
                </c:pt>
                <c:pt idx="36">
                  <c:v>1.7000000000000002</c:v>
                </c:pt>
                <c:pt idx="37">
                  <c:v>1.5999999999999996</c:v>
                </c:pt>
                <c:pt idx="38">
                  <c:v>1.3999999999999995</c:v>
                </c:pt>
                <c:pt idx="39">
                  <c:v>1.4000000000000004</c:v>
                </c:pt>
                <c:pt idx="40">
                  <c:v>1.0999999999999996</c:v>
                </c:pt>
                <c:pt idx="41">
                  <c:v>1.0999999999999996</c:v>
                </c:pt>
                <c:pt idx="42">
                  <c:v>1.3000000000000007</c:v>
                </c:pt>
                <c:pt idx="43">
                  <c:v>1.0999999999999996</c:v>
                </c:pt>
                <c:pt idx="44">
                  <c:v>1.5</c:v>
                </c:pt>
                <c:pt idx="45">
                  <c:v>2.0999999999999996</c:v>
                </c:pt>
                <c:pt idx="46">
                  <c:v>1.9000000000000004</c:v>
                </c:pt>
                <c:pt idx="47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556416"/>
        <c:axId val="716940416"/>
      </c:lineChart>
      <c:dateAx>
        <c:axId val="714556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6940416"/>
        <c:crosses val="autoZero"/>
        <c:auto val="1"/>
        <c:lblOffset val="100"/>
        <c:baseTimeUnit val="months"/>
      </c:dateAx>
      <c:valAx>
        <c:axId val="71694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1455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0.23150938971092946"/>
                  <c:y val="-0.62853363220108438"/>
                </c:manualLayout>
              </c:layout>
              <c:numFmt formatCode="General" sourceLinked="0"/>
            </c:trendlineLbl>
          </c:trendline>
          <c:xVal>
            <c:numRef>
              <c:f>Plan11!$B$6:$B$171</c:f>
              <c:numCache>
                <c:formatCode>0.00%</c:formatCode>
                <c:ptCount val="166"/>
                <c:pt idx="0">
                  <c:v>-0.33999999999999997</c:v>
                </c:pt>
                <c:pt idx="1">
                  <c:v>-0.3529411764705882</c:v>
                </c:pt>
                <c:pt idx="2">
                  <c:v>-0.3867924528301887</c:v>
                </c:pt>
                <c:pt idx="3">
                  <c:v>-0.39622641509433965</c:v>
                </c:pt>
                <c:pt idx="4">
                  <c:v>-0.39622641509433965</c:v>
                </c:pt>
                <c:pt idx="5">
                  <c:v>-0.38461538461538458</c:v>
                </c:pt>
                <c:pt idx="6">
                  <c:v>-0.34693877551020402</c:v>
                </c:pt>
                <c:pt idx="7">
                  <c:v>-0.27272727272727271</c:v>
                </c:pt>
                <c:pt idx="8">
                  <c:v>-0.1875</c:v>
                </c:pt>
                <c:pt idx="9">
                  <c:v>-0.11842105263157887</c:v>
                </c:pt>
                <c:pt idx="10">
                  <c:v>-1.4285714285714346E-2</c:v>
                </c:pt>
                <c:pt idx="11">
                  <c:v>7.575757575757569E-2</c:v>
                </c:pt>
                <c:pt idx="12">
                  <c:v>0.10606060606060597</c:v>
                </c:pt>
                <c:pt idx="13">
                  <c:v>0.13636363636363624</c:v>
                </c:pt>
                <c:pt idx="14">
                  <c:v>0.18461538461538463</c:v>
                </c:pt>
                <c:pt idx="15">
                  <c:v>0.21875</c:v>
                </c:pt>
                <c:pt idx="16">
                  <c:v>0.234375</c:v>
                </c:pt>
                <c:pt idx="17">
                  <c:v>0.234375</c:v>
                </c:pt>
                <c:pt idx="18">
                  <c:v>0.234375</c:v>
                </c:pt>
                <c:pt idx="19">
                  <c:v>0.234375</c:v>
                </c:pt>
                <c:pt idx="20">
                  <c:v>0.19999999999999996</c:v>
                </c:pt>
                <c:pt idx="21">
                  <c:v>0.13432835820895517</c:v>
                </c:pt>
                <c:pt idx="22">
                  <c:v>7.2463768115942129E-2</c:v>
                </c:pt>
                <c:pt idx="23">
                  <c:v>1.4084507042253502E-2</c:v>
                </c:pt>
                <c:pt idx="24">
                  <c:v>-5.4794520547945202E-2</c:v>
                </c:pt>
                <c:pt idx="25">
                  <c:v>-8.0000000000000071E-2</c:v>
                </c:pt>
                <c:pt idx="26">
                  <c:v>-0.14285714285714279</c:v>
                </c:pt>
                <c:pt idx="27">
                  <c:v>-0.19230769230769229</c:v>
                </c:pt>
                <c:pt idx="28">
                  <c:v>-0.22784810126582289</c:v>
                </c:pt>
                <c:pt idx="29">
                  <c:v>-0.22784810126582289</c:v>
                </c:pt>
                <c:pt idx="30">
                  <c:v>-0.25316455696202544</c:v>
                </c:pt>
                <c:pt idx="31">
                  <c:v>-0.27848101265822789</c:v>
                </c:pt>
                <c:pt idx="32">
                  <c:v>-0.26923076923076927</c:v>
                </c:pt>
                <c:pt idx="33">
                  <c:v>-0.27631578947368418</c:v>
                </c:pt>
                <c:pt idx="34">
                  <c:v>-0.28378378378378377</c:v>
                </c:pt>
                <c:pt idx="35">
                  <c:v>-0.26388888888888884</c:v>
                </c:pt>
                <c:pt idx="36">
                  <c:v>-0.24637681159420277</c:v>
                </c:pt>
                <c:pt idx="37">
                  <c:v>-0.24637681159420277</c:v>
                </c:pt>
                <c:pt idx="38">
                  <c:v>-0.22727272727272729</c:v>
                </c:pt>
                <c:pt idx="39">
                  <c:v>-0.20634920634920639</c:v>
                </c:pt>
                <c:pt idx="40">
                  <c:v>-0.18032786885245899</c:v>
                </c:pt>
                <c:pt idx="41">
                  <c:v>-0.21311475409836067</c:v>
                </c:pt>
                <c:pt idx="42">
                  <c:v>-0.22033898305084743</c:v>
                </c:pt>
                <c:pt idx="43">
                  <c:v>-0.19298245614035081</c:v>
                </c:pt>
                <c:pt idx="44">
                  <c:v>-0.21052631578947356</c:v>
                </c:pt>
                <c:pt idx="45">
                  <c:v>-0.18181818181818188</c:v>
                </c:pt>
                <c:pt idx="46">
                  <c:v>-0.15094339622641506</c:v>
                </c:pt>
                <c:pt idx="47">
                  <c:v>-0.15094339622641506</c:v>
                </c:pt>
                <c:pt idx="48">
                  <c:v>-0.13461538461538458</c:v>
                </c:pt>
                <c:pt idx="49">
                  <c:v>-0.13461538461538458</c:v>
                </c:pt>
                <c:pt idx="50">
                  <c:v>-0.11764705882352944</c:v>
                </c:pt>
                <c:pt idx="51">
                  <c:v>-6.0000000000000053E-2</c:v>
                </c:pt>
                <c:pt idx="52">
                  <c:v>-6.0000000000000053E-2</c:v>
                </c:pt>
                <c:pt idx="53">
                  <c:v>2.0833333333333259E-2</c:v>
                </c:pt>
                <c:pt idx="54">
                  <c:v>0.13043478260869557</c:v>
                </c:pt>
                <c:pt idx="55">
                  <c:v>0.13043478260869557</c:v>
                </c:pt>
                <c:pt idx="56">
                  <c:v>0.22222222222222232</c:v>
                </c:pt>
                <c:pt idx="57">
                  <c:v>0.22222222222222232</c:v>
                </c:pt>
                <c:pt idx="58">
                  <c:v>0.22222222222222232</c:v>
                </c:pt>
                <c:pt idx="59">
                  <c:v>0.22222222222222232</c:v>
                </c:pt>
                <c:pt idx="60">
                  <c:v>0.1333333333333333</c:v>
                </c:pt>
                <c:pt idx="61">
                  <c:v>0.1333333333333333</c:v>
                </c:pt>
                <c:pt idx="62">
                  <c:v>0</c:v>
                </c:pt>
                <c:pt idx="63">
                  <c:v>-0.12765957446808507</c:v>
                </c:pt>
                <c:pt idx="64">
                  <c:v>-0.12765957446808507</c:v>
                </c:pt>
                <c:pt idx="65">
                  <c:v>-0.24489795918367352</c:v>
                </c:pt>
                <c:pt idx="66">
                  <c:v>-0.32692307692307698</c:v>
                </c:pt>
                <c:pt idx="67">
                  <c:v>-0.32692307692307698</c:v>
                </c:pt>
                <c:pt idx="68">
                  <c:v>-0.36363636363636376</c:v>
                </c:pt>
                <c:pt idx="69">
                  <c:v>-0.36363636363636376</c:v>
                </c:pt>
                <c:pt idx="70">
                  <c:v>-0.36363636363636376</c:v>
                </c:pt>
                <c:pt idx="71">
                  <c:v>-0.36363636363636376</c:v>
                </c:pt>
                <c:pt idx="72">
                  <c:v>-0.31372549019607854</c:v>
                </c:pt>
                <c:pt idx="73">
                  <c:v>-0.31372549019607854</c:v>
                </c:pt>
                <c:pt idx="74">
                  <c:v>-0.22222222222222232</c:v>
                </c:pt>
                <c:pt idx="75">
                  <c:v>-7.3170731707317027E-2</c:v>
                </c:pt>
                <c:pt idx="76">
                  <c:v>-7.3170731707317027E-2</c:v>
                </c:pt>
                <c:pt idx="77">
                  <c:v>0.10810810810810811</c:v>
                </c:pt>
                <c:pt idx="78">
                  <c:v>0.22857142857142865</c:v>
                </c:pt>
                <c:pt idx="79">
                  <c:v>0.22857142857142865</c:v>
                </c:pt>
                <c:pt idx="80">
                  <c:v>0.22857142857142865</c:v>
                </c:pt>
                <c:pt idx="81">
                  <c:v>0.22857142857142865</c:v>
                </c:pt>
                <c:pt idx="82">
                  <c:v>0.22857142857142865</c:v>
                </c:pt>
                <c:pt idx="83">
                  <c:v>0.22857142857142865</c:v>
                </c:pt>
                <c:pt idx="84">
                  <c:v>0.28571428571428581</c:v>
                </c:pt>
                <c:pt idx="85">
                  <c:v>0.28571428571428581</c:v>
                </c:pt>
                <c:pt idx="86">
                  <c:v>0.34285714285714297</c:v>
                </c:pt>
                <c:pt idx="87">
                  <c:v>0.26315789473684204</c:v>
                </c:pt>
                <c:pt idx="88">
                  <c:v>0.26315789473684204</c:v>
                </c:pt>
                <c:pt idx="89">
                  <c:v>0.19512195121951215</c:v>
                </c:pt>
                <c:pt idx="90">
                  <c:v>0.16279069767441867</c:v>
                </c:pt>
                <c:pt idx="91">
                  <c:v>0.11627906976744184</c:v>
                </c:pt>
                <c:pt idx="92">
                  <c:v>0.11627906976744184</c:v>
                </c:pt>
                <c:pt idx="93">
                  <c:v>6.976744186046524E-2</c:v>
                </c:pt>
                <c:pt idx="94">
                  <c:v>2.3255813953488413E-2</c:v>
                </c:pt>
                <c:pt idx="95">
                  <c:v>2.3255813953488413E-2</c:v>
                </c:pt>
                <c:pt idx="96">
                  <c:v>-6.6666666666666763E-2</c:v>
                </c:pt>
                <c:pt idx="97">
                  <c:v>-6.6666666666666763E-2</c:v>
                </c:pt>
                <c:pt idx="98">
                  <c:v>-0.17021276595744672</c:v>
                </c:pt>
                <c:pt idx="99">
                  <c:v>-0.25</c:v>
                </c:pt>
                <c:pt idx="100">
                  <c:v>-0.29166666666666663</c:v>
                </c:pt>
                <c:pt idx="101">
                  <c:v>-0.30612244897959173</c:v>
                </c:pt>
                <c:pt idx="102">
                  <c:v>-0.36</c:v>
                </c:pt>
                <c:pt idx="103">
                  <c:v>-0.375</c:v>
                </c:pt>
                <c:pt idx="104">
                  <c:v>-0.375</c:v>
                </c:pt>
                <c:pt idx="105">
                  <c:v>-0.36956521739130443</c:v>
                </c:pt>
                <c:pt idx="106">
                  <c:v>-0.34090909090909094</c:v>
                </c:pt>
                <c:pt idx="107">
                  <c:v>-0.34090909090909094</c:v>
                </c:pt>
                <c:pt idx="108">
                  <c:v>-0.30952380952380953</c:v>
                </c:pt>
                <c:pt idx="109">
                  <c:v>-0.30952380952380953</c:v>
                </c:pt>
                <c:pt idx="110">
                  <c:v>-0.2564102564102565</c:v>
                </c:pt>
                <c:pt idx="111">
                  <c:v>-0.16666666666666663</c:v>
                </c:pt>
                <c:pt idx="112">
                  <c:v>-5.8823529411764719E-2</c:v>
                </c:pt>
                <c:pt idx="113">
                  <c:v>-5.8823529411764719E-2</c:v>
                </c:pt>
                <c:pt idx="114">
                  <c:v>6.25E-2</c:v>
                </c:pt>
                <c:pt idx="115">
                  <c:v>0.19999999999999996</c:v>
                </c:pt>
                <c:pt idx="116">
                  <c:v>0.19999999999999996</c:v>
                </c:pt>
                <c:pt idx="117">
                  <c:v>0.31034482758620707</c:v>
                </c:pt>
                <c:pt idx="118">
                  <c:v>0.3793103448275863</c:v>
                </c:pt>
                <c:pt idx="119">
                  <c:v>0.3793103448275863</c:v>
                </c:pt>
                <c:pt idx="120">
                  <c:v>0.44827586206896552</c:v>
                </c:pt>
                <c:pt idx="121">
                  <c:v>0.48275862068965525</c:v>
                </c:pt>
                <c:pt idx="122">
                  <c:v>0.48275862068965525</c:v>
                </c:pt>
                <c:pt idx="123">
                  <c:v>0.46666666666666679</c:v>
                </c:pt>
                <c:pt idx="124">
                  <c:v>0.375</c:v>
                </c:pt>
                <c:pt idx="125">
                  <c:v>0.375</c:v>
                </c:pt>
                <c:pt idx="126">
                  <c:v>0.29411764705882337</c:v>
                </c:pt>
                <c:pt idx="127">
                  <c:v>0.22222222222222232</c:v>
                </c:pt>
                <c:pt idx="128">
                  <c:v>0.22222222222222232</c:v>
                </c:pt>
                <c:pt idx="129">
                  <c:v>0.18421052631578938</c:v>
                </c:pt>
                <c:pt idx="130">
                  <c:v>0.125</c:v>
                </c:pt>
                <c:pt idx="131">
                  <c:v>0.17499999999999982</c:v>
                </c:pt>
                <c:pt idx="132">
                  <c:v>0.16666666666666674</c:v>
                </c:pt>
                <c:pt idx="133">
                  <c:v>0.13953488372093026</c:v>
                </c:pt>
                <c:pt idx="134">
                  <c:v>0.18604651162790709</c:v>
                </c:pt>
                <c:pt idx="135">
                  <c:v>0.20454545454545459</c:v>
                </c:pt>
                <c:pt idx="136">
                  <c:v>0.20454545454545459</c:v>
                </c:pt>
                <c:pt idx="137">
                  <c:v>0.25</c:v>
                </c:pt>
                <c:pt idx="138">
                  <c:v>0.29545454545454541</c:v>
                </c:pt>
                <c:pt idx="139">
                  <c:v>0.29545454545454541</c:v>
                </c:pt>
                <c:pt idx="140">
                  <c:v>0.29545454545454541</c:v>
                </c:pt>
                <c:pt idx="141">
                  <c:v>0.26666666666666661</c:v>
                </c:pt>
                <c:pt idx="142">
                  <c:v>0.26666666666666661</c:v>
                </c:pt>
                <c:pt idx="143">
                  <c:v>0.21276595744680837</c:v>
                </c:pt>
                <c:pt idx="144">
                  <c:v>0.16326530612244894</c:v>
                </c:pt>
                <c:pt idx="145">
                  <c:v>0.16326530612244894</c:v>
                </c:pt>
                <c:pt idx="146">
                  <c:v>0.11764705882352922</c:v>
                </c:pt>
                <c:pt idx="147">
                  <c:v>7.5471698113207308E-2</c:v>
                </c:pt>
                <c:pt idx="148">
                  <c:v>7.5471698113207308E-2</c:v>
                </c:pt>
                <c:pt idx="149">
                  <c:v>3.6363636363636154E-2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-1.754385964912264E-2</c:v>
                </c:pt>
                <c:pt idx="154">
                  <c:v>-3.5087719298245501E-2</c:v>
                </c:pt>
                <c:pt idx="155">
                  <c:v>-3.5087719298245501E-2</c:v>
                </c:pt>
                <c:pt idx="156">
                  <c:v>-8.7719298245613975E-2</c:v>
                </c:pt>
                <c:pt idx="157">
                  <c:v>-0.14035087719298245</c:v>
                </c:pt>
                <c:pt idx="158">
                  <c:v>-0.14035087719298245</c:v>
                </c:pt>
                <c:pt idx="159">
                  <c:v>-0.21052631578947356</c:v>
                </c:pt>
                <c:pt idx="160">
                  <c:v>-0.2807017543859649</c:v>
                </c:pt>
                <c:pt idx="161">
                  <c:v>-0.2807017543859649</c:v>
                </c:pt>
                <c:pt idx="162">
                  <c:v>-0.35087719298245612</c:v>
                </c:pt>
                <c:pt idx="163">
                  <c:v>-0.35087719298245612</c:v>
                </c:pt>
                <c:pt idx="164">
                  <c:v>-0.42105263157894735</c:v>
                </c:pt>
                <c:pt idx="165">
                  <c:v>-0.4107142857142857</c:v>
                </c:pt>
              </c:numCache>
            </c:numRef>
          </c:xVal>
          <c:yVal>
            <c:numRef>
              <c:f>Plan11!$C$6:$C$171</c:f>
              <c:numCache>
                <c:formatCode>0.00%</c:formatCode>
                <c:ptCount val="166"/>
                <c:pt idx="0">
                  <c:v>0.99719040790268587</c:v>
                </c:pt>
                <c:pt idx="1">
                  <c:v>1.1161215141903056</c:v>
                </c:pt>
                <c:pt idx="2">
                  <c:v>0.96407545750570134</c:v>
                </c:pt>
                <c:pt idx="3">
                  <c:v>0.56149545660882216</c:v>
                </c:pt>
                <c:pt idx="4">
                  <c:v>0.45621013888061013</c:v>
                </c:pt>
                <c:pt idx="5">
                  <c:v>0.63027786300026678</c:v>
                </c:pt>
                <c:pt idx="6">
                  <c:v>0.64583807664903436</c:v>
                </c:pt>
                <c:pt idx="7">
                  <c:v>0.50273188752966314</c:v>
                </c:pt>
                <c:pt idx="8">
                  <c:v>0.45185929133509095</c:v>
                </c:pt>
                <c:pt idx="9">
                  <c:v>0.2819236935485574</c:v>
                </c:pt>
                <c:pt idx="10">
                  <c:v>0.24496469227808015</c:v>
                </c:pt>
                <c:pt idx="11">
                  <c:v>0.17808016499081014</c:v>
                </c:pt>
                <c:pt idx="12">
                  <c:v>0.11447758134017705</c:v>
                </c:pt>
                <c:pt idx="13">
                  <c:v>0.29345456818702087</c:v>
                </c:pt>
                <c:pt idx="14">
                  <c:v>0.20180370025462646</c:v>
                </c:pt>
                <c:pt idx="15">
                  <c:v>0.26706832122640489</c:v>
                </c:pt>
                <c:pt idx="16">
                  <c:v>0.28971581510457844</c:v>
                </c:pt>
                <c:pt idx="17">
                  <c:v>0.18451541947079075</c:v>
                </c:pt>
                <c:pt idx="18">
                  <c:v>0.16589119245444861</c:v>
                </c:pt>
                <c:pt idx="19">
                  <c:v>0.22986433038535403</c:v>
                </c:pt>
                <c:pt idx="20">
                  <c:v>0.3587207531520431</c:v>
                </c:pt>
                <c:pt idx="21">
                  <c:v>0.3097897899461135</c:v>
                </c:pt>
                <c:pt idx="22">
                  <c:v>0.27015046364004269</c:v>
                </c:pt>
                <c:pt idx="23">
                  <c:v>0.27712706971417678</c:v>
                </c:pt>
                <c:pt idx="24">
                  <c:v>0.57610539015001905</c:v>
                </c:pt>
                <c:pt idx="25">
                  <c:v>0.37212451131218338</c:v>
                </c:pt>
                <c:pt idx="26">
                  <c:v>0.42619477540007478</c:v>
                </c:pt>
                <c:pt idx="27">
                  <c:v>0.62469438932204135</c:v>
                </c:pt>
                <c:pt idx="28">
                  <c:v>0.4491981813038961</c:v>
                </c:pt>
                <c:pt idx="29">
                  <c:v>0.46223116568022093</c:v>
                </c:pt>
                <c:pt idx="30">
                  <c:v>0.423723502785462</c:v>
                </c:pt>
                <c:pt idx="31">
                  <c:v>0.2919393699302153</c:v>
                </c:pt>
                <c:pt idx="32">
                  <c:v>0.15405402581514127</c:v>
                </c:pt>
                <c:pt idx="33">
                  <c:v>0.30037183487444818</c:v>
                </c:pt>
                <c:pt idx="34">
                  <c:v>0.31378748970760184</c:v>
                </c:pt>
                <c:pt idx="35">
                  <c:v>0.32932178859718175</c:v>
                </c:pt>
                <c:pt idx="36">
                  <c:v>0.16306262179934761</c:v>
                </c:pt>
                <c:pt idx="37">
                  <c:v>0.13680048297880432</c:v>
                </c:pt>
                <c:pt idx="38">
                  <c:v>0.20691126178693753</c:v>
                </c:pt>
                <c:pt idx="39">
                  <c:v>0.21289003756371483</c:v>
                </c:pt>
                <c:pt idx="40">
                  <c:v>0.43083500592936663</c:v>
                </c:pt>
                <c:pt idx="41">
                  <c:v>0.48487796834673458</c:v>
                </c:pt>
                <c:pt idx="42">
                  <c:v>0.4613459729342515</c:v>
                </c:pt>
                <c:pt idx="43">
                  <c:v>0.50797384206653629</c:v>
                </c:pt>
                <c:pt idx="44">
                  <c:v>0.65887668932821919</c:v>
                </c:pt>
                <c:pt idx="45">
                  <c:v>0.66360312142871147</c:v>
                </c:pt>
                <c:pt idx="46">
                  <c:v>0.50258514770637319</c:v>
                </c:pt>
                <c:pt idx="47">
                  <c:v>0.43649135635412462</c:v>
                </c:pt>
                <c:pt idx="48">
                  <c:v>0.33262248664922422</c:v>
                </c:pt>
                <c:pt idx="49">
                  <c:v>0.44647889345536851</c:v>
                </c:pt>
                <c:pt idx="50">
                  <c:v>0.33104513820209558</c:v>
                </c:pt>
                <c:pt idx="51">
                  <c:v>0.38630421891810229</c:v>
                </c:pt>
                <c:pt idx="52">
                  <c:v>0.38883946456428986</c:v>
                </c:pt>
                <c:pt idx="53">
                  <c:v>0.19535057138854461</c:v>
                </c:pt>
                <c:pt idx="54">
                  <c:v>9.8235961795782645E-2</c:v>
                </c:pt>
                <c:pt idx="55">
                  <c:v>1.9092655485526189E-2</c:v>
                </c:pt>
                <c:pt idx="56">
                  <c:v>-0.18066284892465168</c:v>
                </c:pt>
                <c:pt idx="57">
                  <c:v>-0.42960575770426701</c:v>
                </c:pt>
                <c:pt idx="58">
                  <c:v>-0.41916996687308039</c:v>
                </c:pt>
                <c:pt idx="59">
                  <c:v>-0.4122303599687569</c:v>
                </c:pt>
                <c:pt idx="60">
                  <c:v>-0.33937593292363133</c:v>
                </c:pt>
                <c:pt idx="61">
                  <c:v>-0.39858669098572519</c:v>
                </c:pt>
                <c:pt idx="62">
                  <c:v>-0.32873272845933943</c:v>
                </c:pt>
                <c:pt idx="63">
                  <c:v>-0.30321776908121523</c:v>
                </c:pt>
                <c:pt idx="64">
                  <c:v>-0.26717319282294993</c:v>
                </c:pt>
                <c:pt idx="65">
                  <c:v>-0.20843777944365205</c:v>
                </c:pt>
                <c:pt idx="66">
                  <c:v>-7.9647701199744403E-2</c:v>
                </c:pt>
                <c:pt idx="67">
                  <c:v>1.4521624391774512E-2</c:v>
                </c:pt>
                <c:pt idx="68">
                  <c:v>0.24175036287927232</c:v>
                </c:pt>
                <c:pt idx="69">
                  <c:v>0.65192485460387961</c:v>
                </c:pt>
                <c:pt idx="70">
                  <c:v>0.83202202871526199</c:v>
                </c:pt>
                <c:pt idx="71">
                  <c:v>0.82657373534333023</c:v>
                </c:pt>
                <c:pt idx="72">
                  <c:v>0.66413372352057043</c:v>
                </c:pt>
                <c:pt idx="73">
                  <c:v>0.74168425943167327</c:v>
                </c:pt>
                <c:pt idx="74">
                  <c:v>0.71948794246768588</c:v>
                </c:pt>
                <c:pt idx="75">
                  <c:v>0.42800594550210147</c:v>
                </c:pt>
                <c:pt idx="76">
                  <c:v>0.18513534318099656</c:v>
                </c:pt>
                <c:pt idx="77">
                  <c:v>0.18401545424834453</c:v>
                </c:pt>
                <c:pt idx="78">
                  <c:v>0.23280402412311929</c:v>
                </c:pt>
                <c:pt idx="79">
                  <c:v>0.15324174732841689</c:v>
                </c:pt>
                <c:pt idx="80">
                  <c:v>0.12861120561839812</c:v>
                </c:pt>
                <c:pt idx="81">
                  <c:v>0.14830978706810405</c:v>
                </c:pt>
                <c:pt idx="82">
                  <c:v>9.8585356220439735E-3</c:v>
                </c:pt>
                <c:pt idx="83">
                  <c:v>1.0444913360726504E-2</c:v>
                </c:pt>
                <c:pt idx="84">
                  <c:v>1.7936976323423837E-2</c:v>
                </c:pt>
                <c:pt idx="85">
                  <c:v>1.3231680186553296E-2</c:v>
                </c:pt>
                <c:pt idx="86">
                  <c:v>-2.536309422814953E-2</c:v>
                </c:pt>
                <c:pt idx="87">
                  <c:v>-2.0685259662669986E-2</c:v>
                </c:pt>
                <c:pt idx="88">
                  <c:v>2.4958875598347863E-2</c:v>
                </c:pt>
                <c:pt idx="89">
                  <c:v>2.4086622171823224E-2</c:v>
                </c:pt>
                <c:pt idx="90">
                  <c:v>-0.1287402577782254</c:v>
                </c:pt>
                <c:pt idx="91">
                  <c:v>-0.13278486832157876</c:v>
                </c:pt>
                <c:pt idx="92">
                  <c:v>-0.24636920929318806</c:v>
                </c:pt>
                <c:pt idx="93">
                  <c:v>-0.17453423004161406</c:v>
                </c:pt>
                <c:pt idx="94">
                  <c:v>-0.15996390243614234</c:v>
                </c:pt>
                <c:pt idx="95">
                  <c:v>-0.18109464552316057</c:v>
                </c:pt>
                <c:pt idx="96">
                  <c:v>-5.2610984803878047E-2</c:v>
                </c:pt>
                <c:pt idx="97">
                  <c:v>-2.3321681569981489E-2</c:v>
                </c:pt>
                <c:pt idx="98">
                  <c:v>-5.9424494836462394E-2</c:v>
                </c:pt>
                <c:pt idx="99">
                  <c:v>-6.5211152216916091E-2</c:v>
                </c:pt>
                <c:pt idx="100">
                  <c:v>-0.15675731134966098</c:v>
                </c:pt>
                <c:pt idx="101">
                  <c:v>-0.12898302086224456</c:v>
                </c:pt>
                <c:pt idx="102">
                  <c:v>-4.6348862570964378E-2</c:v>
                </c:pt>
                <c:pt idx="103">
                  <c:v>1.0024405647779844E-2</c:v>
                </c:pt>
                <c:pt idx="104">
                  <c:v>0.13094153743127968</c:v>
                </c:pt>
                <c:pt idx="105">
                  <c:v>-2.17731411511356E-2</c:v>
                </c:pt>
                <c:pt idx="106">
                  <c:v>1.0542245465404942E-2</c:v>
                </c:pt>
                <c:pt idx="107">
                  <c:v>7.3968250388342094E-2</c:v>
                </c:pt>
                <c:pt idx="108">
                  <c:v>-5.2492448746526033E-2</c:v>
                </c:pt>
                <c:pt idx="109">
                  <c:v>-0.12744597353693632</c:v>
                </c:pt>
                <c:pt idx="110">
                  <c:v>-0.12647275339372521</c:v>
                </c:pt>
                <c:pt idx="111">
                  <c:v>-9.5597947986630905E-2</c:v>
                </c:pt>
                <c:pt idx="112">
                  <c:v>-1.8064279567725827E-2</c:v>
                </c:pt>
                <c:pt idx="113">
                  <c:v>-0.12689811337139079</c:v>
                </c:pt>
                <c:pt idx="114">
                  <c:v>-0.1401599549352418</c:v>
                </c:pt>
                <c:pt idx="115">
                  <c:v>-0.12354575637317311</c:v>
                </c:pt>
                <c:pt idx="116">
                  <c:v>-0.11554829959378699</c:v>
                </c:pt>
                <c:pt idx="117">
                  <c:v>-4.927404378411937E-2</c:v>
                </c:pt>
                <c:pt idx="118">
                  <c:v>-8.6857196147791971E-2</c:v>
                </c:pt>
                <c:pt idx="119">
                  <c:v>-0.15495648384763894</c:v>
                </c:pt>
                <c:pt idx="120">
                  <c:v>-0.20284802135957458</c:v>
                </c:pt>
                <c:pt idx="121">
                  <c:v>-0.1798871174550003</c:v>
                </c:pt>
                <c:pt idx="122">
                  <c:v>-0.10535847028921197</c:v>
                </c:pt>
                <c:pt idx="123">
                  <c:v>-7.6616913821174859E-2</c:v>
                </c:pt>
                <c:pt idx="124">
                  <c:v>-4.2364157493877452E-2</c:v>
                </c:pt>
                <c:pt idx="125">
                  <c:v>0.12034208558334658</c:v>
                </c:pt>
                <c:pt idx="126">
                  <c:v>0.15745828348138446</c:v>
                </c:pt>
                <c:pt idx="127">
                  <c:v>0.22547501337185771</c:v>
                </c:pt>
                <c:pt idx="128">
                  <c:v>3.3967357296841971E-2</c:v>
                </c:pt>
                <c:pt idx="129">
                  <c:v>6.8637317025519451E-3</c:v>
                </c:pt>
                <c:pt idx="130">
                  <c:v>4.270967326435926E-2</c:v>
                </c:pt>
                <c:pt idx="131">
                  <c:v>-2.9117311068985408E-2</c:v>
                </c:pt>
                <c:pt idx="132">
                  <c:v>-1.5351081120737353E-2</c:v>
                </c:pt>
                <c:pt idx="133">
                  <c:v>9.5312606169735581E-2</c:v>
                </c:pt>
                <c:pt idx="134">
                  <c:v>1.4583777976837187E-2</c:v>
                </c:pt>
                <c:pt idx="135">
                  <c:v>8.9153304230815467E-2</c:v>
                </c:pt>
                <c:pt idx="136">
                  <c:v>2.9686760211977914E-2</c:v>
                </c:pt>
                <c:pt idx="137">
                  <c:v>-1.6427106267616898E-3</c:v>
                </c:pt>
                <c:pt idx="138">
                  <c:v>-8.8925174025661469E-2</c:v>
                </c:pt>
                <c:pt idx="139">
                  <c:v>-0.23924119099695462</c:v>
                </c:pt>
                <c:pt idx="140">
                  <c:v>-0.16735685097082231</c:v>
                </c:pt>
                <c:pt idx="141">
                  <c:v>-0.16035190358164031</c:v>
                </c:pt>
                <c:pt idx="142">
                  <c:v>-0.17549155763467583</c:v>
                </c:pt>
                <c:pt idx="143">
                  <c:v>-0.13312847036069264</c:v>
                </c:pt>
                <c:pt idx="144">
                  <c:v>-0.13860587434722849</c:v>
                </c:pt>
                <c:pt idx="145">
                  <c:v>-0.17038897824849186</c:v>
                </c:pt>
                <c:pt idx="146">
                  <c:v>-2.1404820630082089E-2</c:v>
                </c:pt>
                <c:pt idx="147">
                  <c:v>-4.1239650872906597E-2</c:v>
                </c:pt>
                <c:pt idx="148">
                  <c:v>-8.1287562449690154E-2</c:v>
                </c:pt>
                <c:pt idx="149">
                  <c:v>-2.9275701533207354E-2</c:v>
                </c:pt>
                <c:pt idx="150">
                  <c:v>0.12667765921285001</c:v>
                </c:pt>
                <c:pt idx="151">
                  <c:v>0.24183333154604236</c:v>
                </c:pt>
                <c:pt idx="152">
                  <c:v>0.29533747750186978</c:v>
                </c:pt>
                <c:pt idx="153">
                  <c:v>0.4154392528254498</c:v>
                </c:pt>
                <c:pt idx="154">
                  <c:v>0.37202684373365491</c:v>
                </c:pt>
                <c:pt idx="155">
                  <c:v>0.38932641291810843</c:v>
                </c:pt>
                <c:pt idx="156">
                  <c:v>0.60052467455328418</c:v>
                </c:pt>
                <c:pt idx="157">
                  <c:v>0.55774771638013831</c:v>
                </c:pt>
                <c:pt idx="158">
                  <c:v>0.29824613976941494</c:v>
                </c:pt>
                <c:pt idx="159">
                  <c:v>0.21318110572151983</c:v>
                </c:pt>
                <c:pt idx="160">
                  <c:v>0.29377554325513655</c:v>
                </c:pt>
                <c:pt idx="161">
                  <c:v>0.22072160366721061</c:v>
                </c:pt>
                <c:pt idx="162">
                  <c:v>0.15027866867219686</c:v>
                </c:pt>
                <c:pt idx="163">
                  <c:v>0.22338090295348456</c:v>
                </c:pt>
                <c:pt idx="164">
                  <c:v>0.2728682303356349</c:v>
                </c:pt>
                <c:pt idx="165">
                  <c:v>0.18075302851773989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93312"/>
        <c:axId val="875092736"/>
      </c:scatterChart>
      <c:valAx>
        <c:axId val="875093312"/>
        <c:scaling>
          <c:orientation val="minMax"/>
        </c:scaling>
        <c:delete val="0"/>
        <c:axPos val="b"/>
        <c:numFmt formatCode="0.00%" sourceLinked="1"/>
        <c:majorTickMark val="out"/>
        <c:minorTickMark val="none"/>
        <c:tickLblPos val="nextTo"/>
        <c:crossAx val="875092736"/>
        <c:crosses val="autoZero"/>
        <c:crossBetween val="midCat"/>
      </c:valAx>
      <c:valAx>
        <c:axId val="8750927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875093312"/>
        <c:crosses val="autoZero"/>
        <c:crossBetween val="midCat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Plan4!$U$115</c:f>
              <c:strCache>
                <c:ptCount val="1"/>
                <c:pt idx="0">
                  <c:v>dif percfentual</c:v>
                </c:pt>
              </c:strCache>
            </c:strRef>
          </c:tx>
          <c:cat>
            <c:numRef>
              <c:f>Plan4!$Q$116:$Q$163</c:f>
              <c:numCache>
                <c:formatCode>mmm\-yy</c:formatCode>
                <c:ptCount val="48"/>
                <c:pt idx="0">
                  <c:v>40969</c:v>
                </c:pt>
                <c:pt idx="1">
                  <c:v>41000</c:v>
                </c:pt>
                <c:pt idx="2">
                  <c:v>41030</c:v>
                </c:pt>
                <c:pt idx="3">
                  <c:v>41061</c:v>
                </c:pt>
                <c:pt idx="4">
                  <c:v>41091</c:v>
                </c:pt>
                <c:pt idx="5">
                  <c:v>41122</c:v>
                </c:pt>
                <c:pt idx="6">
                  <c:v>41153</c:v>
                </c:pt>
                <c:pt idx="7">
                  <c:v>41183</c:v>
                </c:pt>
                <c:pt idx="8">
                  <c:v>41214</c:v>
                </c:pt>
                <c:pt idx="9">
                  <c:v>41244</c:v>
                </c:pt>
                <c:pt idx="10">
                  <c:v>41275</c:v>
                </c:pt>
                <c:pt idx="11">
                  <c:v>41306</c:v>
                </c:pt>
                <c:pt idx="12">
                  <c:v>41334</c:v>
                </c:pt>
                <c:pt idx="13">
                  <c:v>41365</c:v>
                </c:pt>
                <c:pt idx="14">
                  <c:v>41395</c:v>
                </c:pt>
                <c:pt idx="15">
                  <c:v>41426</c:v>
                </c:pt>
                <c:pt idx="16">
                  <c:v>41456</c:v>
                </c:pt>
                <c:pt idx="17">
                  <c:v>41487</c:v>
                </c:pt>
                <c:pt idx="18">
                  <c:v>41518</c:v>
                </c:pt>
                <c:pt idx="19">
                  <c:v>41548</c:v>
                </c:pt>
                <c:pt idx="20">
                  <c:v>41579</c:v>
                </c:pt>
                <c:pt idx="21">
                  <c:v>41609</c:v>
                </c:pt>
                <c:pt idx="22">
                  <c:v>41640</c:v>
                </c:pt>
                <c:pt idx="23">
                  <c:v>41671</c:v>
                </c:pt>
                <c:pt idx="24">
                  <c:v>41699</c:v>
                </c:pt>
                <c:pt idx="25">
                  <c:v>41730</c:v>
                </c:pt>
                <c:pt idx="26">
                  <c:v>41760</c:v>
                </c:pt>
                <c:pt idx="27">
                  <c:v>41791</c:v>
                </c:pt>
                <c:pt idx="28">
                  <c:v>41821</c:v>
                </c:pt>
                <c:pt idx="29">
                  <c:v>41852</c:v>
                </c:pt>
                <c:pt idx="30">
                  <c:v>41883</c:v>
                </c:pt>
                <c:pt idx="31">
                  <c:v>41913</c:v>
                </c:pt>
                <c:pt idx="32">
                  <c:v>41944</c:v>
                </c:pt>
                <c:pt idx="33">
                  <c:v>41974</c:v>
                </c:pt>
                <c:pt idx="34">
                  <c:v>42005</c:v>
                </c:pt>
                <c:pt idx="35">
                  <c:v>42036</c:v>
                </c:pt>
                <c:pt idx="36">
                  <c:v>42064</c:v>
                </c:pt>
                <c:pt idx="37">
                  <c:v>42095</c:v>
                </c:pt>
                <c:pt idx="38">
                  <c:v>42125</c:v>
                </c:pt>
                <c:pt idx="39">
                  <c:v>42156</c:v>
                </c:pt>
                <c:pt idx="40">
                  <c:v>42186</c:v>
                </c:pt>
                <c:pt idx="41">
                  <c:v>42217</c:v>
                </c:pt>
                <c:pt idx="42">
                  <c:v>42248</c:v>
                </c:pt>
                <c:pt idx="43">
                  <c:v>42278</c:v>
                </c:pt>
                <c:pt idx="44">
                  <c:v>42309</c:v>
                </c:pt>
                <c:pt idx="45">
                  <c:v>42339</c:v>
                </c:pt>
                <c:pt idx="46">
                  <c:v>42370</c:v>
                </c:pt>
                <c:pt idx="47">
                  <c:v>42401</c:v>
                </c:pt>
              </c:numCache>
            </c:numRef>
          </c:cat>
          <c:val>
            <c:numRef>
              <c:f>Plan4!$U$116:$U$163</c:f>
              <c:numCache>
                <c:formatCode>0.00%</c:formatCode>
                <c:ptCount val="48"/>
                <c:pt idx="0">
                  <c:v>0.21518987341772153</c:v>
                </c:pt>
                <c:pt idx="1">
                  <c:v>0.23076923076923075</c:v>
                </c:pt>
                <c:pt idx="2">
                  <c:v>0.22666666666666668</c:v>
                </c:pt>
                <c:pt idx="3">
                  <c:v>0.21333333333333329</c:v>
                </c:pt>
                <c:pt idx="4">
                  <c:v>0.27027027027027023</c:v>
                </c:pt>
                <c:pt idx="5">
                  <c:v>0.27397260273972601</c:v>
                </c:pt>
                <c:pt idx="6">
                  <c:v>0.23943661971830976</c:v>
                </c:pt>
                <c:pt idx="7">
                  <c:v>0.23188405797101455</c:v>
                </c:pt>
                <c:pt idx="8">
                  <c:v>0.2794117647058823</c:v>
                </c:pt>
                <c:pt idx="9">
                  <c:v>0.33333333333333343</c:v>
                </c:pt>
                <c:pt idx="10">
                  <c:v>0.24999999999999997</c:v>
                </c:pt>
                <c:pt idx="11">
                  <c:v>0.27272727272727276</c:v>
                </c:pt>
                <c:pt idx="12">
                  <c:v>0.28749999999999998</c:v>
                </c:pt>
                <c:pt idx="13">
                  <c:v>0.25641025641025644</c:v>
                </c:pt>
                <c:pt idx="14">
                  <c:v>0.23684210526315788</c:v>
                </c:pt>
                <c:pt idx="15">
                  <c:v>0.18918918918918923</c:v>
                </c:pt>
                <c:pt idx="16">
                  <c:v>0.23287671232876717</c:v>
                </c:pt>
                <c:pt idx="17">
                  <c:v>0.25352112676056338</c:v>
                </c:pt>
                <c:pt idx="18">
                  <c:v>0.21739130434782608</c:v>
                </c:pt>
                <c:pt idx="19">
                  <c:v>0.22388059701492538</c:v>
                </c:pt>
                <c:pt idx="20">
                  <c:v>0.29230769230769238</c:v>
                </c:pt>
                <c:pt idx="21">
                  <c:v>0.30645161290322587</c:v>
                </c:pt>
                <c:pt idx="22">
                  <c:v>0.25000000000000006</c:v>
                </c:pt>
                <c:pt idx="23">
                  <c:v>0.25000000000000006</c:v>
                </c:pt>
                <c:pt idx="24">
                  <c:v>0.30555555555555558</c:v>
                </c:pt>
                <c:pt idx="25">
                  <c:v>0.30985915492957739</c:v>
                </c:pt>
                <c:pt idx="26">
                  <c:v>0.29999999999999993</c:v>
                </c:pt>
                <c:pt idx="27">
                  <c:v>0.29411764705882354</c:v>
                </c:pt>
                <c:pt idx="28">
                  <c:v>0.28985507246376813</c:v>
                </c:pt>
                <c:pt idx="29">
                  <c:v>0.27536231884057977</c:v>
                </c:pt>
                <c:pt idx="30">
                  <c:v>0.2794117647058823</c:v>
                </c:pt>
                <c:pt idx="31">
                  <c:v>0.28787878787878779</c:v>
                </c:pt>
                <c:pt idx="32">
                  <c:v>0.26153846153846155</c:v>
                </c:pt>
                <c:pt idx="33">
                  <c:v>0.33846153846153848</c:v>
                </c:pt>
                <c:pt idx="34">
                  <c:v>0.22058823529411764</c:v>
                </c:pt>
                <c:pt idx="35">
                  <c:v>0.20270270270270269</c:v>
                </c:pt>
                <c:pt idx="36">
                  <c:v>0.21518987341772153</c:v>
                </c:pt>
                <c:pt idx="37">
                  <c:v>0.19999999999999996</c:v>
                </c:pt>
                <c:pt idx="38">
                  <c:v>0.17283950617283944</c:v>
                </c:pt>
                <c:pt idx="39">
                  <c:v>0.16867469879518074</c:v>
                </c:pt>
                <c:pt idx="40">
                  <c:v>0.12790697674418602</c:v>
                </c:pt>
                <c:pt idx="41">
                  <c:v>0.12643678160919536</c:v>
                </c:pt>
                <c:pt idx="42">
                  <c:v>0.14606741573033716</c:v>
                </c:pt>
                <c:pt idx="43">
                  <c:v>0.12222222222222218</c:v>
                </c:pt>
                <c:pt idx="44">
                  <c:v>0.16666666666666666</c:v>
                </c:pt>
                <c:pt idx="45">
                  <c:v>0.23333333333333328</c:v>
                </c:pt>
                <c:pt idx="46">
                  <c:v>0.20000000000000004</c:v>
                </c:pt>
                <c:pt idx="47">
                  <c:v>0.19607843137254904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556928"/>
        <c:axId val="716942720"/>
      </c:lineChart>
      <c:dateAx>
        <c:axId val="714556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6942720"/>
        <c:crosses val="autoZero"/>
        <c:auto val="1"/>
        <c:lblOffset val="100"/>
        <c:baseTimeUnit val="months"/>
      </c:dateAx>
      <c:valAx>
        <c:axId val="7169427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14556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Plan4!$R$5</c:f>
              <c:strCache>
                <c:ptCount val="1"/>
                <c:pt idx="0">
                  <c:v>PME</c:v>
                </c:pt>
              </c:strCache>
            </c:strRef>
          </c:tx>
          <c:cat>
            <c:numRef>
              <c:f>Plan4!$Q$6:$Q$163</c:f>
              <c:numCache>
                <c:formatCode>mmm\-yy</c:formatCode>
                <c:ptCount val="15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</c:numCache>
            </c:numRef>
          </c:cat>
          <c:val>
            <c:numRef>
              <c:f>Plan4!$R$6:$R$163</c:f>
              <c:numCache>
                <c:formatCode>General</c:formatCode>
                <c:ptCount val="158"/>
                <c:pt idx="0">
                  <c:v>11.2</c:v>
                </c:pt>
                <c:pt idx="1">
                  <c:v>11.6</c:v>
                </c:pt>
                <c:pt idx="2">
                  <c:v>12.1</c:v>
                </c:pt>
                <c:pt idx="3">
                  <c:v>12.4</c:v>
                </c:pt>
                <c:pt idx="4">
                  <c:v>12.8</c:v>
                </c:pt>
                <c:pt idx="5">
                  <c:v>13</c:v>
                </c:pt>
                <c:pt idx="6">
                  <c:v>12.8</c:v>
                </c:pt>
                <c:pt idx="7">
                  <c:v>13</c:v>
                </c:pt>
                <c:pt idx="8">
                  <c:v>12.9</c:v>
                </c:pt>
                <c:pt idx="9">
                  <c:v>12.9</c:v>
                </c:pt>
                <c:pt idx="10">
                  <c:v>12.2</c:v>
                </c:pt>
                <c:pt idx="11">
                  <c:v>10.9</c:v>
                </c:pt>
                <c:pt idx="12">
                  <c:v>11.7</c:v>
                </c:pt>
                <c:pt idx="13">
                  <c:v>12</c:v>
                </c:pt>
                <c:pt idx="14">
                  <c:v>12.8</c:v>
                </c:pt>
                <c:pt idx="15">
                  <c:v>13.1</c:v>
                </c:pt>
                <c:pt idx="16">
                  <c:v>12.2</c:v>
                </c:pt>
                <c:pt idx="17">
                  <c:v>11.7</c:v>
                </c:pt>
                <c:pt idx="18">
                  <c:v>11.2</c:v>
                </c:pt>
                <c:pt idx="19">
                  <c:v>11.4</c:v>
                </c:pt>
                <c:pt idx="20">
                  <c:v>10.9</c:v>
                </c:pt>
                <c:pt idx="21">
                  <c:v>10.5</c:v>
                </c:pt>
                <c:pt idx="22">
                  <c:v>10.6</c:v>
                </c:pt>
                <c:pt idx="23">
                  <c:v>9.6</c:v>
                </c:pt>
                <c:pt idx="24">
                  <c:v>10.199999999999999</c:v>
                </c:pt>
                <c:pt idx="25">
                  <c:v>10.6</c:v>
                </c:pt>
                <c:pt idx="26">
                  <c:v>10.8</c:v>
                </c:pt>
                <c:pt idx="27">
                  <c:v>10.8</c:v>
                </c:pt>
                <c:pt idx="28">
                  <c:v>10.199999999999999</c:v>
                </c:pt>
                <c:pt idx="29">
                  <c:v>9.4</c:v>
                </c:pt>
                <c:pt idx="30">
                  <c:v>9.4</c:v>
                </c:pt>
                <c:pt idx="31">
                  <c:v>9.4</c:v>
                </c:pt>
                <c:pt idx="32">
                  <c:v>9.6</c:v>
                </c:pt>
                <c:pt idx="33">
                  <c:v>9.6</c:v>
                </c:pt>
                <c:pt idx="34">
                  <c:v>9.6</c:v>
                </c:pt>
                <c:pt idx="35">
                  <c:v>8.3000000000000007</c:v>
                </c:pt>
                <c:pt idx="36">
                  <c:v>9.1999999999999993</c:v>
                </c:pt>
                <c:pt idx="37">
                  <c:v>10.1</c:v>
                </c:pt>
                <c:pt idx="38">
                  <c:v>10.4</c:v>
                </c:pt>
                <c:pt idx="39">
                  <c:v>10.4</c:v>
                </c:pt>
                <c:pt idx="40">
                  <c:v>10.199999999999999</c:v>
                </c:pt>
                <c:pt idx="41">
                  <c:v>10.4</c:v>
                </c:pt>
                <c:pt idx="42">
                  <c:v>10.7</c:v>
                </c:pt>
                <c:pt idx="43">
                  <c:v>10.6</c:v>
                </c:pt>
                <c:pt idx="44">
                  <c:v>10</c:v>
                </c:pt>
                <c:pt idx="45">
                  <c:v>9.8000000000000007</c:v>
                </c:pt>
                <c:pt idx="46">
                  <c:v>9.5</c:v>
                </c:pt>
                <c:pt idx="47">
                  <c:v>8.4</c:v>
                </c:pt>
                <c:pt idx="48">
                  <c:v>9.3000000000000007</c:v>
                </c:pt>
                <c:pt idx="49">
                  <c:v>9.9</c:v>
                </c:pt>
                <c:pt idx="50">
                  <c:v>10.1</c:v>
                </c:pt>
                <c:pt idx="51">
                  <c:v>10.1</c:v>
                </c:pt>
                <c:pt idx="52">
                  <c:v>10.1</c:v>
                </c:pt>
                <c:pt idx="53">
                  <c:v>9.6999999999999993</c:v>
                </c:pt>
                <c:pt idx="54">
                  <c:v>9.5</c:v>
                </c:pt>
                <c:pt idx="55">
                  <c:v>9.5</c:v>
                </c:pt>
                <c:pt idx="56">
                  <c:v>9</c:v>
                </c:pt>
                <c:pt idx="57">
                  <c:v>8.6999999999999993</c:v>
                </c:pt>
                <c:pt idx="58">
                  <c:v>8.1999999999999993</c:v>
                </c:pt>
                <c:pt idx="59">
                  <c:v>7.4</c:v>
                </c:pt>
                <c:pt idx="60">
                  <c:v>8</c:v>
                </c:pt>
                <c:pt idx="61">
                  <c:v>8.6999999999999993</c:v>
                </c:pt>
                <c:pt idx="62">
                  <c:v>8.6</c:v>
                </c:pt>
                <c:pt idx="63">
                  <c:v>8.5</c:v>
                </c:pt>
                <c:pt idx="64">
                  <c:v>7.9</c:v>
                </c:pt>
                <c:pt idx="65">
                  <c:v>7.8</c:v>
                </c:pt>
                <c:pt idx="66">
                  <c:v>8.1</c:v>
                </c:pt>
                <c:pt idx="67">
                  <c:v>7.6</c:v>
                </c:pt>
                <c:pt idx="68">
                  <c:v>7.6</c:v>
                </c:pt>
                <c:pt idx="69">
                  <c:v>7.5</c:v>
                </c:pt>
                <c:pt idx="70">
                  <c:v>7.6</c:v>
                </c:pt>
                <c:pt idx="71">
                  <c:v>6.8</c:v>
                </c:pt>
                <c:pt idx="72">
                  <c:v>8.1999999999999993</c:v>
                </c:pt>
                <c:pt idx="73">
                  <c:v>8.5</c:v>
                </c:pt>
                <c:pt idx="74">
                  <c:v>9</c:v>
                </c:pt>
                <c:pt idx="75">
                  <c:v>8.9</c:v>
                </c:pt>
                <c:pt idx="76">
                  <c:v>8.8000000000000007</c:v>
                </c:pt>
                <c:pt idx="77">
                  <c:v>8.1</c:v>
                </c:pt>
                <c:pt idx="78">
                  <c:v>8</c:v>
                </c:pt>
                <c:pt idx="79">
                  <c:v>8.1</c:v>
                </c:pt>
                <c:pt idx="80">
                  <c:v>7.7</c:v>
                </c:pt>
                <c:pt idx="81">
                  <c:v>7.5</c:v>
                </c:pt>
                <c:pt idx="82">
                  <c:v>7.4</c:v>
                </c:pt>
                <c:pt idx="83">
                  <c:v>6.8</c:v>
                </c:pt>
                <c:pt idx="84">
                  <c:v>7.2</c:v>
                </c:pt>
                <c:pt idx="85">
                  <c:v>7.4</c:v>
                </c:pt>
                <c:pt idx="86">
                  <c:v>7.6</c:v>
                </c:pt>
                <c:pt idx="87">
                  <c:v>7.3</c:v>
                </c:pt>
                <c:pt idx="88">
                  <c:v>7.5</c:v>
                </c:pt>
                <c:pt idx="89">
                  <c:v>7</c:v>
                </c:pt>
                <c:pt idx="90">
                  <c:v>6.9</c:v>
                </c:pt>
                <c:pt idx="91">
                  <c:v>6.7</c:v>
                </c:pt>
                <c:pt idx="92">
                  <c:v>6.2</c:v>
                </c:pt>
                <c:pt idx="93">
                  <c:v>6.1</c:v>
                </c:pt>
                <c:pt idx="94">
                  <c:v>5.7</c:v>
                </c:pt>
                <c:pt idx="95">
                  <c:v>5.3</c:v>
                </c:pt>
                <c:pt idx="96">
                  <c:v>6.1</c:v>
                </c:pt>
                <c:pt idx="97">
                  <c:v>6.4</c:v>
                </c:pt>
                <c:pt idx="98">
                  <c:v>6.5</c:v>
                </c:pt>
                <c:pt idx="99">
                  <c:v>6.4</c:v>
                </c:pt>
                <c:pt idx="100">
                  <c:v>6.4</c:v>
                </c:pt>
                <c:pt idx="101">
                  <c:v>6.2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5.8</c:v>
                </c:pt>
                <c:pt idx="106">
                  <c:v>5.2</c:v>
                </c:pt>
                <c:pt idx="107">
                  <c:v>4.7</c:v>
                </c:pt>
                <c:pt idx="108">
                  <c:v>5.5</c:v>
                </c:pt>
                <c:pt idx="109">
                  <c:v>5.7</c:v>
                </c:pt>
                <c:pt idx="110">
                  <c:v>6.2</c:v>
                </c:pt>
                <c:pt idx="111">
                  <c:v>6</c:v>
                </c:pt>
                <c:pt idx="112">
                  <c:v>5.8</c:v>
                </c:pt>
                <c:pt idx="113">
                  <c:v>5.9</c:v>
                </c:pt>
                <c:pt idx="114">
                  <c:v>5.4</c:v>
                </c:pt>
                <c:pt idx="115">
                  <c:v>5.3</c:v>
                </c:pt>
                <c:pt idx="116">
                  <c:v>5.4</c:v>
                </c:pt>
                <c:pt idx="117">
                  <c:v>5.3</c:v>
                </c:pt>
                <c:pt idx="118">
                  <c:v>4.9000000000000004</c:v>
                </c:pt>
                <c:pt idx="119">
                  <c:v>4.5999999999999996</c:v>
                </c:pt>
                <c:pt idx="120">
                  <c:v>5.4</c:v>
                </c:pt>
                <c:pt idx="121">
                  <c:v>5.6</c:v>
                </c:pt>
                <c:pt idx="122">
                  <c:v>5.7</c:v>
                </c:pt>
                <c:pt idx="123">
                  <c:v>5.8</c:v>
                </c:pt>
                <c:pt idx="124">
                  <c:v>5.8</c:v>
                </c:pt>
                <c:pt idx="125">
                  <c:v>6</c:v>
                </c:pt>
                <c:pt idx="126">
                  <c:v>5.6</c:v>
                </c:pt>
                <c:pt idx="127">
                  <c:v>5.3</c:v>
                </c:pt>
                <c:pt idx="128">
                  <c:v>5.4</c:v>
                </c:pt>
                <c:pt idx="129">
                  <c:v>5.2</c:v>
                </c:pt>
                <c:pt idx="130">
                  <c:v>4.5999999999999996</c:v>
                </c:pt>
                <c:pt idx="131">
                  <c:v>4.3</c:v>
                </c:pt>
                <c:pt idx="132">
                  <c:v>4.8</c:v>
                </c:pt>
                <c:pt idx="133">
                  <c:v>5.0999999999999996</c:v>
                </c:pt>
                <c:pt idx="134">
                  <c:v>5</c:v>
                </c:pt>
                <c:pt idx="135">
                  <c:v>4.9000000000000004</c:v>
                </c:pt>
                <c:pt idx="136">
                  <c:v>4.9000000000000004</c:v>
                </c:pt>
                <c:pt idx="137">
                  <c:v>4.8</c:v>
                </c:pt>
                <c:pt idx="138">
                  <c:v>4.9000000000000004</c:v>
                </c:pt>
                <c:pt idx="139">
                  <c:v>5</c:v>
                </c:pt>
                <c:pt idx="140">
                  <c:v>4.9000000000000004</c:v>
                </c:pt>
                <c:pt idx="141">
                  <c:v>4.7</c:v>
                </c:pt>
                <c:pt idx="142">
                  <c:v>4.8</c:v>
                </c:pt>
                <c:pt idx="143">
                  <c:v>4.3</c:v>
                </c:pt>
                <c:pt idx="144">
                  <c:v>5.3</c:v>
                </c:pt>
                <c:pt idx="145">
                  <c:v>5.9</c:v>
                </c:pt>
                <c:pt idx="146">
                  <c:v>6.2</c:v>
                </c:pt>
                <c:pt idx="147">
                  <c:v>6.4</c:v>
                </c:pt>
                <c:pt idx="148">
                  <c:v>6.7</c:v>
                </c:pt>
                <c:pt idx="149">
                  <c:v>6.9</c:v>
                </c:pt>
                <c:pt idx="150">
                  <c:v>7.5</c:v>
                </c:pt>
                <c:pt idx="151">
                  <c:v>7.6</c:v>
                </c:pt>
                <c:pt idx="152">
                  <c:v>7.6</c:v>
                </c:pt>
                <c:pt idx="153">
                  <c:v>7.9</c:v>
                </c:pt>
                <c:pt idx="154">
                  <c:v>7.5</c:v>
                </c:pt>
                <c:pt idx="155">
                  <c:v>6.9</c:v>
                </c:pt>
                <c:pt idx="156">
                  <c:v>7.6</c:v>
                </c:pt>
                <c:pt idx="157">
                  <c:v>8.1999999999999993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557440"/>
        <c:axId val="716944448"/>
      </c:lineChart>
      <c:dateAx>
        <c:axId val="7145574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6944448"/>
        <c:crosses val="autoZero"/>
        <c:auto val="1"/>
        <c:lblOffset val="100"/>
        <c:baseTimeUnit val="months"/>
      </c:dateAx>
      <c:valAx>
        <c:axId val="71694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1455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5596820951074E-2"/>
          <c:y val="2.3386030212995616E-2"/>
          <c:w val="0.80664748218024951"/>
          <c:h val="0.95322793957400875"/>
        </c:manualLayout>
      </c:layout>
      <c:lineChart>
        <c:grouping val="standard"/>
        <c:varyColors val="0"/>
        <c:ser>
          <c:idx val="0"/>
          <c:order val="0"/>
          <c:tx>
            <c:strRef>
              <c:f>Plan7!$O$2</c:f>
              <c:strCache>
                <c:ptCount val="1"/>
                <c:pt idx="0">
                  <c:v>premio Brasil calculado</c:v>
                </c:pt>
              </c:strCache>
            </c:strRef>
          </c:tx>
          <c:cat>
            <c:numRef>
              <c:f>Plan7!$N$3:$N$172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Plan7!$O$3:$O$172</c:f>
              <c:numCache>
                <c:formatCode>0.00%</c:formatCode>
                <c:ptCount val="170"/>
                <c:pt idx="0">
                  <c:v>0.30346989000000013</c:v>
                </c:pt>
                <c:pt idx="1">
                  <c:v>0.3087574500000001</c:v>
                </c:pt>
                <c:pt idx="2">
                  <c:v>0.30266974999999996</c:v>
                </c:pt>
                <c:pt idx="3">
                  <c:v>0.28470353999999998</c:v>
                </c:pt>
                <c:pt idx="4">
                  <c:v>0.26830232000000032</c:v>
                </c:pt>
                <c:pt idx="5">
                  <c:v>0.25918913999999993</c:v>
                </c:pt>
                <c:pt idx="6">
                  <c:v>0.2443354000000002</c:v>
                </c:pt>
                <c:pt idx="7">
                  <c:v>0.24885471000000003</c:v>
                </c:pt>
                <c:pt idx="8">
                  <c:v>0.23027090000000006</c:v>
                </c:pt>
                <c:pt idx="9">
                  <c:v>0.22004191999999989</c:v>
                </c:pt>
                <c:pt idx="10">
                  <c:v>0.17559078000000006</c:v>
                </c:pt>
                <c:pt idx="11">
                  <c:v>0.14775929999999993</c:v>
                </c:pt>
                <c:pt idx="12">
                  <c:v>0.12556949999999989</c:v>
                </c:pt>
                <c:pt idx="13">
                  <c:v>0.12291224999999995</c:v>
                </c:pt>
                <c:pt idx="14">
                  <c:v>0.11777484000000005</c:v>
                </c:pt>
                <c:pt idx="15">
                  <c:v>0.10975617999999998</c:v>
                </c:pt>
                <c:pt idx="16">
                  <c:v>0.12521015000000024</c:v>
                </c:pt>
                <c:pt idx="17">
                  <c:v>0.13611471999999991</c:v>
                </c:pt>
                <c:pt idx="18">
                  <c:v>0.13709926000000006</c:v>
                </c:pt>
                <c:pt idx="19">
                  <c:v>0.13567928000000018</c:v>
                </c:pt>
                <c:pt idx="20">
                  <c:v>0.12259069999999994</c:v>
                </c:pt>
                <c:pt idx="21">
                  <c:v>0.11818303999999991</c:v>
                </c:pt>
                <c:pt idx="22">
                  <c:v>0.12194488000000003</c:v>
                </c:pt>
                <c:pt idx="23">
                  <c:v>0.11957799999999996</c:v>
                </c:pt>
                <c:pt idx="24">
                  <c:v>0.11545285000000005</c:v>
                </c:pt>
                <c:pt idx="25">
                  <c:v>0.11911119000000014</c:v>
                </c:pt>
                <c:pt idx="26">
                  <c:v>0.1178783000000001</c:v>
                </c:pt>
                <c:pt idx="27">
                  <c:v>0.13030413000000007</c:v>
                </c:pt>
                <c:pt idx="28">
                  <c:v>0.12977080000000019</c:v>
                </c:pt>
                <c:pt idx="29">
                  <c:v>0.11850428999999996</c:v>
                </c:pt>
                <c:pt idx="30">
                  <c:v>0.10907398999999995</c:v>
                </c:pt>
                <c:pt idx="31">
                  <c:v>0.10260800000000003</c:v>
                </c:pt>
                <c:pt idx="32">
                  <c:v>0.10408847999999993</c:v>
                </c:pt>
                <c:pt idx="33">
                  <c:v>9.9868760000000112E-2</c:v>
                </c:pt>
                <c:pt idx="34">
                  <c:v>9.9801880000000232E-2</c:v>
                </c:pt>
                <c:pt idx="35">
                  <c:v>9.1777699999999962E-2</c:v>
                </c:pt>
                <c:pt idx="36">
                  <c:v>8.8921400000000039E-2</c:v>
                </c:pt>
                <c:pt idx="37">
                  <c:v>8.2743620000000018E-2</c:v>
                </c:pt>
                <c:pt idx="38">
                  <c:v>7.5949119999999981E-2</c:v>
                </c:pt>
                <c:pt idx="39">
                  <c:v>7.099268000000003E-2</c:v>
                </c:pt>
                <c:pt idx="40">
                  <c:v>6.4605220000000019E-2</c:v>
                </c:pt>
                <c:pt idx="41">
                  <c:v>6.7971980000000043E-2</c:v>
                </c:pt>
                <c:pt idx="42">
                  <c:v>6.5380589999999961E-2</c:v>
                </c:pt>
                <c:pt idx="43">
                  <c:v>6.1660159999999964E-2</c:v>
                </c:pt>
                <c:pt idx="44">
                  <c:v>6.012509999999982E-2</c:v>
                </c:pt>
                <c:pt idx="45">
                  <c:v>5.6453059999999944E-2</c:v>
                </c:pt>
                <c:pt idx="46">
                  <c:v>5.327648000000007E-2</c:v>
                </c:pt>
                <c:pt idx="47">
                  <c:v>5.5019060000000009E-2</c:v>
                </c:pt>
                <c:pt idx="48">
                  <c:v>4.9880060000000226E-2</c:v>
                </c:pt>
                <c:pt idx="49">
                  <c:v>4.8949640000000016E-2</c:v>
                </c:pt>
                <c:pt idx="50">
                  <c:v>4.9677200000000088E-2</c:v>
                </c:pt>
                <c:pt idx="51">
                  <c:v>4.7201000000000048E-2</c:v>
                </c:pt>
                <c:pt idx="52">
                  <c:v>4.7483360000000197E-2</c:v>
                </c:pt>
                <c:pt idx="53">
                  <c:v>5.1312910000000045E-2</c:v>
                </c:pt>
                <c:pt idx="54">
                  <c:v>5.3687180000000057E-2</c:v>
                </c:pt>
                <c:pt idx="55">
                  <c:v>6.326107999999997E-2</c:v>
                </c:pt>
                <c:pt idx="56">
                  <c:v>6.1913400000000118E-2</c:v>
                </c:pt>
                <c:pt idx="57">
                  <c:v>5.9212760000000086E-2</c:v>
                </c:pt>
                <c:pt idx="58">
                  <c:v>6.0550010000000043E-2</c:v>
                </c:pt>
                <c:pt idx="59">
                  <c:v>6.8625799999999959E-2</c:v>
                </c:pt>
                <c:pt idx="60">
                  <c:v>6.9335120000000083E-2</c:v>
                </c:pt>
                <c:pt idx="61">
                  <c:v>7.3193990000000042E-2</c:v>
                </c:pt>
                <c:pt idx="62">
                  <c:v>7.5262909999999739E-2</c:v>
                </c:pt>
                <c:pt idx="63">
                  <c:v>7.9075920000000188E-2</c:v>
                </c:pt>
                <c:pt idx="64">
                  <c:v>7.7655060000000109E-2</c:v>
                </c:pt>
                <c:pt idx="65">
                  <c:v>7.9584740000000043E-2</c:v>
                </c:pt>
                <c:pt idx="66">
                  <c:v>8.8377840000000152E-2</c:v>
                </c:pt>
                <c:pt idx="67">
                  <c:v>8.5906760000000082E-2</c:v>
                </c:pt>
                <c:pt idx="68">
                  <c:v>8.8637499999999925E-2</c:v>
                </c:pt>
                <c:pt idx="69">
                  <c:v>9.9960170000000126E-2</c:v>
                </c:pt>
                <c:pt idx="70">
                  <c:v>0.11060521000000012</c:v>
                </c:pt>
                <c:pt idx="71">
                  <c:v>0.11512699999999998</c:v>
                </c:pt>
                <c:pt idx="72">
                  <c:v>0.10126520000000006</c:v>
                </c:pt>
                <c:pt idx="73">
                  <c:v>0.10411339999999991</c:v>
                </c:pt>
                <c:pt idx="74">
                  <c:v>0.10277961999999996</c:v>
                </c:pt>
                <c:pt idx="75">
                  <c:v>0.10036130999999981</c:v>
                </c:pt>
                <c:pt idx="76">
                  <c:v>8.8925200000000038E-2</c:v>
                </c:pt>
                <c:pt idx="77">
                  <c:v>7.5876800000000078E-2</c:v>
                </c:pt>
                <c:pt idx="78">
                  <c:v>7.3946499999999915E-2</c:v>
                </c:pt>
                <c:pt idx="79">
                  <c:v>6.8959480000000184E-2</c:v>
                </c:pt>
                <c:pt idx="80">
                  <c:v>7.1780479999999924E-2</c:v>
                </c:pt>
                <c:pt idx="81">
                  <c:v>6.7846669999999998E-2</c:v>
                </c:pt>
                <c:pt idx="82">
                  <c:v>6.7004360000000096E-2</c:v>
                </c:pt>
                <c:pt idx="83">
                  <c:v>6.5943890000000005E-2</c:v>
                </c:pt>
                <c:pt idx="84">
                  <c:v>6.5876689999999849E-2</c:v>
                </c:pt>
                <c:pt idx="85">
                  <c:v>7.2410899999999945E-2</c:v>
                </c:pt>
                <c:pt idx="86">
                  <c:v>7.2839170000000175E-2</c:v>
                </c:pt>
                <c:pt idx="87">
                  <c:v>7.1967839999999894E-2</c:v>
                </c:pt>
                <c:pt idx="88">
                  <c:v>7.2191799999999917E-2</c:v>
                </c:pt>
                <c:pt idx="89">
                  <c:v>7.303740000000003E-2</c:v>
                </c:pt>
                <c:pt idx="90">
                  <c:v>7.2149999999999936E-2</c:v>
                </c:pt>
                <c:pt idx="91">
                  <c:v>6.6215959999999852E-2</c:v>
                </c:pt>
                <c:pt idx="92">
                  <c:v>7.0243399999999845E-2</c:v>
                </c:pt>
                <c:pt idx="93">
                  <c:v>7.3355599999999965E-2</c:v>
                </c:pt>
                <c:pt idx="94">
                  <c:v>7.4362729999999821E-2</c:v>
                </c:pt>
                <c:pt idx="95">
                  <c:v>7.8481529999999911E-2</c:v>
                </c:pt>
                <c:pt idx="96">
                  <c:v>7.908419000000011E-2</c:v>
                </c:pt>
                <c:pt idx="97">
                  <c:v>7.8015689999999971E-2</c:v>
                </c:pt>
                <c:pt idx="98">
                  <c:v>8.149620000000013E-2</c:v>
                </c:pt>
                <c:pt idx="99">
                  <c:v>8.3313209999999804E-2</c:v>
                </c:pt>
                <c:pt idx="100">
                  <c:v>8.3080750000000148E-2</c:v>
                </c:pt>
                <c:pt idx="101">
                  <c:v>8.5880959999999895E-2</c:v>
                </c:pt>
                <c:pt idx="102">
                  <c:v>8.4409889999999876E-2</c:v>
                </c:pt>
                <c:pt idx="103">
                  <c:v>8.8920650000000157E-2</c:v>
                </c:pt>
                <c:pt idx="104">
                  <c:v>9.4669310000000007E-2</c:v>
                </c:pt>
                <c:pt idx="105">
                  <c:v>0.10029342000000008</c:v>
                </c:pt>
                <c:pt idx="106">
                  <c:v>9.1033839999999921E-2</c:v>
                </c:pt>
                <c:pt idx="107">
                  <c:v>8.8003999999999971E-2</c:v>
                </c:pt>
                <c:pt idx="108">
                  <c:v>8.5887060000000126E-2</c:v>
                </c:pt>
                <c:pt idx="109">
                  <c:v>8.136359999999998E-2</c:v>
                </c:pt>
                <c:pt idx="110">
                  <c:v>7.2395599999999893E-2</c:v>
                </c:pt>
                <c:pt idx="111">
                  <c:v>6.9602699999999906E-2</c:v>
                </c:pt>
                <c:pt idx="112">
                  <c:v>6.8903190000000114E-2</c:v>
                </c:pt>
                <c:pt idx="113">
                  <c:v>7.5325079999999822E-2</c:v>
                </c:pt>
                <c:pt idx="114">
                  <c:v>7.440760000000024E-2</c:v>
                </c:pt>
                <c:pt idx="115">
                  <c:v>7.081700000000013E-2</c:v>
                </c:pt>
                <c:pt idx="116">
                  <c:v>7.1750399999999992E-2</c:v>
                </c:pt>
                <c:pt idx="117">
                  <c:v>7.1582899999999894E-2</c:v>
                </c:pt>
                <c:pt idx="118">
                  <c:v>7.1340560000000108E-2</c:v>
                </c:pt>
                <c:pt idx="119">
                  <c:v>7.4805200000000127E-2</c:v>
                </c:pt>
                <c:pt idx="120">
                  <c:v>7.5936400000000237E-2</c:v>
                </c:pt>
                <c:pt idx="121">
                  <c:v>7.9152809999999851E-2</c:v>
                </c:pt>
                <c:pt idx="122">
                  <c:v>8.5299380000000147E-2</c:v>
                </c:pt>
                <c:pt idx="123">
                  <c:v>8.523958999999981E-2</c:v>
                </c:pt>
                <c:pt idx="124">
                  <c:v>8.3104999999999762E-2</c:v>
                </c:pt>
                <c:pt idx="125">
                  <c:v>8.9086899999999858E-2</c:v>
                </c:pt>
                <c:pt idx="126">
                  <c:v>8.7354640000000039E-2</c:v>
                </c:pt>
                <c:pt idx="127">
                  <c:v>8.5618970000000072E-2</c:v>
                </c:pt>
                <c:pt idx="128">
                  <c:v>8.485327999999992E-2</c:v>
                </c:pt>
                <c:pt idx="129">
                  <c:v>8.316656E-2</c:v>
                </c:pt>
                <c:pt idx="130">
                  <c:v>8.13924800000001E-2</c:v>
                </c:pt>
                <c:pt idx="131">
                  <c:v>8.6107050000000074E-2</c:v>
                </c:pt>
                <c:pt idx="132">
                  <c:v>8.0185699999999915E-2</c:v>
                </c:pt>
                <c:pt idx="133">
                  <c:v>8.6179039999999985E-2</c:v>
                </c:pt>
                <c:pt idx="134">
                  <c:v>8.8143649999999907E-2</c:v>
                </c:pt>
                <c:pt idx="135">
                  <c:v>8.6394159999999998E-2</c:v>
                </c:pt>
                <c:pt idx="136">
                  <c:v>8.5931329999999972E-2</c:v>
                </c:pt>
                <c:pt idx="137">
                  <c:v>8.7356159999999905E-2</c:v>
                </c:pt>
                <c:pt idx="138">
                  <c:v>8.6938999999999877E-2</c:v>
                </c:pt>
                <c:pt idx="139">
                  <c:v>8.9064749999999915E-2</c:v>
                </c:pt>
                <c:pt idx="140">
                  <c:v>8.9170249999999784E-2</c:v>
                </c:pt>
                <c:pt idx="141">
                  <c:v>9.2121139999999935E-2</c:v>
                </c:pt>
                <c:pt idx="142">
                  <c:v>9.0854719999999833E-2</c:v>
                </c:pt>
                <c:pt idx="143">
                  <c:v>9.0064040000000123E-2</c:v>
                </c:pt>
                <c:pt idx="144">
                  <c:v>9.9684959999999823E-2</c:v>
                </c:pt>
                <c:pt idx="145">
                  <c:v>0.11189479999999996</c:v>
                </c:pt>
                <c:pt idx="146">
                  <c:v>0.11482029999999988</c:v>
                </c:pt>
                <c:pt idx="147">
                  <c:v>0.11598989000000026</c:v>
                </c:pt>
                <c:pt idx="148">
                  <c:v>0.11680712000000004</c:v>
                </c:pt>
                <c:pt idx="149">
                  <c:v>0.12069587999999976</c:v>
                </c:pt>
                <c:pt idx="150">
                  <c:v>0.12835843999999996</c:v>
                </c:pt>
                <c:pt idx="151">
                  <c:v>0.13067819000000003</c:v>
                </c:pt>
                <c:pt idx="152">
                  <c:v>0.13442588999999994</c:v>
                </c:pt>
                <c:pt idx="153">
                  <c:v>0.14558052999999993</c:v>
                </c:pt>
                <c:pt idx="154">
                  <c:v>0.14832912000000009</c:v>
                </c:pt>
                <c:pt idx="155">
                  <c:v>0.15495212000000014</c:v>
                </c:pt>
                <c:pt idx="156">
                  <c:v>0.16599771999999979</c:v>
                </c:pt>
                <c:pt idx="157">
                  <c:v>0.16021467999999972</c:v>
                </c:pt>
                <c:pt idx="158">
                  <c:v>0.14739170999999995</c:v>
                </c:pt>
                <c:pt idx="159">
                  <c:v>0.13694911999999992</c:v>
                </c:pt>
                <c:pt idx="160">
                  <c:v>0.13496024000000006</c:v>
                </c:pt>
                <c:pt idx="161">
                  <c:v>0.13204484000000005</c:v>
                </c:pt>
                <c:pt idx="162">
                  <c:v>0.12513277999999994</c:v>
                </c:pt>
                <c:pt idx="163">
                  <c:v>0.1263139200000003</c:v>
                </c:pt>
                <c:pt idx="164">
                  <c:v>0.11897120000000005</c:v>
                </c:pt>
                <c:pt idx="165">
                  <c:v>0.11267905000000011</c:v>
                </c:pt>
                <c:pt idx="166">
                  <c:v>0.10445777000000001</c:v>
                </c:pt>
                <c:pt idx="167">
                  <c:v>9.9888919999999937E-2</c:v>
                </c:pt>
                <c:pt idx="168">
                  <c:v>8.80548000000001E-2</c:v>
                </c:pt>
                <c:pt idx="169">
                  <c:v>7.7456600000000098E-2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Plan7!$R$2</c:f>
              <c:strCache>
                <c:ptCount val="1"/>
                <c:pt idx="0">
                  <c:v>premio Brasil Real</c:v>
                </c:pt>
              </c:strCache>
            </c:strRef>
          </c:tx>
          <c:cat>
            <c:numRef>
              <c:f>Plan7!$N$3:$N$172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Plan7!$R$3:$R$172</c:f>
              <c:numCache>
                <c:formatCode>0.00%</c:formatCode>
                <c:ptCount val="170"/>
                <c:pt idx="0">
                  <c:v>0.23456790123456805</c:v>
                </c:pt>
                <c:pt idx="1">
                  <c:v>0.23950617283950604</c:v>
                </c:pt>
                <c:pt idx="2">
                  <c:v>0.24938271604938289</c:v>
                </c:pt>
                <c:pt idx="3">
                  <c:v>0.24938271604938289</c:v>
                </c:pt>
                <c:pt idx="4">
                  <c:v>0.24938271604938289</c:v>
                </c:pt>
                <c:pt idx="5">
                  <c:v>0.24752475247524752</c:v>
                </c:pt>
                <c:pt idx="6">
                  <c:v>0.23267326732673266</c:v>
                </c:pt>
                <c:pt idx="7">
                  <c:v>0.20792079207920788</c:v>
                </c:pt>
                <c:pt idx="8">
                  <c:v>0.18811881188118806</c:v>
                </c:pt>
                <c:pt idx="9">
                  <c:v>0.17821782178217815</c:v>
                </c:pt>
                <c:pt idx="10">
                  <c:v>0.16336633663366329</c:v>
                </c:pt>
                <c:pt idx="11">
                  <c:v>0.15346534653465338</c:v>
                </c:pt>
                <c:pt idx="12">
                  <c:v>0.15346534653465338</c:v>
                </c:pt>
                <c:pt idx="13">
                  <c:v>0.15346534653465338</c:v>
                </c:pt>
                <c:pt idx="14">
                  <c:v>0.15099009900990112</c:v>
                </c:pt>
                <c:pt idx="15">
                  <c:v>0.14851485148514842</c:v>
                </c:pt>
                <c:pt idx="16">
                  <c:v>0.14851485148514842</c:v>
                </c:pt>
                <c:pt idx="17">
                  <c:v>0.14567901234567904</c:v>
                </c:pt>
                <c:pt idx="18">
                  <c:v>0.14567901234567904</c:v>
                </c:pt>
                <c:pt idx="19">
                  <c:v>0.14567901234567904</c:v>
                </c:pt>
                <c:pt idx="20">
                  <c:v>0.14532019704433519</c:v>
                </c:pt>
                <c:pt idx="21">
                  <c:v>0.14742014742014731</c:v>
                </c:pt>
                <c:pt idx="22">
                  <c:v>0.14950980392156854</c:v>
                </c:pt>
                <c:pt idx="23">
                  <c:v>0.15158924205378965</c:v>
                </c:pt>
                <c:pt idx="24">
                  <c:v>0.15647921760391204</c:v>
                </c:pt>
                <c:pt idx="25">
                  <c:v>0.1585365853658538</c:v>
                </c:pt>
                <c:pt idx="26">
                  <c:v>0.16341463414634139</c:v>
                </c:pt>
                <c:pt idx="27">
                  <c:v>0.16301703163017023</c:v>
                </c:pt>
                <c:pt idx="28">
                  <c:v>0.16545012165450124</c:v>
                </c:pt>
                <c:pt idx="29">
                  <c:v>0.16545012165450124</c:v>
                </c:pt>
                <c:pt idx="30">
                  <c:v>0.16262135922330101</c:v>
                </c:pt>
                <c:pt idx="31">
                  <c:v>0.15980629539951585</c:v>
                </c:pt>
                <c:pt idx="32">
                  <c:v>0.15458937198067657</c:v>
                </c:pt>
                <c:pt idx="33">
                  <c:v>0.14698795180722879</c:v>
                </c:pt>
                <c:pt idx="34">
                  <c:v>0.13942307692307687</c:v>
                </c:pt>
                <c:pt idx="35">
                  <c:v>0.13461538461538458</c:v>
                </c:pt>
                <c:pt idx="36">
                  <c:v>0.12740384615384603</c:v>
                </c:pt>
                <c:pt idx="37">
                  <c:v>0.12470023980815337</c:v>
                </c:pt>
                <c:pt idx="38">
                  <c:v>0.11483253588516762</c:v>
                </c:pt>
                <c:pt idx="39">
                  <c:v>0.1050119331742243</c:v>
                </c:pt>
                <c:pt idx="40">
                  <c:v>0.10023866348448696</c:v>
                </c:pt>
                <c:pt idx="41">
                  <c:v>9.7619047619047716E-2</c:v>
                </c:pt>
                <c:pt idx="42">
                  <c:v>9.2857142857142749E-2</c:v>
                </c:pt>
                <c:pt idx="43">
                  <c:v>8.8095238095238226E-2</c:v>
                </c:pt>
                <c:pt idx="44">
                  <c:v>8.8095238095238226E-2</c:v>
                </c:pt>
                <c:pt idx="45">
                  <c:v>8.3333333333333259E-2</c:v>
                </c:pt>
                <c:pt idx="46">
                  <c:v>7.8571428571428514E-2</c:v>
                </c:pt>
                <c:pt idx="47">
                  <c:v>7.8571428571428514E-2</c:v>
                </c:pt>
                <c:pt idx="48">
                  <c:v>7.6190476190476142E-2</c:v>
                </c:pt>
                <c:pt idx="49">
                  <c:v>7.6190476190476142E-2</c:v>
                </c:pt>
                <c:pt idx="50">
                  <c:v>7.3809523809523769E-2</c:v>
                </c:pt>
                <c:pt idx="51">
                  <c:v>7.1428571428571397E-2</c:v>
                </c:pt>
                <c:pt idx="52">
                  <c:v>7.1428571428571397E-2</c:v>
                </c:pt>
                <c:pt idx="53">
                  <c:v>6.6666666666666652E-2</c:v>
                </c:pt>
                <c:pt idx="54">
                  <c:v>6.1904761904761907E-2</c:v>
                </c:pt>
                <c:pt idx="55">
                  <c:v>6.1904761904761907E-2</c:v>
                </c:pt>
                <c:pt idx="56">
                  <c:v>5.700712589073631E-2</c:v>
                </c:pt>
                <c:pt idx="57">
                  <c:v>6.2052505966587068E-2</c:v>
                </c:pt>
                <c:pt idx="58">
                  <c:v>6.4593301435406758E-2</c:v>
                </c:pt>
                <c:pt idx="59">
                  <c:v>6.714628297362113E-2</c:v>
                </c:pt>
                <c:pt idx="60">
                  <c:v>8.0097087378640852E-2</c:v>
                </c:pt>
                <c:pt idx="61">
                  <c:v>8.0097087378640852E-2</c:v>
                </c:pt>
                <c:pt idx="62">
                  <c:v>8.8019559902200672E-2</c:v>
                </c:pt>
                <c:pt idx="63">
                  <c:v>9.558823529411753E-2</c:v>
                </c:pt>
                <c:pt idx="64">
                  <c:v>9.558823529411753E-2</c:v>
                </c:pt>
                <c:pt idx="65">
                  <c:v>0.10049019607843146</c:v>
                </c:pt>
                <c:pt idx="66">
                  <c:v>0.1078431372549018</c:v>
                </c:pt>
                <c:pt idx="67">
                  <c:v>0.1078431372549018</c:v>
                </c:pt>
                <c:pt idx="68">
                  <c:v>0.11519607843137258</c:v>
                </c:pt>
                <c:pt idx="69">
                  <c:v>0.12623762376237613</c:v>
                </c:pt>
                <c:pt idx="70">
                  <c:v>0.12623762376237613</c:v>
                </c:pt>
                <c:pt idx="71">
                  <c:v>0.13466334164588534</c:v>
                </c:pt>
                <c:pt idx="72">
                  <c:v>0.12468827930174564</c:v>
                </c:pt>
                <c:pt idx="73">
                  <c:v>0.12468827930174564</c:v>
                </c:pt>
                <c:pt idx="74">
                  <c:v>0.10972568578553621</c:v>
                </c:pt>
                <c:pt idx="75">
                  <c:v>9.9750623441396513E-2</c:v>
                </c:pt>
                <c:pt idx="76">
                  <c:v>9.9750623441396513E-2</c:v>
                </c:pt>
                <c:pt idx="77">
                  <c:v>8.9775561097257039E-2</c:v>
                </c:pt>
                <c:pt idx="78">
                  <c:v>8.4788029925187081E-2</c:v>
                </c:pt>
                <c:pt idx="79">
                  <c:v>8.4788029925187081E-2</c:v>
                </c:pt>
                <c:pt idx="80">
                  <c:v>8.4788029925187081E-2</c:v>
                </c:pt>
                <c:pt idx="81">
                  <c:v>8.4788029925187081E-2</c:v>
                </c:pt>
                <c:pt idx="82">
                  <c:v>8.4788029925187081E-2</c:v>
                </c:pt>
                <c:pt idx="83">
                  <c:v>8.4788029925187081E-2</c:v>
                </c:pt>
                <c:pt idx="84">
                  <c:v>8.4788029925187081E-2</c:v>
                </c:pt>
                <c:pt idx="85">
                  <c:v>8.4788029925187081E-2</c:v>
                </c:pt>
                <c:pt idx="86">
                  <c:v>8.4788029925187081E-2</c:v>
                </c:pt>
                <c:pt idx="87">
                  <c:v>9.2269326683291908E-2</c:v>
                </c:pt>
                <c:pt idx="88">
                  <c:v>9.2269326683291908E-2</c:v>
                </c:pt>
                <c:pt idx="89">
                  <c:v>9.9750623441396513E-2</c:v>
                </c:pt>
                <c:pt idx="90">
                  <c:v>0.10473815461346625</c:v>
                </c:pt>
                <c:pt idx="91">
                  <c:v>0.10473815461346625</c:v>
                </c:pt>
                <c:pt idx="92">
                  <c:v>0.10473815461346625</c:v>
                </c:pt>
                <c:pt idx="93">
                  <c:v>0.10473815461346625</c:v>
                </c:pt>
                <c:pt idx="94">
                  <c:v>0.10473815461346625</c:v>
                </c:pt>
                <c:pt idx="95">
                  <c:v>0.10473815461346625</c:v>
                </c:pt>
                <c:pt idx="96">
                  <c:v>0.10972568578553621</c:v>
                </c:pt>
                <c:pt idx="97">
                  <c:v>0.10972568578553621</c:v>
                </c:pt>
                <c:pt idx="98">
                  <c:v>0.11471321695760595</c:v>
                </c:pt>
                <c:pt idx="99">
                  <c:v>0.11720698254364104</c:v>
                </c:pt>
                <c:pt idx="100">
                  <c:v>0.11720698254364104</c:v>
                </c:pt>
                <c:pt idx="101">
                  <c:v>0.1197007481296759</c:v>
                </c:pt>
                <c:pt idx="102">
                  <c:v>0.12219451371571077</c:v>
                </c:pt>
                <c:pt idx="103">
                  <c:v>0.11720698254364104</c:v>
                </c:pt>
                <c:pt idx="104">
                  <c:v>0.11720698254364104</c:v>
                </c:pt>
                <c:pt idx="105">
                  <c:v>0.11221945137157108</c:v>
                </c:pt>
                <c:pt idx="106">
                  <c:v>0.10723192019950134</c:v>
                </c:pt>
                <c:pt idx="107">
                  <c:v>0.10723192019950134</c:v>
                </c:pt>
                <c:pt idx="108">
                  <c:v>0.10224438902743138</c:v>
                </c:pt>
                <c:pt idx="109">
                  <c:v>0.10224438902743138</c:v>
                </c:pt>
                <c:pt idx="110">
                  <c:v>9.4763092269326554E-2</c:v>
                </c:pt>
                <c:pt idx="111">
                  <c:v>8.7281795511222171E-2</c:v>
                </c:pt>
                <c:pt idx="112">
                  <c:v>8.2294264339152212E-2</c:v>
                </c:pt>
                <c:pt idx="113">
                  <c:v>8.2294264339152212E-2</c:v>
                </c:pt>
                <c:pt idx="114">
                  <c:v>7.7306733167082475E-2</c:v>
                </c:pt>
                <c:pt idx="115">
                  <c:v>7.2319201995012516E-2</c:v>
                </c:pt>
                <c:pt idx="116">
                  <c:v>7.2319201995012516E-2</c:v>
                </c:pt>
                <c:pt idx="117">
                  <c:v>6.9825436408977648E-2</c:v>
                </c:pt>
                <c:pt idx="118">
                  <c:v>6.9825436408977648E-2</c:v>
                </c:pt>
                <c:pt idx="119">
                  <c:v>6.9825436408977648E-2</c:v>
                </c:pt>
                <c:pt idx="120">
                  <c:v>6.9825436408977648E-2</c:v>
                </c:pt>
                <c:pt idx="121">
                  <c:v>6.9825436408977648E-2</c:v>
                </c:pt>
                <c:pt idx="122">
                  <c:v>6.9825436408977648E-2</c:v>
                </c:pt>
                <c:pt idx="123">
                  <c:v>7.2319201995012516E-2</c:v>
                </c:pt>
                <c:pt idx="124">
                  <c:v>7.7306733167082475E-2</c:v>
                </c:pt>
                <c:pt idx="125">
                  <c:v>7.7306733167082475E-2</c:v>
                </c:pt>
                <c:pt idx="126">
                  <c:v>8.2294264339152212E-2</c:v>
                </c:pt>
                <c:pt idx="127">
                  <c:v>8.7281795511222171E-2</c:v>
                </c:pt>
                <c:pt idx="128">
                  <c:v>8.7281795511222171E-2</c:v>
                </c:pt>
                <c:pt idx="129">
                  <c:v>9.2269326683291908E-2</c:v>
                </c:pt>
                <c:pt idx="130">
                  <c:v>9.7256857855361645E-2</c:v>
                </c:pt>
                <c:pt idx="131">
                  <c:v>9.7256857855361645E-2</c:v>
                </c:pt>
                <c:pt idx="132">
                  <c:v>0.10224438902743138</c:v>
                </c:pt>
                <c:pt idx="133">
                  <c:v>0.10473815461346625</c:v>
                </c:pt>
                <c:pt idx="134">
                  <c:v>0.10473815461346625</c:v>
                </c:pt>
                <c:pt idx="135">
                  <c:v>0.10723192019950134</c:v>
                </c:pt>
                <c:pt idx="136">
                  <c:v>0.10723192019950134</c:v>
                </c:pt>
                <c:pt idx="137">
                  <c:v>0.10723192019950134</c:v>
                </c:pt>
                <c:pt idx="138">
                  <c:v>0.10723192019950134</c:v>
                </c:pt>
                <c:pt idx="139">
                  <c:v>0.10723192019950134</c:v>
                </c:pt>
                <c:pt idx="140">
                  <c:v>0.10723192019950134</c:v>
                </c:pt>
                <c:pt idx="141">
                  <c:v>0.10972568578553621</c:v>
                </c:pt>
                <c:pt idx="142">
                  <c:v>0.10972568578553621</c:v>
                </c:pt>
                <c:pt idx="143">
                  <c:v>0.11471321695760595</c:v>
                </c:pt>
                <c:pt idx="144">
                  <c:v>0.1197007481296759</c:v>
                </c:pt>
                <c:pt idx="145">
                  <c:v>0.1197007481296759</c:v>
                </c:pt>
                <c:pt idx="146">
                  <c:v>0.12468827930174564</c:v>
                </c:pt>
                <c:pt idx="147">
                  <c:v>0.1296758104738156</c:v>
                </c:pt>
                <c:pt idx="148">
                  <c:v>0.1296758104738156</c:v>
                </c:pt>
                <c:pt idx="149">
                  <c:v>0.13466334164588534</c:v>
                </c:pt>
                <c:pt idx="150">
                  <c:v>0.1396508728179553</c:v>
                </c:pt>
                <c:pt idx="151">
                  <c:v>0.1396508728179553</c:v>
                </c:pt>
                <c:pt idx="152">
                  <c:v>0.1396508728179553</c:v>
                </c:pt>
                <c:pt idx="153">
                  <c:v>0.1396508728179553</c:v>
                </c:pt>
                <c:pt idx="154">
                  <c:v>0.1396508728179553</c:v>
                </c:pt>
                <c:pt idx="155">
                  <c:v>0.13681592039801016</c:v>
                </c:pt>
                <c:pt idx="156">
                  <c:v>0.13681592039801016</c:v>
                </c:pt>
                <c:pt idx="157">
                  <c:v>0.13681592039801016</c:v>
                </c:pt>
                <c:pt idx="158">
                  <c:v>0.13681592039801016</c:v>
                </c:pt>
                <c:pt idx="159">
                  <c:v>0.13681592039801016</c:v>
                </c:pt>
                <c:pt idx="160">
                  <c:v>0.13681592039801016</c:v>
                </c:pt>
                <c:pt idx="161">
                  <c:v>0.13681592039801016</c:v>
                </c:pt>
                <c:pt idx="162">
                  <c:v>0.13681592039801016</c:v>
                </c:pt>
                <c:pt idx="163">
                  <c:v>0.13681592039801016</c:v>
                </c:pt>
                <c:pt idx="164">
                  <c:v>0.13681592039801016</c:v>
                </c:pt>
                <c:pt idx="165">
                  <c:v>0.13432835820895539</c:v>
                </c:pt>
                <c:pt idx="166">
                  <c:v>0.13184079601990062</c:v>
                </c:pt>
                <c:pt idx="167">
                  <c:v>0.12903225806451601</c:v>
                </c:pt>
                <c:pt idx="168">
                  <c:v>0.12158808933002474</c:v>
                </c:pt>
                <c:pt idx="169">
                  <c:v>0.11414392059553347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Plan7!$S$2</c:f>
              <c:strCache>
                <c:ptCount val="1"/>
                <c:pt idx="0">
                  <c:v>diferença de premio</c:v>
                </c:pt>
              </c:strCache>
            </c:strRef>
          </c:tx>
          <c:cat>
            <c:numRef>
              <c:f>Plan7!$N$3:$N$172</c:f>
              <c:numCache>
                <c:formatCode>mmm\-yy</c:formatCode>
                <c:ptCount val="17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</c:numCache>
            </c:numRef>
          </c:cat>
          <c:val>
            <c:numRef>
              <c:f>Plan7!$S$3:$S$172</c:f>
              <c:numCache>
                <c:formatCode>0.00%</c:formatCode>
                <c:ptCount val="170"/>
                <c:pt idx="0">
                  <c:v>-5.3469890000000131E-2</c:v>
                </c:pt>
                <c:pt idx="1">
                  <c:v>-5.3757450000000095E-2</c:v>
                </c:pt>
                <c:pt idx="2">
                  <c:v>-3.7669749999999946E-2</c:v>
                </c:pt>
                <c:pt idx="3">
                  <c:v>-1.9703539999999964E-2</c:v>
                </c:pt>
                <c:pt idx="4">
                  <c:v>-3.3023200000003028E-3</c:v>
                </c:pt>
                <c:pt idx="5">
                  <c:v>8.1086000000007985E-4</c:v>
                </c:pt>
                <c:pt idx="6">
                  <c:v>6.6459999999979313E-4</c:v>
                </c:pt>
                <c:pt idx="7">
                  <c:v>-2.8854710000000033E-2</c:v>
                </c:pt>
                <c:pt idx="8">
                  <c:v>-3.0270900000000045E-2</c:v>
                </c:pt>
                <c:pt idx="9">
                  <c:v>-3.0041919999999889E-2</c:v>
                </c:pt>
                <c:pt idx="10">
                  <c:v>-5.9078000000006847E-4</c:v>
                </c:pt>
                <c:pt idx="11">
                  <c:v>1.7240700000000081E-2</c:v>
                </c:pt>
                <c:pt idx="12">
                  <c:v>3.9430500000000118E-2</c:v>
                </c:pt>
                <c:pt idx="13">
                  <c:v>4.2087750000000063E-2</c:v>
                </c:pt>
                <c:pt idx="14">
                  <c:v>4.4725159999999958E-2</c:v>
                </c:pt>
                <c:pt idx="15">
                  <c:v>5.0243820000000022E-2</c:v>
                </c:pt>
                <c:pt idx="16">
                  <c:v>3.4789849999999761E-2</c:v>
                </c:pt>
                <c:pt idx="17">
                  <c:v>2.3885280000000092E-2</c:v>
                </c:pt>
                <c:pt idx="18">
                  <c:v>2.2900739999999947E-2</c:v>
                </c:pt>
                <c:pt idx="19">
                  <c:v>2.4320719999999824E-2</c:v>
                </c:pt>
                <c:pt idx="20">
                  <c:v>3.9909300000000064E-2</c:v>
                </c:pt>
                <c:pt idx="21">
                  <c:v>4.9316960000000104E-2</c:v>
                </c:pt>
                <c:pt idx="22">
                  <c:v>5.0555119999999953E-2</c:v>
                </c:pt>
                <c:pt idx="23">
                  <c:v>5.7922000000000029E-2</c:v>
                </c:pt>
                <c:pt idx="24">
                  <c:v>6.7047149999999944E-2</c:v>
                </c:pt>
                <c:pt idx="25">
                  <c:v>6.8388809999999856E-2</c:v>
                </c:pt>
                <c:pt idx="26">
                  <c:v>7.4621699999999902E-2</c:v>
                </c:pt>
                <c:pt idx="27">
                  <c:v>6.4695869999999933E-2</c:v>
                </c:pt>
                <c:pt idx="28">
                  <c:v>6.7729199999999823E-2</c:v>
                </c:pt>
                <c:pt idx="29">
                  <c:v>7.8995710000000052E-2</c:v>
                </c:pt>
                <c:pt idx="30">
                  <c:v>8.8426010000000055E-2</c:v>
                </c:pt>
                <c:pt idx="31">
                  <c:v>9.4891999999999976E-2</c:v>
                </c:pt>
                <c:pt idx="32">
                  <c:v>9.0911520000000079E-2</c:v>
                </c:pt>
                <c:pt idx="33">
                  <c:v>9.013123999999989E-2</c:v>
                </c:pt>
                <c:pt idx="34">
                  <c:v>8.5198119999999766E-2</c:v>
                </c:pt>
                <c:pt idx="35">
                  <c:v>8.8222300000000031E-2</c:v>
                </c:pt>
                <c:pt idx="36">
                  <c:v>8.3578599999999947E-2</c:v>
                </c:pt>
                <c:pt idx="37">
                  <c:v>8.9756379999999969E-2</c:v>
                </c:pt>
                <c:pt idx="38">
                  <c:v>8.9050880000000027E-2</c:v>
                </c:pt>
                <c:pt idx="39">
                  <c:v>8.6507319999999971E-2</c:v>
                </c:pt>
                <c:pt idx="40">
                  <c:v>8.7894779999999978E-2</c:v>
                </c:pt>
                <c:pt idx="41">
                  <c:v>8.4528019999999954E-2</c:v>
                </c:pt>
                <c:pt idx="42">
                  <c:v>8.2119410000000032E-2</c:v>
                </c:pt>
                <c:pt idx="43">
                  <c:v>8.0839840000000024E-2</c:v>
                </c:pt>
                <c:pt idx="44">
                  <c:v>8.2374900000000167E-2</c:v>
                </c:pt>
                <c:pt idx="45">
                  <c:v>8.1046940000000067E-2</c:v>
                </c:pt>
                <c:pt idx="46">
                  <c:v>7.9223519999999936E-2</c:v>
                </c:pt>
                <c:pt idx="47">
                  <c:v>7.7480939999999998E-2</c:v>
                </c:pt>
                <c:pt idx="48">
                  <c:v>8.0119939999999779E-2</c:v>
                </c:pt>
                <c:pt idx="49">
                  <c:v>8.1050359999999988E-2</c:v>
                </c:pt>
                <c:pt idx="50">
                  <c:v>7.7822799999999914E-2</c:v>
                </c:pt>
                <c:pt idx="51">
                  <c:v>7.7798999999999952E-2</c:v>
                </c:pt>
                <c:pt idx="52">
                  <c:v>7.7516639999999803E-2</c:v>
                </c:pt>
                <c:pt idx="53">
                  <c:v>6.8687089999999951E-2</c:v>
                </c:pt>
                <c:pt idx="54">
                  <c:v>6.1312819999999948E-2</c:v>
                </c:pt>
                <c:pt idx="55">
                  <c:v>5.1738920000000035E-2</c:v>
                </c:pt>
                <c:pt idx="56">
                  <c:v>5.0586599999999884E-2</c:v>
                </c:pt>
                <c:pt idx="57">
                  <c:v>5.3287239999999916E-2</c:v>
                </c:pt>
                <c:pt idx="58">
                  <c:v>5.194998999999996E-2</c:v>
                </c:pt>
                <c:pt idx="59">
                  <c:v>4.3874200000000044E-2</c:v>
                </c:pt>
                <c:pt idx="60">
                  <c:v>4.3164879999999919E-2</c:v>
                </c:pt>
                <c:pt idx="61">
                  <c:v>3.9306009999999961E-2</c:v>
                </c:pt>
                <c:pt idx="62">
                  <c:v>3.7237090000000264E-2</c:v>
                </c:pt>
                <c:pt idx="63">
                  <c:v>3.8424079999999805E-2</c:v>
                </c:pt>
                <c:pt idx="64">
                  <c:v>3.9844939999999884E-2</c:v>
                </c:pt>
                <c:pt idx="65">
                  <c:v>4.2915259999999955E-2</c:v>
                </c:pt>
                <c:pt idx="66">
                  <c:v>4.1622159999999853E-2</c:v>
                </c:pt>
                <c:pt idx="67">
                  <c:v>4.4093239999999922E-2</c:v>
                </c:pt>
                <c:pt idx="68">
                  <c:v>4.8862500000000086E-2</c:v>
                </c:pt>
                <c:pt idx="69">
                  <c:v>3.7539829999999885E-2</c:v>
                </c:pt>
                <c:pt idx="70">
                  <c:v>2.6894789999999891E-2</c:v>
                </c:pt>
                <c:pt idx="71">
                  <c:v>2.2373000000000032E-2</c:v>
                </c:pt>
                <c:pt idx="72">
                  <c:v>2.6234799999999947E-2</c:v>
                </c:pt>
                <c:pt idx="73">
                  <c:v>2.3386600000000091E-2</c:v>
                </c:pt>
                <c:pt idx="74">
                  <c:v>9.7203800000000423E-3</c:v>
                </c:pt>
                <c:pt idx="75">
                  <c:v>2.1386900000001791E-3</c:v>
                </c:pt>
                <c:pt idx="76">
                  <c:v>1.3574799999999956E-2</c:v>
                </c:pt>
                <c:pt idx="77">
                  <c:v>1.6623199999999921E-2</c:v>
                </c:pt>
                <c:pt idx="78">
                  <c:v>1.3553500000000079E-2</c:v>
                </c:pt>
                <c:pt idx="79">
                  <c:v>1.854051999999981E-2</c:v>
                </c:pt>
                <c:pt idx="80">
                  <c:v>1.571952000000007E-2</c:v>
                </c:pt>
                <c:pt idx="81">
                  <c:v>1.9653329999999997E-2</c:v>
                </c:pt>
                <c:pt idx="82">
                  <c:v>2.0495639999999898E-2</c:v>
                </c:pt>
                <c:pt idx="83">
                  <c:v>2.1556109999999989E-2</c:v>
                </c:pt>
                <c:pt idx="84">
                  <c:v>2.1623310000000145E-2</c:v>
                </c:pt>
                <c:pt idx="85">
                  <c:v>1.508910000000005E-2</c:v>
                </c:pt>
                <c:pt idx="86">
                  <c:v>1.4660829999999819E-2</c:v>
                </c:pt>
                <c:pt idx="87">
                  <c:v>2.3032160000000107E-2</c:v>
                </c:pt>
                <c:pt idx="88">
                  <c:v>2.2808200000000084E-2</c:v>
                </c:pt>
                <c:pt idx="89">
                  <c:v>2.9462599999999964E-2</c:v>
                </c:pt>
                <c:pt idx="90">
                  <c:v>3.5350000000000062E-2</c:v>
                </c:pt>
                <c:pt idx="91">
                  <c:v>4.1284040000000147E-2</c:v>
                </c:pt>
                <c:pt idx="92">
                  <c:v>3.7256600000000153E-2</c:v>
                </c:pt>
                <c:pt idx="93">
                  <c:v>3.4144400000000033E-2</c:v>
                </c:pt>
                <c:pt idx="94">
                  <c:v>3.3137270000000177E-2</c:v>
                </c:pt>
                <c:pt idx="95">
                  <c:v>2.9018470000000088E-2</c:v>
                </c:pt>
                <c:pt idx="96">
                  <c:v>3.3415809999999893E-2</c:v>
                </c:pt>
                <c:pt idx="97">
                  <c:v>3.4484310000000032E-2</c:v>
                </c:pt>
                <c:pt idx="98">
                  <c:v>3.6003799999999864E-2</c:v>
                </c:pt>
                <c:pt idx="99">
                  <c:v>3.6686790000000191E-2</c:v>
                </c:pt>
                <c:pt idx="100">
                  <c:v>3.6919249999999848E-2</c:v>
                </c:pt>
                <c:pt idx="101">
                  <c:v>3.6619040000000103E-2</c:v>
                </c:pt>
                <c:pt idx="102">
                  <c:v>4.0590110000000124E-2</c:v>
                </c:pt>
                <c:pt idx="103">
                  <c:v>3.1079349999999839E-2</c:v>
                </c:pt>
                <c:pt idx="104">
                  <c:v>2.5330689999999989E-2</c:v>
                </c:pt>
                <c:pt idx="105">
                  <c:v>1.4706579999999927E-2</c:v>
                </c:pt>
                <c:pt idx="106">
                  <c:v>1.8966160000000079E-2</c:v>
                </c:pt>
                <c:pt idx="107">
                  <c:v>2.1996000000000029E-2</c:v>
                </c:pt>
                <c:pt idx="108">
                  <c:v>1.911293999999987E-2</c:v>
                </c:pt>
                <c:pt idx="109">
                  <c:v>2.3636400000000016E-2</c:v>
                </c:pt>
                <c:pt idx="110">
                  <c:v>2.510440000000011E-2</c:v>
                </c:pt>
                <c:pt idx="111">
                  <c:v>2.039730000000009E-2</c:v>
                </c:pt>
                <c:pt idx="112">
                  <c:v>1.6096809999999892E-2</c:v>
                </c:pt>
                <c:pt idx="113">
                  <c:v>9.6749200000001839E-3</c:v>
                </c:pt>
                <c:pt idx="114">
                  <c:v>5.5923999999997615E-3</c:v>
                </c:pt>
                <c:pt idx="115">
                  <c:v>4.1829999999998674E-3</c:v>
                </c:pt>
                <c:pt idx="116">
                  <c:v>3.2496000000000053E-3</c:v>
                </c:pt>
                <c:pt idx="117">
                  <c:v>9.1710000000010117E-4</c:v>
                </c:pt>
                <c:pt idx="118">
                  <c:v>1.1594399999998867E-3</c:v>
                </c:pt>
                <c:pt idx="119">
                  <c:v>-2.3052000000001321E-3</c:v>
                </c:pt>
                <c:pt idx="120">
                  <c:v>-3.436400000000242E-3</c:v>
                </c:pt>
                <c:pt idx="121">
                  <c:v>-6.6528099999998563E-3</c:v>
                </c:pt>
                <c:pt idx="122">
                  <c:v>-1.2799380000000152E-2</c:v>
                </c:pt>
                <c:pt idx="123">
                  <c:v>-1.0239589999999812E-2</c:v>
                </c:pt>
                <c:pt idx="124">
                  <c:v>-3.1049999999997607E-3</c:v>
                </c:pt>
                <c:pt idx="125">
                  <c:v>-9.0868999999998562E-3</c:v>
                </c:pt>
                <c:pt idx="126">
                  <c:v>-2.3546400000000328E-3</c:v>
                </c:pt>
                <c:pt idx="127">
                  <c:v>4.3810299999999247E-3</c:v>
                </c:pt>
                <c:pt idx="128">
                  <c:v>5.1467200000000768E-3</c:v>
                </c:pt>
                <c:pt idx="129">
                  <c:v>1.1833440000000001E-2</c:v>
                </c:pt>
                <c:pt idx="130">
                  <c:v>1.8607519999999905E-2</c:v>
                </c:pt>
                <c:pt idx="131">
                  <c:v>1.3892949999999932E-2</c:v>
                </c:pt>
                <c:pt idx="132">
                  <c:v>2.4814300000000081E-2</c:v>
                </c:pt>
                <c:pt idx="133">
                  <c:v>2.1320960000000014E-2</c:v>
                </c:pt>
                <c:pt idx="134">
                  <c:v>1.9356350000000092E-2</c:v>
                </c:pt>
                <c:pt idx="135">
                  <c:v>2.3605840000000003E-2</c:v>
                </c:pt>
                <c:pt idx="136">
                  <c:v>2.4068670000000028E-2</c:v>
                </c:pt>
                <c:pt idx="137">
                  <c:v>2.2643840000000096E-2</c:v>
                </c:pt>
                <c:pt idx="138">
                  <c:v>2.3061000000000123E-2</c:v>
                </c:pt>
                <c:pt idx="139">
                  <c:v>2.0935250000000086E-2</c:v>
                </c:pt>
                <c:pt idx="140">
                  <c:v>2.0829750000000216E-2</c:v>
                </c:pt>
                <c:pt idx="141">
                  <c:v>2.0378860000000068E-2</c:v>
                </c:pt>
                <c:pt idx="142">
                  <c:v>2.1645280000000169E-2</c:v>
                </c:pt>
                <c:pt idx="143">
                  <c:v>2.743595999999987E-2</c:v>
                </c:pt>
                <c:pt idx="144">
                  <c:v>2.2815040000000175E-2</c:v>
                </c:pt>
                <c:pt idx="145">
                  <c:v>1.0605200000000037E-2</c:v>
                </c:pt>
                <c:pt idx="146">
                  <c:v>1.2679700000000127E-2</c:v>
                </c:pt>
                <c:pt idx="147">
                  <c:v>1.6510109999999745E-2</c:v>
                </c:pt>
                <c:pt idx="148">
                  <c:v>1.5692879999999965E-2</c:v>
                </c:pt>
                <c:pt idx="149">
                  <c:v>1.6804120000000256E-2</c:v>
                </c:pt>
                <c:pt idx="150">
                  <c:v>1.4141560000000025E-2</c:v>
                </c:pt>
                <c:pt idx="151">
                  <c:v>1.182180999999996E-2</c:v>
                </c:pt>
                <c:pt idx="152">
                  <c:v>8.074110000000051E-3</c:v>
                </c:pt>
                <c:pt idx="153">
                  <c:v>-3.0805299999999425E-3</c:v>
                </c:pt>
                <c:pt idx="154">
                  <c:v>-5.8291200000001042E-3</c:v>
                </c:pt>
                <c:pt idx="155">
                  <c:v>-1.245212000000015E-2</c:v>
                </c:pt>
                <c:pt idx="156">
                  <c:v>-2.3497719999999805E-2</c:v>
                </c:pt>
                <c:pt idx="157">
                  <c:v>-1.7714679999999733E-2</c:v>
                </c:pt>
                <c:pt idx="158">
                  <c:v>-4.8917099999999658E-3</c:v>
                </c:pt>
                <c:pt idx="159">
                  <c:v>5.5508800000000635E-3</c:v>
                </c:pt>
                <c:pt idx="160">
                  <c:v>7.5397599999999232E-3</c:v>
                </c:pt>
                <c:pt idx="161">
                  <c:v>1.0455159999999936E-2</c:v>
                </c:pt>
                <c:pt idx="162">
                  <c:v>1.7367220000000044E-2</c:v>
                </c:pt>
                <c:pt idx="163">
                  <c:v>1.6186079999999686E-2</c:v>
                </c:pt>
                <c:pt idx="164">
                  <c:v>2.3528799999999933E-2</c:v>
                </c:pt>
                <c:pt idx="165">
                  <c:v>2.7320949999999899E-2</c:v>
                </c:pt>
                <c:pt idx="166">
                  <c:v>3.3042230000000006E-2</c:v>
                </c:pt>
                <c:pt idx="167">
                  <c:v>3.7611080000000074E-2</c:v>
                </c:pt>
                <c:pt idx="168">
                  <c:v>4.1945199999999905E-2</c:v>
                </c:pt>
                <c:pt idx="169">
                  <c:v>4.50433999999999E-2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89088"/>
        <c:axId val="717579392"/>
      </c:lineChart>
      <c:dateAx>
        <c:axId val="1968890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7579392"/>
        <c:crosses val="autoZero"/>
        <c:auto val="1"/>
        <c:lblOffset val="100"/>
        <c:baseTimeUnit val="months"/>
      </c:dateAx>
      <c:valAx>
        <c:axId val="7175793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88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Plan7!$B$2</c:f>
              <c:strCache>
                <c:ptCount val="1"/>
                <c:pt idx="0">
                  <c:v>Inflação</c:v>
                </c:pt>
              </c:strCache>
            </c:strRef>
          </c:tx>
          <c:cat>
            <c:numRef>
              <c:f>Plan7!$A$3:$A$177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Plan7!$B$3:$B$177</c:f>
              <c:numCache>
                <c:formatCode>0.00%</c:formatCode>
                <c:ptCount val="175"/>
                <c:pt idx="0">
                  <c:v>0.1447</c:v>
                </c:pt>
                <c:pt idx="1">
                  <c:v>0.1585</c:v>
                </c:pt>
                <c:pt idx="2">
                  <c:v>0.16570000000000001</c:v>
                </c:pt>
                <c:pt idx="3">
                  <c:v>0.16769999999999999</c:v>
                </c:pt>
                <c:pt idx="4">
                  <c:v>0.1724</c:v>
                </c:pt>
                <c:pt idx="5">
                  <c:v>0.16570000000000001</c:v>
                </c:pt>
                <c:pt idx="6">
                  <c:v>0.15429999999999999</c:v>
                </c:pt>
                <c:pt idx="7">
                  <c:v>0.1507</c:v>
                </c:pt>
                <c:pt idx="8">
                  <c:v>0.15140000000000001</c:v>
                </c:pt>
                <c:pt idx="9">
                  <c:v>0.13980000000000001</c:v>
                </c:pt>
                <c:pt idx="10">
                  <c:v>0.11019999999999999</c:v>
                </c:pt>
                <c:pt idx="11">
                  <c:v>9.3000000000000013E-2</c:v>
                </c:pt>
                <c:pt idx="12">
                  <c:v>7.7100000000000002E-2</c:v>
                </c:pt>
                <c:pt idx="13">
                  <c:v>6.6900000000000001E-2</c:v>
                </c:pt>
                <c:pt idx="14">
                  <c:v>5.8899999999999994E-2</c:v>
                </c:pt>
                <c:pt idx="15">
                  <c:v>5.2600000000000001E-2</c:v>
                </c:pt>
                <c:pt idx="16">
                  <c:v>5.1500000000000004E-2</c:v>
                </c:pt>
                <c:pt idx="17">
                  <c:v>6.0599999999999994E-2</c:v>
                </c:pt>
                <c:pt idx="18">
                  <c:v>6.8099999999999994E-2</c:v>
                </c:pt>
                <c:pt idx="19">
                  <c:v>7.1800000000000003E-2</c:v>
                </c:pt>
                <c:pt idx="20">
                  <c:v>6.7000000000000004E-2</c:v>
                </c:pt>
                <c:pt idx="21">
                  <c:v>6.8600000000000008E-2</c:v>
                </c:pt>
                <c:pt idx="22">
                  <c:v>7.2400000000000006E-2</c:v>
                </c:pt>
                <c:pt idx="23">
                  <c:v>7.5999999999999998E-2</c:v>
                </c:pt>
                <c:pt idx="24">
                  <c:v>7.4099999999999999E-2</c:v>
                </c:pt>
                <c:pt idx="25">
                  <c:v>7.3899999999999993E-2</c:v>
                </c:pt>
                <c:pt idx="26">
                  <c:v>7.5399999999999995E-2</c:v>
                </c:pt>
                <c:pt idx="27">
                  <c:v>8.0700000000000008E-2</c:v>
                </c:pt>
                <c:pt idx="28">
                  <c:v>8.0500000000000002E-2</c:v>
                </c:pt>
                <c:pt idx="29">
                  <c:v>7.2700000000000001E-2</c:v>
                </c:pt>
                <c:pt idx="30">
                  <c:v>6.5700000000000008E-2</c:v>
                </c:pt>
                <c:pt idx="31">
                  <c:v>6.0199999999999997E-2</c:v>
                </c:pt>
                <c:pt idx="32">
                  <c:v>6.0400000000000002E-2</c:v>
                </c:pt>
                <c:pt idx="33">
                  <c:v>6.3600000000000004E-2</c:v>
                </c:pt>
                <c:pt idx="34">
                  <c:v>6.2199999999999998E-2</c:v>
                </c:pt>
                <c:pt idx="35">
                  <c:v>5.6900000000000006E-2</c:v>
                </c:pt>
                <c:pt idx="36">
                  <c:v>5.7000000000000002E-2</c:v>
                </c:pt>
                <c:pt idx="37">
                  <c:v>5.5099999999999996E-2</c:v>
                </c:pt>
                <c:pt idx="38">
                  <c:v>5.3200000000000004E-2</c:v>
                </c:pt>
                <c:pt idx="39">
                  <c:v>4.6300000000000001E-2</c:v>
                </c:pt>
                <c:pt idx="40">
                  <c:v>4.2300000000000004E-2</c:v>
                </c:pt>
                <c:pt idx="41">
                  <c:v>4.0300000000000002E-2</c:v>
                </c:pt>
                <c:pt idx="42">
                  <c:v>3.9699999999999999E-2</c:v>
                </c:pt>
                <c:pt idx="43">
                  <c:v>3.8399999999999997E-2</c:v>
                </c:pt>
                <c:pt idx="44">
                  <c:v>3.7000000000000005E-2</c:v>
                </c:pt>
                <c:pt idx="45">
                  <c:v>3.2599999999999997E-2</c:v>
                </c:pt>
                <c:pt idx="46">
                  <c:v>3.0200000000000001E-2</c:v>
                </c:pt>
                <c:pt idx="47">
                  <c:v>3.1400000000000004E-2</c:v>
                </c:pt>
                <c:pt idx="48">
                  <c:v>2.9900000000000003E-2</c:v>
                </c:pt>
                <c:pt idx="49">
                  <c:v>3.0200000000000001E-2</c:v>
                </c:pt>
                <c:pt idx="50">
                  <c:v>2.9600000000000001E-2</c:v>
                </c:pt>
                <c:pt idx="51">
                  <c:v>0.03</c:v>
                </c:pt>
                <c:pt idx="52">
                  <c:v>3.1800000000000002E-2</c:v>
                </c:pt>
                <c:pt idx="53">
                  <c:v>3.6900000000000002E-2</c:v>
                </c:pt>
                <c:pt idx="54">
                  <c:v>3.7400000000000003E-2</c:v>
                </c:pt>
                <c:pt idx="55">
                  <c:v>4.1799999999999997E-2</c:v>
                </c:pt>
                <c:pt idx="56">
                  <c:v>4.1500000000000002E-2</c:v>
                </c:pt>
                <c:pt idx="57">
                  <c:v>4.1200000000000001E-2</c:v>
                </c:pt>
                <c:pt idx="58">
                  <c:v>4.1900000000000007E-2</c:v>
                </c:pt>
                <c:pt idx="59">
                  <c:v>4.4600000000000001E-2</c:v>
                </c:pt>
                <c:pt idx="60">
                  <c:v>4.5599999999999995E-2</c:v>
                </c:pt>
                <c:pt idx="61">
                  <c:v>4.6100000000000002E-2</c:v>
                </c:pt>
                <c:pt idx="62">
                  <c:v>4.7300000000000002E-2</c:v>
                </c:pt>
                <c:pt idx="63">
                  <c:v>5.04E-2</c:v>
                </c:pt>
                <c:pt idx="64">
                  <c:v>5.5800000000000002E-2</c:v>
                </c:pt>
                <c:pt idx="65">
                  <c:v>6.0599999999999994E-2</c:v>
                </c:pt>
                <c:pt idx="66">
                  <c:v>6.3700000000000007E-2</c:v>
                </c:pt>
                <c:pt idx="67">
                  <c:v>6.1699999999999998E-2</c:v>
                </c:pt>
                <c:pt idx="68">
                  <c:v>6.25E-2</c:v>
                </c:pt>
                <c:pt idx="69">
                  <c:v>6.4100000000000004E-2</c:v>
                </c:pt>
                <c:pt idx="70">
                  <c:v>6.3899999999999998E-2</c:v>
                </c:pt>
                <c:pt idx="71">
                  <c:v>5.9000000000000004E-2</c:v>
                </c:pt>
                <c:pt idx="72">
                  <c:v>5.8400000000000001E-2</c:v>
                </c:pt>
                <c:pt idx="73">
                  <c:v>5.9000000000000004E-2</c:v>
                </c:pt>
                <c:pt idx="74">
                  <c:v>5.6100000000000004E-2</c:v>
                </c:pt>
                <c:pt idx="75">
                  <c:v>5.5300000000000002E-2</c:v>
                </c:pt>
                <c:pt idx="76">
                  <c:v>5.2000000000000005E-2</c:v>
                </c:pt>
                <c:pt idx="77">
                  <c:v>4.8000000000000001E-2</c:v>
                </c:pt>
                <c:pt idx="78">
                  <c:v>4.4999999999999998E-2</c:v>
                </c:pt>
                <c:pt idx="79">
                  <c:v>4.36E-2</c:v>
                </c:pt>
                <c:pt idx="80">
                  <c:v>4.3400000000000001E-2</c:v>
                </c:pt>
                <c:pt idx="81">
                  <c:v>4.1700000000000001E-2</c:v>
                </c:pt>
                <c:pt idx="82">
                  <c:v>4.2199999999999994E-2</c:v>
                </c:pt>
                <c:pt idx="83">
                  <c:v>4.3099999999999999E-2</c:v>
                </c:pt>
                <c:pt idx="84">
                  <c:v>4.5899999999999996E-2</c:v>
                </c:pt>
                <c:pt idx="85">
                  <c:v>4.8300000000000003E-2</c:v>
                </c:pt>
                <c:pt idx="86">
                  <c:v>5.1699999999999996E-2</c:v>
                </c:pt>
                <c:pt idx="87">
                  <c:v>5.2600000000000001E-2</c:v>
                </c:pt>
                <c:pt idx="88">
                  <c:v>5.2199999999999996E-2</c:v>
                </c:pt>
                <c:pt idx="89">
                  <c:v>4.8399999999999999E-2</c:v>
                </c:pt>
                <c:pt idx="90">
                  <c:v>4.5999999999999999E-2</c:v>
                </c:pt>
                <c:pt idx="91">
                  <c:v>4.4900000000000002E-2</c:v>
                </c:pt>
                <c:pt idx="92">
                  <c:v>4.7E-2</c:v>
                </c:pt>
                <c:pt idx="93">
                  <c:v>5.2000000000000005E-2</c:v>
                </c:pt>
                <c:pt idx="94">
                  <c:v>5.6299999999999996E-2</c:v>
                </c:pt>
                <c:pt idx="95">
                  <c:v>5.91E-2</c:v>
                </c:pt>
                <c:pt idx="96">
                  <c:v>5.9900000000000002E-2</c:v>
                </c:pt>
                <c:pt idx="97">
                  <c:v>6.0100000000000001E-2</c:v>
                </c:pt>
                <c:pt idx="98">
                  <c:v>6.3E-2</c:v>
                </c:pt>
                <c:pt idx="99">
                  <c:v>6.5099999999999991E-2</c:v>
                </c:pt>
                <c:pt idx="100">
                  <c:v>6.5500000000000003E-2</c:v>
                </c:pt>
                <c:pt idx="101">
                  <c:v>6.7099999999999993E-2</c:v>
                </c:pt>
                <c:pt idx="102">
                  <c:v>6.8699999999999997E-2</c:v>
                </c:pt>
                <c:pt idx="103">
                  <c:v>7.2300000000000003E-2</c:v>
                </c:pt>
                <c:pt idx="104">
                  <c:v>7.3099999999999998E-2</c:v>
                </c:pt>
                <c:pt idx="105">
                  <c:v>6.9699999999999998E-2</c:v>
                </c:pt>
                <c:pt idx="106">
                  <c:v>6.6400000000000001E-2</c:v>
                </c:pt>
                <c:pt idx="107">
                  <c:v>6.5000000000000002E-2</c:v>
                </c:pt>
                <c:pt idx="108">
                  <c:v>6.2199999999999998E-2</c:v>
                </c:pt>
                <c:pt idx="109">
                  <c:v>5.8499999999999996E-2</c:v>
                </c:pt>
                <c:pt idx="110">
                  <c:v>5.2400000000000002E-2</c:v>
                </c:pt>
                <c:pt idx="111">
                  <c:v>5.0999999999999997E-2</c:v>
                </c:pt>
                <c:pt idx="112">
                  <c:v>4.99E-2</c:v>
                </c:pt>
                <c:pt idx="113">
                  <c:v>4.9200000000000001E-2</c:v>
                </c:pt>
                <c:pt idx="114">
                  <c:v>5.2000000000000005E-2</c:v>
                </c:pt>
                <c:pt idx="115">
                  <c:v>5.2400000000000002E-2</c:v>
                </c:pt>
                <c:pt idx="116">
                  <c:v>5.28E-2</c:v>
                </c:pt>
                <c:pt idx="117">
                  <c:v>5.45E-2</c:v>
                </c:pt>
                <c:pt idx="118">
                  <c:v>5.5300000000000002E-2</c:v>
                </c:pt>
                <c:pt idx="119">
                  <c:v>5.8400000000000001E-2</c:v>
                </c:pt>
                <c:pt idx="120">
                  <c:v>6.1500000000000006E-2</c:v>
                </c:pt>
                <c:pt idx="121">
                  <c:v>6.3099999999999989E-2</c:v>
                </c:pt>
                <c:pt idx="122">
                  <c:v>6.59E-2</c:v>
                </c:pt>
                <c:pt idx="123">
                  <c:v>6.4899999999999999E-2</c:v>
                </c:pt>
                <c:pt idx="124">
                  <c:v>6.5000000000000002E-2</c:v>
                </c:pt>
                <c:pt idx="125">
                  <c:v>6.7000000000000004E-2</c:v>
                </c:pt>
                <c:pt idx="126">
                  <c:v>6.2699999999999992E-2</c:v>
                </c:pt>
                <c:pt idx="127">
                  <c:v>6.0899999999999996E-2</c:v>
                </c:pt>
                <c:pt idx="128">
                  <c:v>5.8600000000000006E-2</c:v>
                </c:pt>
                <c:pt idx="129">
                  <c:v>5.8400000000000001E-2</c:v>
                </c:pt>
                <c:pt idx="130">
                  <c:v>5.7699999999999994E-2</c:v>
                </c:pt>
                <c:pt idx="131">
                  <c:v>5.91E-2</c:v>
                </c:pt>
                <c:pt idx="132">
                  <c:v>5.5899999999999998E-2</c:v>
                </c:pt>
                <c:pt idx="133">
                  <c:v>5.6799999999999996E-2</c:v>
                </c:pt>
                <c:pt idx="134">
                  <c:v>6.1500000000000006E-2</c:v>
                </c:pt>
                <c:pt idx="135">
                  <c:v>6.2800000000000009E-2</c:v>
                </c:pt>
                <c:pt idx="136">
                  <c:v>6.3700000000000007E-2</c:v>
                </c:pt>
                <c:pt idx="137">
                  <c:v>6.5199999999999994E-2</c:v>
                </c:pt>
                <c:pt idx="138">
                  <c:v>6.5000000000000002E-2</c:v>
                </c:pt>
                <c:pt idx="139">
                  <c:v>6.5099999999999991E-2</c:v>
                </c:pt>
                <c:pt idx="140">
                  <c:v>6.7500000000000004E-2</c:v>
                </c:pt>
                <c:pt idx="141">
                  <c:v>6.59E-2</c:v>
                </c:pt>
                <c:pt idx="142">
                  <c:v>6.5599999999999992E-2</c:v>
                </c:pt>
                <c:pt idx="143">
                  <c:v>6.4100000000000004E-2</c:v>
                </c:pt>
                <c:pt idx="144">
                  <c:v>7.1399999999999991E-2</c:v>
                </c:pt>
                <c:pt idx="145">
                  <c:v>7.6999999999999999E-2</c:v>
                </c:pt>
                <c:pt idx="146">
                  <c:v>8.1300000000000011E-2</c:v>
                </c:pt>
                <c:pt idx="147">
                  <c:v>8.1699999999999995E-2</c:v>
                </c:pt>
                <c:pt idx="148">
                  <c:v>8.4700000000000011E-2</c:v>
                </c:pt>
                <c:pt idx="149">
                  <c:v>8.8900000000000007E-2</c:v>
                </c:pt>
                <c:pt idx="150">
                  <c:v>9.5600000000000004E-2</c:v>
                </c:pt>
                <c:pt idx="151">
                  <c:v>9.5299999999999996E-2</c:v>
                </c:pt>
                <c:pt idx="152">
                  <c:v>9.4899999999999998E-2</c:v>
                </c:pt>
                <c:pt idx="153">
                  <c:v>9.9299999999999999E-2</c:v>
                </c:pt>
                <c:pt idx="154">
                  <c:v>0.1048</c:v>
                </c:pt>
                <c:pt idx="155">
                  <c:v>0.1067</c:v>
                </c:pt>
                <c:pt idx="156">
                  <c:v>0.10710000000000001</c:v>
                </c:pt>
                <c:pt idx="157">
                  <c:v>0.1036</c:v>
                </c:pt>
                <c:pt idx="158">
                  <c:v>9.3900000000000011E-2</c:v>
                </c:pt>
                <c:pt idx="159">
                  <c:v>9.2799999999999994E-2</c:v>
                </c:pt>
                <c:pt idx="160">
                  <c:v>9.3200000000000005E-2</c:v>
                </c:pt>
                <c:pt idx="161">
                  <c:v>8.8399999999999992E-2</c:v>
                </c:pt>
                <c:pt idx="162">
                  <c:v>8.7400000000000005E-2</c:v>
                </c:pt>
                <c:pt idx="163">
                  <c:v>8.9700000000000002E-2</c:v>
                </c:pt>
                <c:pt idx="164">
                  <c:v>8.48E-2</c:v>
                </c:pt>
                <c:pt idx="165">
                  <c:v>7.8700000000000006E-2</c:v>
                </c:pt>
                <c:pt idx="166">
                  <c:v>6.9900000000000004E-2</c:v>
                </c:pt>
                <c:pt idx="167">
                  <c:v>6.2899999999999998E-2</c:v>
                </c:pt>
                <c:pt idx="168">
                  <c:v>5.3499999999999999E-2</c:v>
                </c:pt>
                <c:pt idx="169">
                  <c:v>4.7600000000000003E-2</c:v>
                </c:pt>
                <c:pt idx="170">
                  <c:v>4.5699999999999998E-2</c:v>
                </c:pt>
                <c:pt idx="171">
                  <c:v>4.0800000000000003E-2</c:v>
                </c:pt>
                <c:pt idx="172">
                  <c:v>3.5999999999999997E-2</c:v>
                </c:pt>
                <c:pt idx="173">
                  <c:v>0.03</c:v>
                </c:pt>
                <c:pt idx="174">
                  <c:v>0.03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Plan7!$C$2</c:f>
              <c:strCache>
                <c:ptCount val="1"/>
                <c:pt idx="0">
                  <c:v>juros</c:v>
                </c:pt>
              </c:strCache>
            </c:strRef>
          </c:tx>
          <c:cat>
            <c:numRef>
              <c:f>Plan7!$A$3:$A$177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Plan7!$C$3:$C$177</c:f>
              <c:numCache>
                <c:formatCode>0.00%</c:formatCode>
                <c:ptCount val="175"/>
                <c:pt idx="0">
                  <c:v>0.25</c:v>
                </c:pt>
                <c:pt idx="1">
                  <c:v>0.255</c:v>
                </c:pt>
                <c:pt idx="2">
                  <c:v>0.26500000000000001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0.26</c:v>
                </c:pt>
                <c:pt idx="6">
                  <c:v>0.245</c:v>
                </c:pt>
                <c:pt idx="7">
                  <c:v>0.22</c:v>
                </c:pt>
                <c:pt idx="8">
                  <c:v>0.2</c:v>
                </c:pt>
                <c:pt idx="9">
                  <c:v>0.19</c:v>
                </c:pt>
                <c:pt idx="10">
                  <c:v>0.17499999999999999</c:v>
                </c:pt>
                <c:pt idx="11">
                  <c:v>0.16500000000000001</c:v>
                </c:pt>
                <c:pt idx="12">
                  <c:v>0.16500000000000001</c:v>
                </c:pt>
                <c:pt idx="13">
                  <c:v>0.16500000000000001</c:v>
                </c:pt>
                <c:pt idx="14">
                  <c:v>0.16250000000000001</c:v>
                </c:pt>
                <c:pt idx="15">
                  <c:v>0.16</c:v>
                </c:pt>
                <c:pt idx="16">
                  <c:v>0.16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0.16250000000000001</c:v>
                </c:pt>
                <c:pt idx="21">
                  <c:v>0.16750000000000001</c:v>
                </c:pt>
                <c:pt idx="22">
                  <c:v>0.17249999999999999</c:v>
                </c:pt>
                <c:pt idx="23">
                  <c:v>0.17749999999999999</c:v>
                </c:pt>
                <c:pt idx="24">
                  <c:v>0.1825</c:v>
                </c:pt>
                <c:pt idx="25">
                  <c:v>0.1875</c:v>
                </c:pt>
                <c:pt idx="26">
                  <c:v>0.1925</c:v>
                </c:pt>
                <c:pt idx="27">
                  <c:v>0.19500000000000001</c:v>
                </c:pt>
                <c:pt idx="28">
                  <c:v>0.19750000000000001</c:v>
                </c:pt>
                <c:pt idx="29">
                  <c:v>0.19750000000000001</c:v>
                </c:pt>
                <c:pt idx="30">
                  <c:v>0.19750000000000001</c:v>
                </c:pt>
                <c:pt idx="31">
                  <c:v>0.19750000000000001</c:v>
                </c:pt>
                <c:pt idx="32">
                  <c:v>0.19500000000000001</c:v>
                </c:pt>
                <c:pt idx="33">
                  <c:v>0.19</c:v>
                </c:pt>
                <c:pt idx="34">
                  <c:v>0.185</c:v>
                </c:pt>
                <c:pt idx="35">
                  <c:v>0.18</c:v>
                </c:pt>
                <c:pt idx="36">
                  <c:v>0.17249999999999999</c:v>
                </c:pt>
                <c:pt idx="37">
                  <c:v>0.17249999999999999</c:v>
                </c:pt>
                <c:pt idx="38">
                  <c:v>0.16500000000000001</c:v>
                </c:pt>
                <c:pt idx="39">
                  <c:v>0.1575</c:v>
                </c:pt>
                <c:pt idx="40">
                  <c:v>0.1525</c:v>
                </c:pt>
                <c:pt idx="41">
                  <c:v>0.1525</c:v>
                </c:pt>
                <c:pt idx="42">
                  <c:v>0.14749999999999999</c:v>
                </c:pt>
                <c:pt idx="43">
                  <c:v>0.14249999999999999</c:v>
                </c:pt>
                <c:pt idx="44">
                  <c:v>0.14249999999999999</c:v>
                </c:pt>
                <c:pt idx="45">
                  <c:v>0.13750000000000001</c:v>
                </c:pt>
                <c:pt idx="46">
                  <c:v>0.13250000000000001</c:v>
                </c:pt>
                <c:pt idx="47">
                  <c:v>0.13250000000000001</c:v>
                </c:pt>
                <c:pt idx="48">
                  <c:v>0.13</c:v>
                </c:pt>
                <c:pt idx="49">
                  <c:v>0.13</c:v>
                </c:pt>
                <c:pt idx="50">
                  <c:v>0.1275</c:v>
                </c:pt>
                <c:pt idx="51">
                  <c:v>0.125</c:v>
                </c:pt>
                <c:pt idx="52">
                  <c:v>0.125</c:v>
                </c:pt>
                <c:pt idx="53">
                  <c:v>0.12</c:v>
                </c:pt>
                <c:pt idx="54">
                  <c:v>0.115</c:v>
                </c:pt>
                <c:pt idx="55">
                  <c:v>0.115</c:v>
                </c:pt>
                <c:pt idx="56">
                  <c:v>0.1125</c:v>
                </c:pt>
                <c:pt idx="57">
                  <c:v>0.1125</c:v>
                </c:pt>
                <c:pt idx="58">
                  <c:v>0.1125</c:v>
                </c:pt>
                <c:pt idx="59">
                  <c:v>0.1125</c:v>
                </c:pt>
                <c:pt idx="60">
                  <c:v>0.1125</c:v>
                </c:pt>
                <c:pt idx="61">
                  <c:v>0.1125</c:v>
                </c:pt>
                <c:pt idx="62">
                  <c:v>0.1125</c:v>
                </c:pt>
                <c:pt idx="63">
                  <c:v>0.11749999999999999</c:v>
                </c:pt>
                <c:pt idx="64">
                  <c:v>0.11749999999999999</c:v>
                </c:pt>
                <c:pt idx="65">
                  <c:v>0.1225</c:v>
                </c:pt>
                <c:pt idx="66">
                  <c:v>0.13</c:v>
                </c:pt>
                <c:pt idx="67">
                  <c:v>0.13</c:v>
                </c:pt>
                <c:pt idx="68">
                  <c:v>0.13750000000000001</c:v>
                </c:pt>
                <c:pt idx="69">
                  <c:v>0.13750000000000001</c:v>
                </c:pt>
                <c:pt idx="70">
                  <c:v>0.13750000000000001</c:v>
                </c:pt>
                <c:pt idx="71">
                  <c:v>0.13750000000000001</c:v>
                </c:pt>
                <c:pt idx="72">
                  <c:v>0.1275</c:v>
                </c:pt>
                <c:pt idx="73">
                  <c:v>0.1275</c:v>
                </c:pt>
                <c:pt idx="74">
                  <c:v>0.1125</c:v>
                </c:pt>
                <c:pt idx="75">
                  <c:v>0.10249999999999999</c:v>
                </c:pt>
                <c:pt idx="76">
                  <c:v>0.10249999999999999</c:v>
                </c:pt>
                <c:pt idx="77">
                  <c:v>9.2499999999999999E-2</c:v>
                </c:pt>
                <c:pt idx="78">
                  <c:v>8.7499999999999994E-2</c:v>
                </c:pt>
                <c:pt idx="79">
                  <c:v>8.7499999999999994E-2</c:v>
                </c:pt>
                <c:pt idx="80">
                  <c:v>8.7499999999999994E-2</c:v>
                </c:pt>
                <c:pt idx="81">
                  <c:v>8.7499999999999994E-2</c:v>
                </c:pt>
                <c:pt idx="82">
                  <c:v>8.7499999999999994E-2</c:v>
                </c:pt>
                <c:pt idx="83">
                  <c:v>8.7499999999999994E-2</c:v>
                </c:pt>
                <c:pt idx="84">
                  <c:v>8.7499999999999994E-2</c:v>
                </c:pt>
                <c:pt idx="85">
                  <c:v>8.7499999999999994E-2</c:v>
                </c:pt>
                <c:pt idx="86">
                  <c:v>8.7499999999999994E-2</c:v>
                </c:pt>
                <c:pt idx="87">
                  <c:v>9.5000000000000001E-2</c:v>
                </c:pt>
                <c:pt idx="88">
                  <c:v>9.5000000000000001E-2</c:v>
                </c:pt>
                <c:pt idx="89">
                  <c:v>0.10249999999999999</c:v>
                </c:pt>
                <c:pt idx="90">
                  <c:v>0.1075</c:v>
                </c:pt>
                <c:pt idx="91">
                  <c:v>0.1075</c:v>
                </c:pt>
                <c:pt idx="92">
                  <c:v>0.1075</c:v>
                </c:pt>
                <c:pt idx="93">
                  <c:v>0.1075</c:v>
                </c:pt>
                <c:pt idx="94">
                  <c:v>0.1075</c:v>
                </c:pt>
                <c:pt idx="95">
                  <c:v>0.1075</c:v>
                </c:pt>
                <c:pt idx="96">
                  <c:v>0.1125</c:v>
                </c:pt>
                <c:pt idx="97">
                  <c:v>0.1125</c:v>
                </c:pt>
                <c:pt idx="98">
                  <c:v>0.11749999999999999</c:v>
                </c:pt>
                <c:pt idx="99">
                  <c:v>0.12</c:v>
                </c:pt>
                <c:pt idx="100">
                  <c:v>0.12</c:v>
                </c:pt>
                <c:pt idx="101">
                  <c:v>0.1225</c:v>
                </c:pt>
                <c:pt idx="102">
                  <c:v>0.125</c:v>
                </c:pt>
                <c:pt idx="103">
                  <c:v>0.12</c:v>
                </c:pt>
                <c:pt idx="104">
                  <c:v>0.12</c:v>
                </c:pt>
                <c:pt idx="105">
                  <c:v>0.115</c:v>
                </c:pt>
                <c:pt idx="106">
                  <c:v>0.11</c:v>
                </c:pt>
                <c:pt idx="107">
                  <c:v>0.11</c:v>
                </c:pt>
                <c:pt idx="108">
                  <c:v>0.105</c:v>
                </c:pt>
                <c:pt idx="109">
                  <c:v>0.105</c:v>
                </c:pt>
                <c:pt idx="110">
                  <c:v>9.7500000000000003E-2</c:v>
                </c:pt>
                <c:pt idx="111">
                  <c:v>0.09</c:v>
                </c:pt>
                <c:pt idx="112">
                  <c:v>8.5000000000000006E-2</c:v>
                </c:pt>
                <c:pt idx="113">
                  <c:v>8.5000000000000006E-2</c:v>
                </c:pt>
                <c:pt idx="114">
                  <c:v>0.08</c:v>
                </c:pt>
                <c:pt idx="115">
                  <c:v>7.4999999999999997E-2</c:v>
                </c:pt>
                <c:pt idx="116">
                  <c:v>7.4999999999999997E-2</c:v>
                </c:pt>
                <c:pt idx="117">
                  <c:v>7.2499999999999995E-2</c:v>
                </c:pt>
                <c:pt idx="118">
                  <c:v>7.2499999999999995E-2</c:v>
                </c:pt>
                <c:pt idx="119">
                  <c:v>7.2499999999999995E-2</c:v>
                </c:pt>
                <c:pt idx="120">
                  <c:v>7.2499999999999995E-2</c:v>
                </c:pt>
                <c:pt idx="121">
                  <c:v>7.2499999999999995E-2</c:v>
                </c:pt>
                <c:pt idx="122">
                  <c:v>7.2499999999999995E-2</c:v>
                </c:pt>
                <c:pt idx="123">
                  <c:v>7.4999999999999997E-2</c:v>
                </c:pt>
                <c:pt idx="124">
                  <c:v>0.08</c:v>
                </c:pt>
                <c:pt idx="125">
                  <c:v>0.08</c:v>
                </c:pt>
                <c:pt idx="126">
                  <c:v>8.5000000000000006E-2</c:v>
                </c:pt>
                <c:pt idx="127">
                  <c:v>0.09</c:v>
                </c:pt>
                <c:pt idx="128">
                  <c:v>0.09</c:v>
                </c:pt>
                <c:pt idx="129">
                  <c:v>9.5000000000000001E-2</c:v>
                </c:pt>
                <c:pt idx="130">
                  <c:v>0.1</c:v>
                </c:pt>
                <c:pt idx="131">
                  <c:v>0.1</c:v>
                </c:pt>
                <c:pt idx="132">
                  <c:v>0.105</c:v>
                </c:pt>
                <c:pt idx="133">
                  <c:v>0.1075</c:v>
                </c:pt>
                <c:pt idx="134">
                  <c:v>0.1075</c:v>
                </c:pt>
                <c:pt idx="135">
                  <c:v>0.11</c:v>
                </c:pt>
                <c:pt idx="136">
                  <c:v>0.11</c:v>
                </c:pt>
                <c:pt idx="137">
                  <c:v>0.11</c:v>
                </c:pt>
                <c:pt idx="138">
                  <c:v>0.11</c:v>
                </c:pt>
                <c:pt idx="139">
                  <c:v>0.11</c:v>
                </c:pt>
                <c:pt idx="140">
                  <c:v>0.11</c:v>
                </c:pt>
                <c:pt idx="141">
                  <c:v>0.1125</c:v>
                </c:pt>
                <c:pt idx="142">
                  <c:v>0.1125</c:v>
                </c:pt>
                <c:pt idx="143">
                  <c:v>0.11749999999999999</c:v>
                </c:pt>
                <c:pt idx="144">
                  <c:v>0.1225</c:v>
                </c:pt>
                <c:pt idx="145">
                  <c:v>0.1225</c:v>
                </c:pt>
                <c:pt idx="146">
                  <c:v>0.1275</c:v>
                </c:pt>
                <c:pt idx="147">
                  <c:v>0.13250000000000001</c:v>
                </c:pt>
                <c:pt idx="148">
                  <c:v>0.13250000000000001</c:v>
                </c:pt>
                <c:pt idx="149">
                  <c:v>0.13750000000000001</c:v>
                </c:pt>
                <c:pt idx="150">
                  <c:v>0.14249999999999999</c:v>
                </c:pt>
                <c:pt idx="151">
                  <c:v>0.14249999999999999</c:v>
                </c:pt>
                <c:pt idx="152">
                  <c:v>0.14249999999999999</c:v>
                </c:pt>
                <c:pt idx="153">
                  <c:v>0.14249999999999999</c:v>
                </c:pt>
                <c:pt idx="154">
                  <c:v>0.14249999999999999</c:v>
                </c:pt>
                <c:pt idx="155">
                  <c:v>0.14249999999999999</c:v>
                </c:pt>
                <c:pt idx="156">
                  <c:v>0.14249999999999999</c:v>
                </c:pt>
                <c:pt idx="157">
                  <c:v>0.14249999999999999</c:v>
                </c:pt>
                <c:pt idx="158">
                  <c:v>0.14249999999999999</c:v>
                </c:pt>
                <c:pt idx="159">
                  <c:v>0.14249999999999999</c:v>
                </c:pt>
                <c:pt idx="160">
                  <c:v>0.14249999999999999</c:v>
                </c:pt>
                <c:pt idx="161">
                  <c:v>0.14249999999999999</c:v>
                </c:pt>
                <c:pt idx="162">
                  <c:v>0.14249999999999999</c:v>
                </c:pt>
                <c:pt idx="163">
                  <c:v>0.14249999999999999</c:v>
                </c:pt>
                <c:pt idx="164">
                  <c:v>0.14249999999999999</c:v>
                </c:pt>
                <c:pt idx="165">
                  <c:v>0.14000000000000001</c:v>
                </c:pt>
                <c:pt idx="166">
                  <c:v>0.13750000000000001</c:v>
                </c:pt>
                <c:pt idx="167">
                  <c:v>0.13750000000000001</c:v>
                </c:pt>
                <c:pt idx="168">
                  <c:v>0.13</c:v>
                </c:pt>
                <c:pt idx="169">
                  <c:v>0.1225</c:v>
                </c:pt>
                <c:pt idx="170">
                  <c:v>0.1225</c:v>
                </c:pt>
                <c:pt idx="171">
                  <c:v>0.1125</c:v>
                </c:pt>
                <c:pt idx="172">
                  <c:v>0.10249999999999999</c:v>
                </c:pt>
                <c:pt idx="173">
                  <c:v>0.10249999999999999</c:v>
                </c:pt>
                <c:pt idx="174">
                  <c:v>9.2499999999999999E-2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506048"/>
        <c:axId val="717582272"/>
      </c:lineChart>
      <c:dateAx>
        <c:axId val="717506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7582272"/>
        <c:crosses val="autoZero"/>
        <c:auto val="1"/>
        <c:lblOffset val="100"/>
        <c:baseTimeUnit val="months"/>
      </c:dateAx>
      <c:valAx>
        <c:axId val="71758227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17506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Plan7!$H$2</c:f>
              <c:strCache>
                <c:ptCount val="1"/>
                <c:pt idx="0">
                  <c:v>juros reais</c:v>
                </c:pt>
              </c:strCache>
            </c:strRef>
          </c:tx>
          <c:cat>
            <c:numRef>
              <c:f>Plan7!$A$3:$A$177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Plan7!$H$3:$H$177</c:f>
              <c:numCache>
                <c:formatCode>0.00%</c:formatCode>
                <c:ptCount val="175"/>
                <c:pt idx="0">
                  <c:v>9.1989167467458666E-2</c:v>
                </c:pt>
                <c:pt idx="1">
                  <c:v>8.3297367285282586E-2</c:v>
                </c:pt>
                <c:pt idx="2">
                  <c:v>8.5184867461611136E-2</c:v>
                </c:pt>
                <c:pt idx="3">
                  <c:v>8.3326196797122609E-2</c:v>
                </c:pt>
                <c:pt idx="4">
                  <c:v>7.8983282156260604E-2</c:v>
                </c:pt>
                <c:pt idx="5">
                  <c:v>8.0895599210774716E-2</c:v>
                </c:pt>
                <c:pt idx="6">
                  <c:v>7.8575760200987554E-2</c:v>
                </c:pt>
                <c:pt idx="7">
                  <c:v>6.0224211349613199E-2</c:v>
                </c:pt>
                <c:pt idx="8">
                  <c:v>4.2209484106305428E-2</c:v>
                </c:pt>
                <c:pt idx="9">
                  <c:v>4.4042814528864715E-2</c:v>
                </c:pt>
                <c:pt idx="10">
                  <c:v>5.8367861646550168E-2</c:v>
                </c:pt>
                <c:pt idx="11">
                  <c:v>6.5873741994510571E-2</c:v>
                </c:pt>
                <c:pt idx="12">
                  <c:v>8.1608021539318676E-2</c:v>
                </c:pt>
                <c:pt idx="13">
                  <c:v>9.19486362358235E-2</c:v>
                </c:pt>
                <c:pt idx="14">
                  <c:v>9.7837378411559373E-2</c:v>
                </c:pt>
                <c:pt idx="15">
                  <c:v>0.10203306099182963</c:v>
                </c:pt>
                <c:pt idx="16">
                  <c:v>0.10318592486923417</c:v>
                </c:pt>
                <c:pt idx="17">
                  <c:v>9.3720535545917416E-2</c:v>
                </c:pt>
                <c:pt idx="18">
                  <c:v>8.6040632899541114E-2</c:v>
                </c:pt>
                <c:pt idx="19">
                  <c:v>8.2291472289606205E-2</c:v>
                </c:pt>
                <c:pt idx="20">
                  <c:v>8.9503280224929815E-2</c:v>
                </c:pt>
                <c:pt idx="21">
                  <c:v>9.2551001310125391E-2</c:v>
                </c:pt>
                <c:pt idx="22">
                  <c:v>9.3342036553524688E-2</c:v>
                </c:pt>
                <c:pt idx="23">
                  <c:v>9.433085501858729E-2</c:v>
                </c:pt>
                <c:pt idx="24">
                  <c:v>0.10092170188995442</c:v>
                </c:pt>
                <c:pt idx="25">
                  <c:v>0.10578266132787029</c:v>
                </c:pt>
                <c:pt idx="26">
                  <c:v>0.1088897154547146</c:v>
                </c:pt>
                <c:pt idx="27">
                  <c:v>0.10576478208568529</c:v>
                </c:pt>
                <c:pt idx="28">
                  <c:v>0.10828320222119392</c:v>
                </c:pt>
                <c:pt idx="29">
                  <c:v>0.1163419408968025</c:v>
                </c:pt>
                <c:pt idx="30">
                  <c:v>0.12367458008820487</c:v>
                </c:pt>
                <c:pt idx="31">
                  <c:v>0.12950386719486895</c:v>
                </c:pt>
                <c:pt idx="32">
                  <c:v>0.12693323274236135</c:v>
                </c:pt>
                <c:pt idx="33">
                  <c:v>0.1188416698006769</c:v>
                </c:pt>
                <c:pt idx="34">
                  <c:v>0.11560911316136324</c:v>
                </c:pt>
                <c:pt idx="35">
                  <c:v>0.11647270318857039</c:v>
                </c:pt>
                <c:pt idx="36">
                  <c:v>0.10927152317880795</c:v>
                </c:pt>
                <c:pt idx="37">
                  <c:v>0.11126907402141972</c:v>
                </c:pt>
                <c:pt idx="38">
                  <c:v>0.10615267755412083</c:v>
                </c:pt>
                <c:pt idx="39">
                  <c:v>0.10627926980789448</c:v>
                </c:pt>
                <c:pt idx="40">
                  <c:v>0.10572771754773114</c:v>
                </c:pt>
                <c:pt idx="41">
                  <c:v>0.10785350379698166</c:v>
                </c:pt>
                <c:pt idx="42">
                  <c:v>0.10368375492930637</c:v>
                </c:pt>
                <c:pt idx="43">
                  <c:v>0.10025038520801233</c:v>
                </c:pt>
                <c:pt idx="44">
                  <c:v>0.10173577627772445</c:v>
                </c:pt>
                <c:pt idx="45">
                  <c:v>0.10158822390083277</c:v>
                </c:pt>
                <c:pt idx="46">
                  <c:v>9.9301106581246357E-2</c:v>
                </c:pt>
                <c:pt idx="47">
                  <c:v>9.802210587550908E-2</c:v>
                </c:pt>
                <c:pt idx="48">
                  <c:v>9.7193902320613423E-2</c:v>
                </c:pt>
                <c:pt idx="49">
                  <c:v>9.6874393321684904E-2</c:v>
                </c:pt>
                <c:pt idx="50">
                  <c:v>9.508547008546997E-2</c:v>
                </c:pt>
                <c:pt idx="51">
                  <c:v>9.2233009708737823E-2</c:v>
                </c:pt>
                <c:pt idx="52">
                  <c:v>9.0327582864896172E-2</c:v>
                </c:pt>
                <c:pt idx="53">
                  <c:v>8.0142733146880252E-2</c:v>
                </c:pt>
                <c:pt idx="54">
                  <c:v>7.4802390591864221E-2</c:v>
                </c:pt>
                <c:pt idx="55">
                  <c:v>7.0263006335189004E-2</c:v>
                </c:pt>
                <c:pt idx="56">
                  <c:v>6.817090734517528E-2</c:v>
                </c:pt>
                <c:pt idx="57">
                  <c:v>6.8478678447944752E-2</c:v>
                </c:pt>
                <c:pt idx="58">
                  <c:v>6.7760821575967078E-2</c:v>
                </c:pt>
                <c:pt idx="59">
                  <c:v>6.5000957304231388E-2</c:v>
                </c:pt>
                <c:pt idx="60">
                  <c:v>6.3982402448355069E-2</c:v>
                </c:pt>
                <c:pt idx="61">
                  <c:v>6.3473855271962476E-2</c:v>
                </c:pt>
                <c:pt idx="62">
                  <c:v>6.225532321206928E-2</c:v>
                </c:pt>
                <c:pt idx="63">
                  <c:v>6.3880426504188792E-2</c:v>
                </c:pt>
                <c:pt idx="64">
                  <c:v>5.8439098314074567E-2</c:v>
                </c:pt>
                <c:pt idx="65">
                  <c:v>5.8363190646803842E-2</c:v>
                </c:pt>
                <c:pt idx="66">
                  <c:v>6.232960421171363E-2</c:v>
                </c:pt>
                <c:pt idx="67">
                  <c:v>6.4330790242064451E-2</c:v>
                </c:pt>
                <c:pt idx="68">
                  <c:v>7.0588235294117618E-2</c:v>
                </c:pt>
                <c:pt idx="69">
                  <c:v>6.8978479466215603E-2</c:v>
                </c:pt>
                <c:pt idx="70">
                  <c:v>6.917943415734551E-2</c:v>
                </c:pt>
                <c:pt idx="71">
                  <c:v>7.4126534466477878E-2</c:v>
                </c:pt>
                <c:pt idx="72">
                  <c:v>6.52872260015116E-2</c:v>
                </c:pt>
                <c:pt idx="73">
                  <c:v>6.4683663833805527E-2</c:v>
                </c:pt>
                <c:pt idx="74">
                  <c:v>5.3404033708928988E-2</c:v>
                </c:pt>
                <c:pt idx="75">
                  <c:v>4.4726618023311016E-2</c:v>
                </c:pt>
                <c:pt idx="76">
                  <c:v>4.8003802281368912E-2</c:v>
                </c:pt>
                <c:pt idx="77">
                  <c:v>4.2461832061068794E-2</c:v>
                </c:pt>
                <c:pt idx="78">
                  <c:v>4.0669856459330189E-2</c:v>
                </c:pt>
                <c:pt idx="79">
                  <c:v>4.2065925642008173E-2</c:v>
                </c:pt>
                <c:pt idx="80">
                  <c:v>4.2265669925244165E-2</c:v>
                </c:pt>
                <c:pt idx="81">
                  <c:v>4.396659306902162E-2</c:v>
                </c:pt>
                <c:pt idx="82">
                  <c:v>4.3465745538284306E-2</c:v>
                </c:pt>
                <c:pt idx="83">
                  <c:v>4.2565429968363544E-2</c:v>
                </c:pt>
                <c:pt idx="84">
                  <c:v>3.9774357013098616E-2</c:v>
                </c:pt>
                <c:pt idx="85">
                  <c:v>3.7393875798912513E-2</c:v>
                </c:pt>
                <c:pt idx="86">
                  <c:v>3.4040125511077157E-2</c:v>
                </c:pt>
                <c:pt idx="87">
                  <c:v>4.0281208436253158E-2</c:v>
                </c:pt>
                <c:pt idx="88">
                  <c:v>4.0676677437749387E-2</c:v>
                </c:pt>
                <c:pt idx="89">
                  <c:v>5.1602441816100741E-2</c:v>
                </c:pt>
                <c:pt idx="90">
                  <c:v>5.8795411089866079E-2</c:v>
                </c:pt>
                <c:pt idx="91">
                  <c:v>5.9910039238204593E-2</c:v>
                </c:pt>
                <c:pt idx="92">
                  <c:v>5.778414517669539E-2</c:v>
                </c:pt>
                <c:pt idx="93">
                  <c:v>5.2756653992395375E-2</c:v>
                </c:pt>
                <c:pt idx="94">
                  <c:v>4.8471078292151804E-2</c:v>
                </c:pt>
                <c:pt idx="95">
                  <c:v>4.5699178547823571E-2</c:v>
                </c:pt>
                <c:pt idx="96">
                  <c:v>4.9627323332389839E-2</c:v>
                </c:pt>
                <c:pt idx="97">
                  <c:v>4.9429299122724313E-2</c:v>
                </c:pt>
                <c:pt idx="98">
                  <c:v>5.1269990592662351E-2</c:v>
                </c:pt>
                <c:pt idx="99">
                  <c:v>5.1544455919632082E-2</c:v>
                </c:pt>
                <c:pt idx="100">
                  <c:v>5.114969497888322E-2</c:v>
                </c:pt>
                <c:pt idx="101">
                  <c:v>5.1916408958860627E-2</c:v>
                </c:pt>
                <c:pt idx="102">
                  <c:v>5.2680827173201106E-2</c:v>
                </c:pt>
                <c:pt idx="103">
                  <c:v>4.4483819826541149E-2</c:v>
                </c:pt>
                <c:pt idx="104">
                  <c:v>4.3705153294194554E-2</c:v>
                </c:pt>
                <c:pt idx="105">
                  <c:v>4.2348321959427837E-2</c:v>
                </c:pt>
                <c:pt idx="106">
                  <c:v>4.0885221305326347E-2</c:v>
                </c:pt>
                <c:pt idx="107">
                  <c:v>4.2253521126760729E-2</c:v>
                </c:pt>
                <c:pt idx="108">
                  <c:v>4.0293729994351324E-2</c:v>
                </c:pt>
                <c:pt idx="109">
                  <c:v>4.393008974964574E-2</c:v>
                </c:pt>
                <c:pt idx="110">
                  <c:v>4.2854427974154286E-2</c:v>
                </c:pt>
                <c:pt idx="111">
                  <c:v>3.7107516650808803E-2</c:v>
                </c:pt>
                <c:pt idx="112">
                  <c:v>3.3431755405276542E-2</c:v>
                </c:pt>
                <c:pt idx="113">
                  <c:v>3.412123522683963E-2</c:v>
                </c:pt>
                <c:pt idx="114">
                  <c:v>2.6615969581749166E-2</c:v>
                </c:pt>
                <c:pt idx="115">
                  <c:v>2.1474724439376702E-2</c:v>
                </c:pt>
                <c:pt idx="116">
                  <c:v>2.108662613981771E-2</c:v>
                </c:pt>
                <c:pt idx="117">
                  <c:v>1.7069701280227667E-2</c:v>
                </c:pt>
                <c:pt idx="118">
                  <c:v>1.6298682839003265E-2</c:v>
                </c:pt>
                <c:pt idx="119">
                  <c:v>1.3321995464852687E-2</c:v>
                </c:pt>
                <c:pt idx="120">
                  <c:v>1.0362694300517949E-2</c:v>
                </c:pt>
                <c:pt idx="121">
                  <c:v>8.8420656570407097E-3</c:v>
                </c:pt>
                <c:pt idx="122">
                  <c:v>6.1919504643961343E-3</c:v>
                </c:pt>
                <c:pt idx="123">
                  <c:v>9.4844586346136683E-3</c:v>
                </c:pt>
                <c:pt idx="124">
                  <c:v>1.4084507042253724E-2</c:v>
                </c:pt>
                <c:pt idx="125">
                  <c:v>1.2183692596063889E-2</c:v>
                </c:pt>
                <c:pt idx="126">
                  <c:v>2.0984285311000273E-2</c:v>
                </c:pt>
                <c:pt idx="127">
                  <c:v>2.7429540955792309E-2</c:v>
                </c:pt>
                <c:pt idx="128">
                  <c:v>2.9661817494804454E-2</c:v>
                </c:pt>
                <c:pt idx="129">
                  <c:v>3.4580498866213061E-2</c:v>
                </c:pt>
                <c:pt idx="130">
                  <c:v>3.9992436418644139E-2</c:v>
                </c:pt>
                <c:pt idx="131">
                  <c:v>3.8617694268718861E-2</c:v>
                </c:pt>
                <c:pt idx="132">
                  <c:v>4.6500615588597416E-2</c:v>
                </c:pt>
                <c:pt idx="133">
                  <c:v>4.7975018925056734E-2</c:v>
                </c:pt>
                <c:pt idx="134">
                  <c:v>4.3334903438530192E-2</c:v>
                </c:pt>
                <c:pt idx="135">
                  <c:v>4.4410989838163495E-2</c:v>
                </c:pt>
                <c:pt idx="136">
                  <c:v>4.3527310331860525E-2</c:v>
                </c:pt>
                <c:pt idx="137">
                  <c:v>4.2057829515584011E-2</c:v>
                </c:pt>
                <c:pt idx="138">
                  <c:v>4.2253521126760729E-2</c:v>
                </c:pt>
                <c:pt idx="139">
                  <c:v>4.2155666134635394E-2</c:v>
                </c:pt>
                <c:pt idx="140">
                  <c:v>3.9812646370023685E-2</c:v>
                </c:pt>
                <c:pt idx="141">
                  <c:v>4.3718922975888974E-2</c:v>
                </c:pt>
                <c:pt idx="142">
                  <c:v>4.4012762762762891E-2</c:v>
                </c:pt>
                <c:pt idx="143">
                  <c:v>5.0183253453622623E-2</c:v>
                </c:pt>
                <c:pt idx="144">
                  <c:v>4.7694605189471773E-2</c:v>
                </c:pt>
                <c:pt idx="145">
                  <c:v>4.2246982358403073E-2</c:v>
                </c:pt>
                <c:pt idx="146">
                  <c:v>4.2726347914547214E-2</c:v>
                </c:pt>
                <c:pt idx="147">
                  <c:v>4.6963113617453978E-2</c:v>
                </c:pt>
                <c:pt idx="148">
                  <c:v>4.4067484096985465E-2</c:v>
                </c:pt>
                <c:pt idx="149">
                  <c:v>4.4632197630636306E-2</c:v>
                </c:pt>
                <c:pt idx="150">
                  <c:v>4.2807594012413519E-2</c:v>
                </c:pt>
                <c:pt idx="151">
                  <c:v>4.3093216470373452E-2</c:v>
                </c:pt>
                <c:pt idx="152">
                  <c:v>4.3474289889487761E-2</c:v>
                </c:pt>
                <c:pt idx="153">
                  <c:v>3.9297734922223437E-2</c:v>
                </c:pt>
                <c:pt idx="154">
                  <c:v>3.4123823316437374E-2</c:v>
                </c:pt>
                <c:pt idx="155">
                  <c:v>3.234842324026399E-2</c:v>
                </c:pt>
                <c:pt idx="156">
                  <c:v>3.1975431307018409E-2</c:v>
                </c:pt>
                <c:pt idx="157">
                  <c:v>3.5248278361725394E-2</c:v>
                </c:pt>
                <c:pt idx="158">
                  <c:v>4.4428192705000535E-2</c:v>
                </c:pt>
                <c:pt idx="159">
                  <c:v>4.5479502196193344E-2</c:v>
                </c:pt>
                <c:pt idx="160">
                  <c:v>4.5096963044273908E-2</c:v>
                </c:pt>
                <c:pt idx="161">
                  <c:v>4.9705990444689485E-2</c:v>
                </c:pt>
                <c:pt idx="162">
                  <c:v>5.0671326098951752E-2</c:v>
                </c:pt>
                <c:pt idx="163">
                  <c:v>4.8453702853996417E-2</c:v>
                </c:pt>
                <c:pt idx="164">
                  <c:v>5.3189528023598998E-2</c:v>
                </c:pt>
                <c:pt idx="165">
                  <c:v>5.682766292759811E-2</c:v>
                </c:pt>
                <c:pt idx="166">
                  <c:v>6.3183475091129981E-2</c:v>
                </c:pt>
                <c:pt idx="167">
                  <c:v>7.0185341988898253E-2</c:v>
                </c:pt>
                <c:pt idx="168">
                  <c:v>7.2615092548647064E-2</c:v>
                </c:pt>
                <c:pt idx="169">
                  <c:v>7.1496754486445102E-2</c:v>
                </c:pt>
                <c:pt idx="170">
                  <c:v>7.3443626279047436E-2</c:v>
                </c:pt>
                <c:pt idx="171">
                  <c:v>6.8889315910837912E-2</c:v>
                </c:pt>
                <c:pt idx="172">
                  <c:v>6.4189189189189255E-2</c:v>
                </c:pt>
                <c:pt idx="173">
                  <c:v>7.0388349514563187E-2</c:v>
                </c:pt>
                <c:pt idx="174">
                  <c:v>6.0679611650485521E-2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506560"/>
        <c:axId val="717585152"/>
      </c:lineChart>
      <c:dateAx>
        <c:axId val="71750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7585152"/>
        <c:crosses val="autoZero"/>
        <c:auto val="1"/>
        <c:lblOffset val="100"/>
        <c:baseTimeUnit val="months"/>
      </c:dateAx>
      <c:valAx>
        <c:axId val="7175851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717506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Plan7!$J$2</c:f>
              <c:strCache>
                <c:ptCount val="1"/>
                <c:pt idx="0">
                  <c:v>inflação</c:v>
                </c:pt>
              </c:strCache>
            </c:strRef>
          </c:tx>
          <c:cat>
            <c:numRef>
              <c:f>Plan7!$I$3:$I$177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Plan7!$J$3:$J$177</c:f>
              <c:numCache>
                <c:formatCode>#,##0.00</c:formatCode>
                <c:ptCount val="175"/>
                <c:pt idx="0">
                  <c:v>14.47</c:v>
                </c:pt>
                <c:pt idx="1">
                  <c:v>15.85</c:v>
                </c:pt>
                <c:pt idx="2">
                  <c:v>16.57</c:v>
                </c:pt>
                <c:pt idx="3">
                  <c:v>16.77</c:v>
                </c:pt>
                <c:pt idx="4">
                  <c:v>17.239999999999998</c:v>
                </c:pt>
                <c:pt idx="5">
                  <c:v>16.57</c:v>
                </c:pt>
                <c:pt idx="6">
                  <c:v>15.43</c:v>
                </c:pt>
                <c:pt idx="7">
                  <c:v>15.07</c:v>
                </c:pt>
                <c:pt idx="8">
                  <c:v>15.14</c:v>
                </c:pt>
                <c:pt idx="9">
                  <c:v>13.98</c:v>
                </c:pt>
                <c:pt idx="10">
                  <c:v>11.02</c:v>
                </c:pt>
                <c:pt idx="11">
                  <c:v>9.3000000000000007</c:v>
                </c:pt>
                <c:pt idx="12">
                  <c:v>7.71</c:v>
                </c:pt>
                <c:pt idx="13">
                  <c:v>6.69</c:v>
                </c:pt>
                <c:pt idx="14">
                  <c:v>5.89</c:v>
                </c:pt>
                <c:pt idx="15">
                  <c:v>5.26</c:v>
                </c:pt>
                <c:pt idx="16">
                  <c:v>5.15</c:v>
                </c:pt>
                <c:pt idx="17">
                  <c:v>6.06</c:v>
                </c:pt>
                <c:pt idx="18">
                  <c:v>6.81</c:v>
                </c:pt>
                <c:pt idx="19">
                  <c:v>7.18</c:v>
                </c:pt>
                <c:pt idx="20">
                  <c:v>6.7</c:v>
                </c:pt>
                <c:pt idx="21">
                  <c:v>6.86</c:v>
                </c:pt>
                <c:pt idx="22">
                  <c:v>7.24</c:v>
                </c:pt>
                <c:pt idx="23">
                  <c:v>7.6</c:v>
                </c:pt>
                <c:pt idx="24">
                  <c:v>7.41</c:v>
                </c:pt>
                <c:pt idx="25">
                  <c:v>7.39</c:v>
                </c:pt>
                <c:pt idx="26">
                  <c:v>7.54</c:v>
                </c:pt>
                <c:pt idx="27">
                  <c:v>8.07</c:v>
                </c:pt>
                <c:pt idx="28">
                  <c:v>8.0500000000000007</c:v>
                </c:pt>
                <c:pt idx="29">
                  <c:v>7.27</c:v>
                </c:pt>
                <c:pt idx="30">
                  <c:v>6.57</c:v>
                </c:pt>
                <c:pt idx="31">
                  <c:v>6.02</c:v>
                </c:pt>
                <c:pt idx="32">
                  <c:v>6.04</c:v>
                </c:pt>
                <c:pt idx="33">
                  <c:v>6.36</c:v>
                </c:pt>
                <c:pt idx="34">
                  <c:v>6.22</c:v>
                </c:pt>
                <c:pt idx="35">
                  <c:v>5.69</c:v>
                </c:pt>
                <c:pt idx="36">
                  <c:v>5.7</c:v>
                </c:pt>
                <c:pt idx="37">
                  <c:v>5.51</c:v>
                </c:pt>
                <c:pt idx="38">
                  <c:v>5.32</c:v>
                </c:pt>
                <c:pt idx="39">
                  <c:v>4.63</c:v>
                </c:pt>
                <c:pt idx="40">
                  <c:v>4.2300000000000004</c:v>
                </c:pt>
                <c:pt idx="41">
                  <c:v>4.03</c:v>
                </c:pt>
                <c:pt idx="42">
                  <c:v>3.97</c:v>
                </c:pt>
                <c:pt idx="43">
                  <c:v>3.84</c:v>
                </c:pt>
                <c:pt idx="44">
                  <c:v>3.7</c:v>
                </c:pt>
                <c:pt idx="45">
                  <c:v>3.26</c:v>
                </c:pt>
                <c:pt idx="46">
                  <c:v>3.02</c:v>
                </c:pt>
                <c:pt idx="47">
                  <c:v>3.14</c:v>
                </c:pt>
                <c:pt idx="48">
                  <c:v>2.99</c:v>
                </c:pt>
                <c:pt idx="49">
                  <c:v>3.02</c:v>
                </c:pt>
                <c:pt idx="50">
                  <c:v>2.96</c:v>
                </c:pt>
                <c:pt idx="51">
                  <c:v>3</c:v>
                </c:pt>
                <c:pt idx="52">
                  <c:v>3.18</c:v>
                </c:pt>
                <c:pt idx="53">
                  <c:v>3.69</c:v>
                </c:pt>
                <c:pt idx="54">
                  <c:v>3.74</c:v>
                </c:pt>
                <c:pt idx="55">
                  <c:v>4.18</c:v>
                </c:pt>
                <c:pt idx="56">
                  <c:v>4.1500000000000004</c:v>
                </c:pt>
                <c:pt idx="57">
                  <c:v>4.12</c:v>
                </c:pt>
                <c:pt idx="58">
                  <c:v>4.1900000000000004</c:v>
                </c:pt>
                <c:pt idx="59">
                  <c:v>4.46</c:v>
                </c:pt>
                <c:pt idx="60">
                  <c:v>4.5599999999999996</c:v>
                </c:pt>
                <c:pt idx="61">
                  <c:v>4.6100000000000003</c:v>
                </c:pt>
                <c:pt idx="62">
                  <c:v>4.7300000000000004</c:v>
                </c:pt>
                <c:pt idx="63">
                  <c:v>5.04</c:v>
                </c:pt>
                <c:pt idx="64">
                  <c:v>5.58</c:v>
                </c:pt>
                <c:pt idx="65">
                  <c:v>6.06</c:v>
                </c:pt>
                <c:pt idx="66">
                  <c:v>6.37</c:v>
                </c:pt>
                <c:pt idx="67">
                  <c:v>6.17</c:v>
                </c:pt>
                <c:pt idx="68">
                  <c:v>6.25</c:v>
                </c:pt>
                <c:pt idx="69">
                  <c:v>6.41</c:v>
                </c:pt>
                <c:pt idx="70">
                  <c:v>6.39</c:v>
                </c:pt>
                <c:pt idx="71">
                  <c:v>5.9</c:v>
                </c:pt>
                <c:pt idx="72">
                  <c:v>5.84</c:v>
                </c:pt>
                <c:pt idx="73">
                  <c:v>5.9</c:v>
                </c:pt>
                <c:pt idx="74">
                  <c:v>5.61</c:v>
                </c:pt>
                <c:pt idx="75">
                  <c:v>5.53</c:v>
                </c:pt>
                <c:pt idx="76">
                  <c:v>5.2</c:v>
                </c:pt>
                <c:pt idx="77">
                  <c:v>4.8</c:v>
                </c:pt>
                <c:pt idx="78">
                  <c:v>4.5</c:v>
                </c:pt>
                <c:pt idx="79">
                  <c:v>4.3600000000000003</c:v>
                </c:pt>
                <c:pt idx="80">
                  <c:v>4.34</c:v>
                </c:pt>
                <c:pt idx="81">
                  <c:v>4.17</c:v>
                </c:pt>
                <c:pt idx="82">
                  <c:v>4.22</c:v>
                </c:pt>
                <c:pt idx="83">
                  <c:v>4.3099999999999996</c:v>
                </c:pt>
                <c:pt idx="84">
                  <c:v>4.59</c:v>
                </c:pt>
                <c:pt idx="85">
                  <c:v>4.83</c:v>
                </c:pt>
                <c:pt idx="86">
                  <c:v>5.17</c:v>
                </c:pt>
                <c:pt idx="87">
                  <c:v>5.26</c:v>
                </c:pt>
                <c:pt idx="88">
                  <c:v>5.22</c:v>
                </c:pt>
                <c:pt idx="89">
                  <c:v>4.84</c:v>
                </c:pt>
                <c:pt idx="90">
                  <c:v>4.5999999999999996</c:v>
                </c:pt>
                <c:pt idx="91">
                  <c:v>4.49</c:v>
                </c:pt>
                <c:pt idx="92">
                  <c:v>4.7</c:v>
                </c:pt>
                <c:pt idx="93">
                  <c:v>5.2</c:v>
                </c:pt>
                <c:pt idx="94">
                  <c:v>5.63</c:v>
                </c:pt>
                <c:pt idx="95">
                  <c:v>5.91</c:v>
                </c:pt>
                <c:pt idx="96">
                  <c:v>5.99</c:v>
                </c:pt>
                <c:pt idx="97">
                  <c:v>6.01</c:v>
                </c:pt>
                <c:pt idx="98">
                  <c:v>6.3</c:v>
                </c:pt>
                <c:pt idx="99">
                  <c:v>6.51</c:v>
                </c:pt>
                <c:pt idx="100">
                  <c:v>6.55</c:v>
                </c:pt>
                <c:pt idx="101">
                  <c:v>6.71</c:v>
                </c:pt>
                <c:pt idx="102">
                  <c:v>6.87</c:v>
                </c:pt>
                <c:pt idx="103">
                  <c:v>7.23</c:v>
                </c:pt>
                <c:pt idx="104">
                  <c:v>7.31</c:v>
                </c:pt>
                <c:pt idx="105">
                  <c:v>6.97</c:v>
                </c:pt>
                <c:pt idx="106">
                  <c:v>6.64</c:v>
                </c:pt>
                <c:pt idx="107">
                  <c:v>6.5</c:v>
                </c:pt>
                <c:pt idx="108">
                  <c:v>6.22</c:v>
                </c:pt>
                <c:pt idx="109">
                  <c:v>5.85</c:v>
                </c:pt>
                <c:pt idx="110">
                  <c:v>5.24</c:v>
                </c:pt>
                <c:pt idx="111">
                  <c:v>5.0999999999999996</c:v>
                </c:pt>
                <c:pt idx="112">
                  <c:v>4.99</c:v>
                </c:pt>
                <c:pt idx="113">
                  <c:v>4.92</c:v>
                </c:pt>
                <c:pt idx="114">
                  <c:v>5.2</c:v>
                </c:pt>
                <c:pt idx="115">
                  <c:v>5.24</c:v>
                </c:pt>
                <c:pt idx="116">
                  <c:v>5.28</c:v>
                </c:pt>
                <c:pt idx="117">
                  <c:v>5.45</c:v>
                </c:pt>
                <c:pt idx="118">
                  <c:v>5.53</c:v>
                </c:pt>
                <c:pt idx="119">
                  <c:v>5.84</c:v>
                </c:pt>
                <c:pt idx="120">
                  <c:v>6.15</c:v>
                </c:pt>
                <c:pt idx="121">
                  <c:v>6.31</c:v>
                </c:pt>
                <c:pt idx="122">
                  <c:v>6.59</c:v>
                </c:pt>
                <c:pt idx="123">
                  <c:v>6.49</c:v>
                </c:pt>
                <c:pt idx="124">
                  <c:v>6.5</c:v>
                </c:pt>
                <c:pt idx="125">
                  <c:v>6.7</c:v>
                </c:pt>
                <c:pt idx="126">
                  <c:v>6.27</c:v>
                </c:pt>
                <c:pt idx="127">
                  <c:v>6.09</c:v>
                </c:pt>
                <c:pt idx="128">
                  <c:v>5.86</c:v>
                </c:pt>
                <c:pt idx="129">
                  <c:v>5.84</c:v>
                </c:pt>
                <c:pt idx="130">
                  <c:v>5.77</c:v>
                </c:pt>
                <c:pt idx="131">
                  <c:v>5.91</c:v>
                </c:pt>
                <c:pt idx="132">
                  <c:v>5.59</c:v>
                </c:pt>
                <c:pt idx="133">
                  <c:v>5.68</c:v>
                </c:pt>
                <c:pt idx="134">
                  <c:v>6.15</c:v>
                </c:pt>
                <c:pt idx="135">
                  <c:v>6.28</c:v>
                </c:pt>
                <c:pt idx="136">
                  <c:v>6.37</c:v>
                </c:pt>
                <c:pt idx="137">
                  <c:v>6.52</c:v>
                </c:pt>
                <c:pt idx="138">
                  <c:v>6.5</c:v>
                </c:pt>
                <c:pt idx="139">
                  <c:v>6.51</c:v>
                </c:pt>
                <c:pt idx="140">
                  <c:v>6.75</c:v>
                </c:pt>
                <c:pt idx="141">
                  <c:v>6.59</c:v>
                </c:pt>
                <c:pt idx="142">
                  <c:v>6.56</c:v>
                </c:pt>
                <c:pt idx="143">
                  <c:v>6.41</c:v>
                </c:pt>
                <c:pt idx="144">
                  <c:v>7.14</c:v>
                </c:pt>
                <c:pt idx="145">
                  <c:v>7.7</c:v>
                </c:pt>
                <c:pt idx="146">
                  <c:v>8.1300000000000008</c:v>
                </c:pt>
                <c:pt idx="147">
                  <c:v>8.17</c:v>
                </c:pt>
                <c:pt idx="148">
                  <c:v>8.4700000000000006</c:v>
                </c:pt>
                <c:pt idx="149">
                  <c:v>8.89</c:v>
                </c:pt>
                <c:pt idx="150">
                  <c:v>9.56</c:v>
                </c:pt>
                <c:pt idx="151">
                  <c:v>9.5299999999999994</c:v>
                </c:pt>
                <c:pt idx="152">
                  <c:v>9.49</c:v>
                </c:pt>
                <c:pt idx="153">
                  <c:v>9.93</c:v>
                </c:pt>
                <c:pt idx="154">
                  <c:v>10.48</c:v>
                </c:pt>
                <c:pt idx="155">
                  <c:v>10.67</c:v>
                </c:pt>
                <c:pt idx="156">
                  <c:v>10.71</c:v>
                </c:pt>
                <c:pt idx="157">
                  <c:v>10.36</c:v>
                </c:pt>
                <c:pt idx="158">
                  <c:v>9.39</c:v>
                </c:pt>
                <c:pt idx="159">
                  <c:v>9.2799999999999994</c:v>
                </c:pt>
                <c:pt idx="160">
                  <c:v>9.32</c:v>
                </c:pt>
                <c:pt idx="161">
                  <c:v>8.84</c:v>
                </c:pt>
                <c:pt idx="162">
                  <c:v>8.74</c:v>
                </c:pt>
                <c:pt idx="163">
                  <c:v>8.9700000000000006</c:v>
                </c:pt>
                <c:pt idx="164">
                  <c:v>8.48</c:v>
                </c:pt>
                <c:pt idx="165">
                  <c:v>7.87</c:v>
                </c:pt>
                <c:pt idx="166">
                  <c:v>6.99</c:v>
                </c:pt>
                <c:pt idx="167">
                  <c:v>6.29</c:v>
                </c:pt>
                <c:pt idx="168" formatCode="General">
                  <c:v>5.35</c:v>
                </c:pt>
                <c:pt idx="169" formatCode="General">
                  <c:v>4.76</c:v>
                </c:pt>
                <c:pt idx="170" formatCode="General">
                  <c:v>4.57</c:v>
                </c:pt>
                <c:pt idx="171" formatCode="General">
                  <c:v>4.08</c:v>
                </c:pt>
                <c:pt idx="172" formatCode="General">
                  <c:v>3.6</c:v>
                </c:pt>
                <c:pt idx="173" formatCode="General">
                  <c:v>3</c:v>
                </c:pt>
                <c:pt idx="174" formatCode="General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Plan7!$K$2</c:f>
              <c:strCache>
                <c:ptCount val="1"/>
                <c:pt idx="0">
                  <c:v>desemprego</c:v>
                </c:pt>
              </c:strCache>
            </c:strRef>
          </c:tx>
          <c:cat>
            <c:numRef>
              <c:f>Plan7!$I$3:$I$177</c:f>
              <c:numCache>
                <c:formatCode>mmm\-yy</c:formatCode>
                <c:ptCount val="175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</c:numCache>
            </c:numRef>
          </c:cat>
          <c:val>
            <c:numRef>
              <c:f>Plan7!$K$3:$K$177</c:f>
              <c:numCache>
                <c:formatCode>General</c:formatCode>
                <c:ptCount val="175"/>
                <c:pt idx="0">
                  <c:v>11.2</c:v>
                </c:pt>
                <c:pt idx="1">
                  <c:v>11.6</c:v>
                </c:pt>
                <c:pt idx="2">
                  <c:v>12.1</c:v>
                </c:pt>
                <c:pt idx="3">
                  <c:v>12.4</c:v>
                </c:pt>
                <c:pt idx="4">
                  <c:v>12.8</c:v>
                </c:pt>
                <c:pt idx="5">
                  <c:v>13</c:v>
                </c:pt>
                <c:pt idx="6">
                  <c:v>12.8</c:v>
                </c:pt>
                <c:pt idx="7">
                  <c:v>13</c:v>
                </c:pt>
                <c:pt idx="8">
                  <c:v>12.9</c:v>
                </c:pt>
                <c:pt idx="9">
                  <c:v>12.9</c:v>
                </c:pt>
                <c:pt idx="10">
                  <c:v>12.2</c:v>
                </c:pt>
                <c:pt idx="11">
                  <c:v>10.9</c:v>
                </c:pt>
                <c:pt idx="12">
                  <c:v>11.7</c:v>
                </c:pt>
                <c:pt idx="13">
                  <c:v>12</c:v>
                </c:pt>
                <c:pt idx="14">
                  <c:v>12.8</c:v>
                </c:pt>
                <c:pt idx="15">
                  <c:v>13.1</c:v>
                </c:pt>
                <c:pt idx="16">
                  <c:v>12.2</c:v>
                </c:pt>
                <c:pt idx="17">
                  <c:v>11.7</c:v>
                </c:pt>
                <c:pt idx="18">
                  <c:v>11.2</c:v>
                </c:pt>
                <c:pt idx="19">
                  <c:v>11.4</c:v>
                </c:pt>
                <c:pt idx="20">
                  <c:v>10.9</c:v>
                </c:pt>
                <c:pt idx="21">
                  <c:v>10.5</c:v>
                </c:pt>
                <c:pt idx="22">
                  <c:v>10.6</c:v>
                </c:pt>
                <c:pt idx="23">
                  <c:v>9.6</c:v>
                </c:pt>
                <c:pt idx="24">
                  <c:v>10.199999999999999</c:v>
                </c:pt>
                <c:pt idx="25">
                  <c:v>10.6</c:v>
                </c:pt>
                <c:pt idx="26">
                  <c:v>10.8</c:v>
                </c:pt>
                <c:pt idx="27">
                  <c:v>10.8</c:v>
                </c:pt>
                <c:pt idx="28">
                  <c:v>10.199999999999999</c:v>
                </c:pt>
                <c:pt idx="29">
                  <c:v>9.4</c:v>
                </c:pt>
                <c:pt idx="30">
                  <c:v>9.4</c:v>
                </c:pt>
                <c:pt idx="31">
                  <c:v>9.4</c:v>
                </c:pt>
                <c:pt idx="32">
                  <c:v>9.6</c:v>
                </c:pt>
                <c:pt idx="33">
                  <c:v>9.6</c:v>
                </c:pt>
                <c:pt idx="34">
                  <c:v>9.6</c:v>
                </c:pt>
                <c:pt idx="35">
                  <c:v>8.3000000000000007</c:v>
                </c:pt>
                <c:pt idx="36">
                  <c:v>9.1999999999999993</c:v>
                </c:pt>
                <c:pt idx="37">
                  <c:v>10.1</c:v>
                </c:pt>
                <c:pt idx="38">
                  <c:v>10.4</c:v>
                </c:pt>
                <c:pt idx="39">
                  <c:v>10.4</c:v>
                </c:pt>
                <c:pt idx="40">
                  <c:v>10.199999999999999</c:v>
                </c:pt>
                <c:pt idx="41">
                  <c:v>10.4</c:v>
                </c:pt>
                <c:pt idx="42">
                  <c:v>10.7</c:v>
                </c:pt>
                <c:pt idx="43">
                  <c:v>10.6</c:v>
                </c:pt>
                <c:pt idx="44">
                  <c:v>10</c:v>
                </c:pt>
                <c:pt idx="45">
                  <c:v>9.8000000000000007</c:v>
                </c:pt>
                <c:pt idx="46">
                  <c:v>9.5</c:v>
                </c:pt>
                <c:pt idx="47">
                  <c:v>8.4</c:v>
                </c:pt>
                <c:pt idx="48">
                  <c:v>9.3000000000000007</c:v>
                </c:pt>
                <c:pt idx="49">
                  <c:v>9.9</c:v>
                </c:pt>
                <c:pt idx="50">
                  <c:v>10.1</c:v>
                </c:pt>
                <c:pt idx="51">
                  <c:v>10.1</c:v>
                </c:pt>
                <c:pt idx="52">
                  <c:v>10.1</c:v>
                </c:pt>
                <c:pt idx="53">
                  <c:v>9.6999999999999993</c:v>
                </c:pt>
                <c:pt idx="54">
                  <c:v>9.5</c:v>
                </c:pt>
                <c:pt idx="55">
                  <c:v>9.5</c:v>
                </c:pt>
                <c:pt idx="56">
                  <c:v>9</c:v>
                </c:pt>
                <c:pt idx="57">
                  <c:v>8.6999999999999993</c:v>
                </c:pt>
                <c:pt idx="58">
                  <c:v>8.1999999999999993</c:v>
                </c:pt>
                <c:pt idx="59">
                  <c:v>7.4</c:v>
                </c:pt>
                <c:pt idx="60">
                  <c:v>8</c:v>
                </c:pt>
                <c:pt idx="61">
                  <c:v>8.6999999999999993</c:v>
                </c:pt>
                <c:pt idx="62">
                  <c:v>8.6</c:v>
                </c:pt>
                <c:pt idx="63">
                  <c:v>8.5</c:v>
                </c:pt>
                <c:pt idx="64">
                  <c:v>7.9</c:v>
                </c:pt>
                <c:pt idx="65">
                  <c:v>7.8</c:v>
                </c:pt>
                <c:pt idx="66">
                  <c:v>8.1</c:v>
                </c:pt>
                <c:pt idx="67">
                  <c:v>7.6</c:v>
                </c:pt>
                <c:pt idx="68">
                  <c:v>7.6</c:v>
                </c:pt>
                <c:pt idx="69">
                  <c:v>7.5</c:v>
                </c:pt>
                <c:pt idx="70">
                  <c:v>7.6</c:v>
                </c:pt>
                <c:pt idx="71">
                  <c:v>6.8</c:v>
                </c:pt>
                <c:pt idx="72">
                  <c:v>8.1999999999999993</c:v>
                </c:pt>
                <c:pt idx="73">
                  <c:v>8.5</c:v>
                </c:pt>
                <c:pt idx="74">
                  <c:v>9</c:v>
                </c:pt>
                <c:pt idx="75">
                  <c:v>8.9</c:v>
                </c:pt>
                <c:pt idx="76">
                  <c:v>8.8000000000000007</c:v>
                </c:pt>
                <c:pt idx="77">
                  <c:v>8.1</c:v>
                </c:pt>
                <c:pt idx="78">
                  <c:v>8</c:v>
                </c:pt>
                <c:pt idx="79">
                  <c:v>8.1</c:v>
                </c:pt>
                <c:pt idx="80">
                  <c:v>7.7</c:v>
                </c:pt>
                <c:pt idx="81">
                  <c:v>7.5</c:v>
                </c:pt>
                <c:pt idx="82">
                  <c:v>7.4</c:v>
                </c:pt>
                <c:pt idx="83">
                  <c:v>6.8</c:v>
                </c:pt>
                <c:pt idx="84">
                  <c:v>7.2</c:v>
                </c:pt>
                <c:pt idx="85">
                  <c:v>7.4</c:v>
                </c:pt>
                <c:pt idx="86">
                  <c:v>7.6</c:v>
                </c:pt>
                <c:pt idx="87">
                  <c:v>7.3</c:v>
                </c:pt>
                <c:pt idx="88">
                  <c:v>7.5</c:v>
                </c:pt>
                <c:pt idx="89">
                  <c:v>7</c:v>
                </c:pt>
                <c:pt idx="90">
                  <c:v>6.9</c:v>
                </c:pt>
                <c:pt idx="91">
                  <c:v>6.7</c:v>
                </c:pt>
                <c:pt idx="92">
                  <c:v>6.2</c:v>
                </c:pt>
                <c:pt idx="93">
                  <c:v>6.1</c:v>
                </c:pt>
                <c:pt idx="94">
                  <c:v>5.7</c:v>
                </c:pt>
                <c:pt idx="95">
                  <c:v>5.3</c:v>
                </c:pt>
                <c:pt idx="96">
                  <c:v>6.1</c:v>
                </c:pt>
                <c:pt idx="97">
                  <c:v>6.4</c:v>
                </c:pt>
                <c:pt idx="98">
                  <c:v>6.5</c:v>
                </c:pt>
                <c:pt idx="99">
                  <c:v>6.4</c:v>
                </c:pt>
                <c:pt idx="100">
                  <c:v>6.4</c:v>
                </c:pt>
                <c:pt idx="101">
                  <c:v>6.2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5.8</c:v>
                </c:pt>
                <c:pt idx="106">
                  <c:v>5.2</c:v>
                </c:pt>
                <c:pt idx="107">
                  <c:v>4.7</c:v>
                </c:pt>
                <c:pt idx="108">
                  <c:v>5.5</c:v>
                </c:pt>
                <c:pt idx="109">
                  <c:v>5.7</c:v>
                </c:pt>
                <c:pt idx="110">
                  <c:v>7.9</c:v>
                </c:pt>
                <c:pt idx="111">
                  <c:v>7.8</c:v>
                </c:pt>
                <c:pt idx="112">
                  <c:v>7.5</c:v>
                </c:pt>
                <c:pt idx="113">
                  <c:v>7.5</c:v>
                </c:pt>
                <c:pt idx="114">
                  <c:v>7.4</c:v>
                </c:pt>
                <c:pt idx="115">
                  <c:v>7.3</c:v>
                </c:pt>
                <c:pt idx="116">
                  <c:v>7.1</c:v>
                </c:pt>
                <c:pt idx="117">
                  <c:v>6.9</c:v>
                </c:pt>
                <c:pt idx="118">
                  <c:v>6.8</c:v>
                </c:pt>
                <c:pt idx="119">
                  <c:v>6.9</c:v>
                </c:pt>
                <c:pt idx="120">
                  <c:v>7.2</c:v>
                </c:pt>
                <c:pt idx="121">
                  <c:v>7.7</c:v>
                </c:pt>
                <c:pt idx="122">
                  <c:v>8</c:v>
                </c:pt>
                <c:pt idx="123">
                  <c:v>7.8</c:v>
                </c:pt>
                <c:pt idx="124">
                  <c:v>7.6</c:v>
                </c:pt>
                <c:pt idx="125">
                  <c:v>7.4</c:v>
                </c:pt>
                <c:pt idx="126">
                  <c:v>7.3</c:v>
                </c:pt>
                <c:pt idx="127">
                  <c:v>7.1</c:v>
                </c:pt>
                <c:pt idx="128">
                  <c:v>6.9</c:v>
                </c:pt>
                <c:pt idx="129">
                  <c:v>6.7</c:v>
                </c:pt>
                <c:pt idx="130">
                  <c:v>6.5</c:v>
                </c:pt>
                <c:pt idx="131">
                  <c:v>6.2</c:v>
                </c:pt>
                <c:pt idx="132">
                  <c:v>6.4</c:v>
                </c:pt>
                <c:pt idx="133">
                  <c:v>6.8</c:v>
                </c:pt>
                <c:pt idx="134">
                  <c:v>7.2</c:v>
                </c:pt>
                <c:pt idx="135">
                  <c:v>7.1</c:v>
                </c:pt>
                <c:pt idx="136">
                  <c:v>7</c:v>
                </c:pt>
                <c:pt idx="137">
                  <c:v>6.8</c:v>
                </c:pt>
                <c:pt idx="138">
                  <c:v>6.9</c:v>
                </c:pt>
                <c:pt idx="139">
                  <c:v>6.9</c:v>
                </c:pt>
                <c:pt idx="140">
                  <c:v>6.8</c:v>
                </c:pt>
                <c:pt idx="141">
                  <c:v>6.6</c:v>
                </c:pt>
                <c:pt idx="142">
                  <c:v>6.5</c:v>
                </c:pt>
                <c:pt idx="143">
                  <c:v>6.5</c:v>
                </c:pt>
                <c:pt idx="144">
                  <c:v>6.8</c:v>
                </c:pt>
                <c:pt idx="145">
                  <c:v>7.4</c:v>
                </c:pt>
                <c:pt idx="146">
                  <c:v>7.9</c:v>
                </c:pt>
                <c:pt idx="147">
                  <c:v>8</c:v>
                </c:pt>
                <c:pt idx="148">
                  <c:v>8.1</c:v>
                </c:pt>
                <c:pt idx="149">
                  <c:v>8.3000000000000007</c:v>
                </c:pt>
                <c:pt idx="150">
                  <c:v>8.6</c:v>
                </c:pt>
                <c:pt idx="151">
                  <c:v>8.6999999999999993</c:v>
                </c:pt>
                <c:pt idx="152">
                  <c:v>8.9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9.5</c:v>
                </c:pt>
                <c:pt idx="157">
                  <c:v>10.199999999999999</c:v>
                </c:pt>
                <c:pt idx="158">
                  <c:v>10.9</c:v>
                </c:pt>
                <c:pt idx="159">
                  <c:v>11.2</c:v>
                </c:pt>
                <c:pt idx="160">
                  <c:v>11.2</c:v>
                </c:pt>
                <c:pt idx="161">
                  <c:v>11.3</c:v>
                </c:pt>
                <c:pt idx="162">
                  <c:v>11.6</c:v>
                </c:pt>
                <c:pt idx="163">
                  <c:v>11.8</c:v>
                </c:pt>
                <c:pt idx="164">
                  <c:v>11.8</c:v>
                </c:pt>
                <c:pt idx="165">
                  <c:v>11.8</c:v>
                </c:pt>
                <c:pt idx="166">
                  <c:v>11.9</c:v>
                </c:pt>
                <c:pt idx="167">
                  <c:v>12</c:v>
                </c:pt>
                <c:pt idx="168">
                  <c:v>12.1</c:v>
                </c:pt>
                <c:pt idx="169">
                  <c:v>13.2</c:v>
                </c:pt>
                <c:pt idx="170">
                  <c:v>13.7</c:v>
                </c:pt>
                <c:pt idx="171">
                  <c:v>13.6</c:v>
                </c:pt>
                <c:pt idx="172">
                  <c:v>13.3</c:v>
                </c:pt>
                <c:pt idx="173">
                  <c:v>13</c:v>
                </c:pt>
                <c:pt idx="17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7507072"/>
        <c:axId val="717873728"/>
      </c:lineChart>
      <c:dateAx>
        <c:axId val="7175070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717873728"/>
        <c:crosses val="autoZero"/>
        <c:auto val="1"/>
        <c:lblOffset val="100"/>
        <c:baseTimeUnit val="months"/>
      </c:dateAx>
      <c:valAx>
        <c:axId val="71787372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17507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7</xdr:row>
      <xdr:rowOff>152400</xdr:rowOff>
    </xdr:from>
    <xdr:to>
      <xdr:col>21</xdr:col>
      <xdr:colOff>333374</xdr:colOff>
      <xdr:row>27</xdr:row>
      <xdr:rowOff>76200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357187</xdr:colOff>
      <xdr:row>4</xdr:row>
      <xdr:rowOff>123824</xdr:rowOff>
    </xdr:from>
    <xdr:to>
      <xdr:col>34</xdr:col>
      <xdr:colOff>295275</xdr:colOff>
      <xdr:row>39</xdr:row>
      <xdr:rowOff>76199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395286</xdr:colOff>
      <xdr:row>43</xdr:row>
      <xdr:rowOff>161924</xdr:rowOff>
    </xdr:from>
    <xdr:to>
      <xdr:col>34</xdr:col>
      <xdr:colOff>171449</xdr:colOff>
      <xdr:row>69</xdr:row>
      <xdr:rowOff>171449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404811</xdr:colOff>
      <xdr:row>72</xdr:row>
      <xdr:rowOff>9524</xdr:rowOff>
    </xdr:from>
    <xdr:to>
      <xdr:col>34</xdr:col>
      <xdr:colOff>542924</xdr:colOff>
      <xdr:row>104</xdr:row>
      <xdr:rowOff>28575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452436</xdr:colOff>
      <xdr:row>107</xdr:row>
      <xdr:rowOff>19049</xdr:rowOff>
    </xdr:from>
    <xdr:to>
      <xdr:col>34</xdr:col>
      <xdr:colOff>533399</xdr:colOff>
      <xdr:row>135</xdr:row>
      <xdr:rowOff>133349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452437</xdr:colOff>
      <xdr:row>137</xdr:row>
      <xdr:rowOff>76200</xdr:rowOff>
    </xdr:from>
    <xdr:to>
      <xdr:col>34</xdr:col>
      <xdr:colOff>581025</xdr:colOff>
      <xdr:row>164</xdr:row>
      <xdr:rowOff>38100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433387</xdr:colOff>
      <xdr:row>166</xdr:row>
      <xdr:rowOff>95250</xdr:rowOff>
    </xdr:from>
    <xdr:to>
      <xdr:col>32</xdr:col>
      <xdr:colOff>200025</xdr:colOff>
      <xdr:row>194</xdr:row>
      <xdr:rowOff>95250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280986</xdr:colOff>
      <xdr:row>329</xdr:row>
      <xdr:rowOff>95250</xdr:rowOff>
    </xdr:from>
    <xdr:to>
      <xdr:col>25</xdr:col>
      <xdr:colOff>457199</xdr:colOff>
      <xdr:row>355</xdr:row>
      <xdr:rowOff>152400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604837</xdr:colOff>
      <xdr:row>357</xdr:row>
      <xdr:rowOff>180975</xdr:rowOff>
    </xdr:from>
    <xdr:to>
      <xdr:col>25</xdr:col>
      <xdr:colOff>542925</xdr:colOff>
      <xdr:row>383</xdr:row>
      <xdr:rowOff>161925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180975</xdr:colOff>
      <xdr:row>373</xdr:row>
      <xdr:rowOff>104774</xdr:rowOff>
    </xdr:from>
    <xdr:to>
      <xdr:col>12</xdr:col>
      <xdr:colOff>95250</xdr:colOff>
      <xdr:row>404</xdr:row>
      <xdr:rowOff>76199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33336</xdr:colOff>
      <xdr:row>387</xdr:row>
      <xdr:rowOff>66675</xdr:rowOff>
    </xdr:from>
    <xdr:to>
      <xdr:col>26</xdr:col>
      <xdr:colOff>38099</xdr:colOff>
      <xdr:row>417</xdr:row>
      <xdr:rowOff>28575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490536</xdr:colOff>
      <xdr:row>135</xdr:row>
      <xdr:rowOff>38100</xdr:rowOff>
    </xdr:from>
    <xdr:to>
      <xdr:col>20</xdr:col>
      <xdr:colOff>314324</xdr:colOff>
      <xdr:row>160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423861</xdr:colOff>
      <xdr:row>164</xdr:row>
      <xdr:rowOff>0</xdr:rowOff>
    </xdr:from>
    <xdr:to>
      <xdr:col>21</xdr:col>
      <xdr:colOff>419099</xdr:colOff>
      <xdr:row>191</xdr:row>
      <xdr:rowOff>76200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134</xdr:row>
      <xdr:rowOff>33336</xdr:rowOff>
    </xdr:from>
    <xdr:to>
      <xdr:col>15</xdr:col>
      <xdr:colOff>219074</xdr:colOff>
      <xdr:row>157</xdr:row>
      <xdr:rowOff>171449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159</xdr:row>
      <xdr:rowOff>185736</xdr:rowOff>
    </xdr:from>
    <xdr:to>
      <xdr:col>14</xdr:col>
      <xdr:colOff>485774</xdr:colOff>
      <xdr:row>183</xdr:row>
      <xdr:rowOff>76199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105</xdr:row>
      <xdr:rowOff>104775</xdr:rowOff>
    </xdr:from>
    <xdr:to>
      <xdr:col>15</xdr:col>
      <xdr:colOff>247650</xdr:colOff>
      <xdr:row>131</xdr:row>
      <xdr:rowOff>119062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70</xdr:row>
      <xdr:rowOff>104775</xdr:rowOff>
    </xdr:from>
    <xdr:to>
      <xdr:col>15</xdr:col>
      <xdr:colOff>0</xdr:colOff>
      <xdr:row>97</xdr:row>
      <xdr:rowOff>100012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1</xdr:row>
      <xdr:rowOff>153435</xdr:rowOff>
    </xdr:from>
    <xdr:to>
      <xdr:col>24</xdr:col>
      <xdr:colOff>98465</xdr:colOff>
      <xdr:row>23</xdr:row>
      <xdr:rowOff>93637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379" t="28000" r="42705" b="52505"/>
        <a:stretch/>
      </xdr:blipFill>
      <xdr:spPr>
        <a:xfrm>
          <a:off x="3238500" y="343935"/>
          <a:ext cx="12071390" cy="73887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538162</xdr:colOff>
      <xdr:row>0</xdr:row>
      <xdr:rowOff>114299</xdr:rowOff>
    </xdr:from>
    <xdr:to>
      <xdr:col>41</xdr:col>
      <xdr:colOff>228600</xdr:colOff>
      <xdr:row>32</xdr:row>
      <xdr:rowOff>47625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757237</xdr:colOff>
      <xdr:row>180</xdr:row>
      <xdr:rowOff>66675</xdr:rowOff>
    </xdr:from>
    <xdr:to>
      <xdr:col>19</xdr:col>
      <xdr:colOff>14287</xdr:colOff>
      <xdr:row>194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376237</xdr:colOff>
      <xdr:row>184</xdr:row>
      <xdr:rowOff>19050</xdr:rowOff>
    </xdr:from>
    <xdr:to>
      <xdr:col>10</xdr:col>
      <xdr:colOff>423862</xdr:colOff>
      <xdr:row>198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557211</xdr:colOff>
      <xdr:row>180</xdr:row>
      <xdr:rowOff>180975</xdr:rowOff>
    </xdr:from>
    <xdr:to>
      <xdr:col>20</xdr:col>
      <xdr:colOff>514350</xdr:colOff>
      <xdr:row>207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609600</xdr:colOff>
      <xdr:row>12</xdr:row>
      <xdr:rowOff>19050</xdr:rowOff>
    </xdr:from>
    <xdr:to>
      <xdr:col>18</xdr:col>
      <xdr:colOff>1119188</xdr:colOff>
      <xdr:row>35</xdr:row>
      <xdr:rowOff>85725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347662</xdr:colOff>
      <xdr:row>140</xdr:row>
      <xdr:rowOff>123825</xdr:rowOff>
    </xdr:from>
    <xdr:to>
      <xdr:col>18</xdr:col>
      <xdr:colOff>1019175</xdr:colOff>
      <xdr:row>165</xdr:row>
      <xdr:rowOff>142875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595311</xdr:colOff>
      <xdr:row>136</xdr:row>
      <xdr:rowOff>57150</xdr:rowOff>
    </xdr:from>
    <xdr:to>
      <xdr:col>21</xdr:col>
      <xdr:colOff>552449</xdr:colOff>
      <xdr:row>161</xdr:row>
      <xdr:rowOff>114300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42861</xdr:colOff>
      <xdr:row>0</xdr:row>
      <xdr:rowOff>180974</xdr:rowOff>
    </xdr:from>
    <xdr:to>
      <xdr:col>23</xdr:col>
      <xdr:colOff>314325</xdr:colOff>
      <xdr:row>38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576262</xdr:colOff>
      <xdr:row>133</xdr:row>
      <xdr:rowOff>180974</xdr:rowOff>
    </xdr:from>
    <xdr:to>
      <xdr:col>24</xdr:col>
      <xdr:colOff>247650</xdr:colOff>
      <xdr:row>171</xdr:row>
      <xdr:rowOff>171449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209</xdr:row>
      <xdr:rowOff>133350</xdr:rowOff>
    </xdr:from>
    <xdr:to>
      <xdr:col>14</xdr:col>
      <xdr:colOff>209550</xdr:colOff>
      <xdr:row>224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314324</xdr:colOff>
      <xdr:row>198</xdr:row>
      <xdr:rowOff>47625</xdr:rowOff>
    </xdr:from>
    <xdr:to>
      <xdr:col>20</xdr:col>
      <xdr:colOff>19049</xdr:colOff>
      <xdr:row>224</xdr:row>
      <xdr:rowOff>19050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190499</xdr:colOff>
      <xdr:row>14</xdr:row>
      <xdr:rowOff>66675</xdr:rowOff>
    </xdr:from>
    <xdr:to>
      <xdr:col>26</xdr:col>
      <xdr:colOff>257174</xdr:colOff>
      <xdr:row>46</xdr:row>
      <xdr:rowOff>104775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0.06305</cdr:x>
      <cdr:y>0.62733</cdr:y>
    </cdr:from>
    <cdr:to>
      <cdr:x>0.12609</cdr:x>
      <cdr:y>0.6646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619126" y="3848100"/>
          <a:ext cx="6191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500061</xdr:colOff>
      <xdr:row>1</xdr:row>
      <xdr:rowOff>142874</xdr:rowOff>
    </xdr:from>
    <xdr:to>
      <xdr:col>22</xdr:col>
      <xdr:colOff>542924</xdr:colOff>
      <xdr:row>32</xdr:row>
      <xdr:rowOff>85724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27"/>
  <sheetViews>
    <sheetView workbookViewId="0">
      <selection activeCell="B7" sqref="B7"/>
    </sheetView>
  </sheetViews>
  <sheetFormatPr defaultRowHeight="15" x14ac:dyDescent="0.25"/>
  <sheetData>
    <row r="6" spans="1:2" ht="30" x14ac:dyDescent="0.25">
      <c r="A6" s="1" t="s">
        <v>0</v>
      </c>
      <c r="B6" s="1" t="s">
        <v>1</v>
      </c>
    </row>
    <row r="7" spans="1:2" x14ac:dyDescent="0.25">
      <c r="A7" s="1">
        <v>1996</v>
      </c>
      <c r="B7" s="2">
        <v>9.5600000000000004E-2</v>
      </c>
    </row>
    <row r="8" spans="1:2" x14ac:dyDescent="0.25">
      <c r="A8" s="1">
        <v>1997</v>
      </c>
      <c r="B8" s="2">
        <v>5.2200000000000003E-2</v>
      </c>
    </row>
    <row r="9" spans="1:2" x14ac:dyDescent="0.25">
      <c r="A9" s="1">
        <v>1998</v>
      </c>
      <c r="B9" s="2">
        <v>1.66E-2</v>
      </c>
    </row>
    <row r="10" spans="1:2" x14ac:dyDescent="0.25">
      <c r="A10" s="1">
        <v>1999</v>
      </c>
      <c r="B10" s="2">
        <v>8.9399999999999993E-2</v>
      </c>
    </row>
    <row r="11" spans="1:2" x14ac:dyDescent="0.25">
      <c r="A11" s="1">
        <v>2000</v>
      </c>
      <c r="B11" s="2">
        <v>5.9700000000000003E-2</v>
      </c>
    </row>
    <row r="12" spans="1:2" x14ac:dyDescent="0.25">
      <c r="A12" s="1">
        <v>2001</v>
      </c>
      <c r="B12" s="2">
        <v>7.6700000000000004E-2</v>
      </c>
    </row>
    <row r="13" spans="1:2" x14ac:dyDescent="0.25">
      <c r="A13" s="1">
        <v>2002</v>
      </c>
      <c r="B13" s="2">
        <v>0.12529999999999999</v>
      </c>
    </row>
    <row r="14" spans="1:2" x14ac:dyDescent="0.25">
      <c r="A14" s="1">
        <v>2003</v>
      </c>
      <c r="B14" s="2">
        <v>9.2999999999999999E-2</v>
      </c>
    </row>
    <row r="15" spans="1:2" x14ac:dyDescent="0.25">
      <c r="A15" s="1">
        <v>2004</v>
      </c>
      <c r="B15" s="2">
        <v>7.5999999999999998E-2</v>
      </c>
    </row>
    <row r="16" spans="1:2" x14ac:dyDescent="0.25">
      <c r="A16" s="1">
        <v>2005</v>
      </c>
      <c r="B16" s="2">
        <v>5.6899999999999999E-2</v>
      </c>
    </row>
    <row r="17" spans="1:2" x14ac:dyDescent="0.25">
      <c r="A17" s="1">
        <v>2006</v>
      </c>
      <c r="B17" s="2">
        <v>3.1399999999999997E-2</v>
      </c>
    </row>
    <row r="18" spans="1:2" x14ac:dyDescent="0.25">
      <c r="A18" s="1">
        <v>2007</v>
      </c>
      <c r="B18" s="2">
        <v>4.4499999999999998E-2</v>
      </c>
    </row>
    <row r="19" spans="1:2" x14ac:dyDescent="0.25">
      <c r="A19" s="1">
        <v>2008</v>
      </c>
      <c r="B19" s="2">
        <v>5.8999999999999997E-2</v>
      </c>
    </row>
    <row r="20" spans="1:2" x14ac:dyDescent="0.25">
      <c r="A20" s="1">
        <v>2009</v>
      </c>
      <c r="B20" s="2">
        <v>4.3099999999999999E-2</v>
      </c>
    </row>
    <row r="21" spans="1:2" x14ac:dyDescent="0.25">
      <c r="A21" s="1">
        <v>2010</v>
      </c>
      <c r="B21" s="2">
        <v>5.8999999999999997E-2</v>
      </c>
    </row>
    <row r="22" spans="1:2" x14ac:dyDescent="0.25">
      <c r="A22" s="1">
        <v>2011</v>
      </c>
      <c r="B22" s="2">
        <v>6.5000000000000002E-2</v>
      </c>
    </row>
    <row r="23" spans="1:2" x14ac:dyDescent="0.25">
      <c r="A23" s="1">
        <v>2012</v>
      </c>
      <c r="B23" s="2">
        <v>5.8299999999999998E-2</v>
      </c>
    </row>
    <row r="24" spans="1:2" x14ac:dyDescent="0.25">
      <c r="A24" s="1">
        <v>2013</v>
      </c>
      <c r="B24" s="2">
        <v>5.91E-2</v>
      </c>
    </row>
    <row r="25" spans="1:2" x14ac:dyDescent="0.25">
      <c r="A25" s="1">
        <v>2014</v>
      </c>
      <c r="B25" s="2">
        <v>6.4100000000000004E-2</v>
      </c>
    </row>
    <row r="26" spans="1:2" x14ac:dyDescent="0.25">
      <c r="A26" s="1">
        <v>2015</v>
      </c>
      <c r="B26" s="2">
        <v>0.1067</v>
      </c>
    </row>
    <row r="27" spans="1:2" x14ac:dyDescent="0.25">
      <c r="A27" s="1">
        <v>2016</v>
      </c>
      <c r="B27" s="2">
        <v>6.2899999999999998E-2</v>
      </c>
    </row>
  </sheetData>
  <autoFilter ref="A6:B6">
    <sortState ref="A7:B27">
      <sortCondition ref="A6"/>
    </sortState>
  </autoFilter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73"/>
  <sheetViews>
    <sheetView topLeftCell="A134" workbookViewId="0">
      <selection activeCell="C4" sqref="C4:C173"/>
    </sheetView>
  </sheetViews>
  <sheetFormatPr defaultRowHeight="15" x14ac:dyDescent="0.25"/>
  <cols>
    <col min="2" max="3" width="12.7109375" customWidth="1"/>
    <col min="4" max="4" width="14.42578125" customWidth="1"/>
  </cols>
  <sheetData>
    <row r="3" spans="1:4" x14ac:dyDescent="0.25">
      <c r="A3" t="s">
        <v>2</v>
      </c>
      <c r="B3" t="s">
        <v>229</v>
      </c>
      <c r="C3" t="s">
        <v>272</v>
      </c>
      <c r="D3" t="s">
        <v>266</v>
      </c>
    </row>
    <row r="4" spans="1:4" x14ac:dyDescent="0.25">
      <c r="A4" s="44">
        <v>37622</v>
      </c>
      <c r="B4" s="28">
        <v>3125.13</v>
      </c>
      <c r="C4" s="28">
        <f>D4*100</f>
        <v>138700</v>
      </c>
      <c r="D4" s="46">
        <v>1387</v>
      </c>
    </row>
    <row r="5" spans="1:4" x14ac:dyDescent="0.25">
      <c r="A5" s="44">
        <v>37653</v>
      </c>
      <c r="B5" s="28">
        <v>2881.33</v>
      </c>
      <c r="C5" s="28">
        <f t="shared" ref="C5:C68" si="0">D5*100</f>
        <v>129700</v>
      </c>
      <c r="D5" s="45">
        <v>1297</v>
      </c>
    </row>
    <row r="6" spans="1:4" x14ac:dyDescent="0.25">
      <c r="A6" s="44">
        <v>37681</v>
      </c>
      <c r="B6" s="28">
        <v>3354.24</v>
      </c>
      <c r="C6" s="28">
        <f t="shared" si="0"/>
        <v>117500</v>
      </c>
      <c r="D6" s="46">
        <v>1175</v>
      </c>
    </row>
    <row r="7" spans="1:4" x14ac:dyDescent="0.25">
      <c r="A7" s="44">
        <v>37712</v>
      </c>
      <c r="B7" s="28">
        <v>4316.5</v>
      </c>
      <c r="C7" s="28">
        <f t="shared" si="0"/>
        <v>100200</v>
      </c>
      <c r="D7" s="45">
        <v>1002</v>
      </c>
    </row>
    <row r="8" spans="1:4" x14ac:dyDescent="0.25">
      <c r="A8" s="44">
        <v>37742</v>
      </c>
      <c r="B8" s="28">
        <v>4517.53</v>
      </c>
      <c r="C8" s="28">
        <f t="shared" si="0"/>
        <v>81800</v>
      </c>
      <c r="D8" s="37">
        <v>818</v>
      </c>
    </row>
    <row r="9" spans="1:4" x14ac:dyDescent="0.25">
      <c r="A9" s="44">
        <v>37773</v>
      </c>
      <c r="B9" s="28">
        <v>4575.8599999999997</v>
      </c>
      <c r="C9" s="28">
        <f t="shared" si="0"/>
        <v>80200</v>
      </c>
      <c r="D9" s="35">
        <v>802</v>
      </c>
    </row>
    <row r="10" spans="1:4" x14ac:dyDescent="0.25">
      <c r="A10" s="44">
        <v>37803</v>
      </c>
      <c r="B10" s="28">
        <v>4577.3100000000004</v>
      </c>
      <c r="C10" s="28">
        <f t="shared" si="0"/>
        <v>78000</v>
      </c>
      <c r="D10" s="37">
        <v>780</v>
      </c>
    </row>
    <row r="11" spans="1:4" x14ac:dyDescent="0.25">
      <c r="A11" s="44">
        <v>37834</v>
      </c>
      <c r="B11" s="28">
        <v>5097.24</v>
      </c>
      <c r="C11" s="28">
        <f t="shared" si="0"/>
        <v>85300</v>
      </c>
      <c r="D11" s="37">
        <v>853</v>
      </c>
    </row>
    <row r="12" spans="1:4" x14ac:dyDescent="0.25">
      <c r="A12" s="44">
        <v>37865</v>
      </c>
      <c r="B12" s="28">
        <v>5538.1</v>
      </c>
      <c r="C12" s="28">
        <f t="shared" si="0"/>
        <v>68500</v>
      </c>
      <c r="D12" s="35">
        <v>685</v>
      </c>
    </row>
    <row r="13" spans="1:4" x14ac:dyDescent="0.25">
      <c r="A13" s="44">
        <v>37895</v>
      </c>
      <c r="B13" s="28">
        <v>6274.42</v>
      </c>
      <c r="C13" s="28">
        <f t="shared" si="0"/>
        <v>70400</v>
      </c>
      <c r="D13" s="37">
        <v>704</v>
      </c>
    </row>
    <row r="14" spans="1:4" x14ac:dyDescent="0.25">
      <c r="A14" s="44">
        <v>37926</v>
      </c>
      <c r="B14" s="28">
        <v>6853.64</v>
      </c>
      <c r="C14" s="28">
        <f t="shared" si="0"/>
        <v>58900</v>
      </c>
      <c r="D14" s="37">
        <v>589</v>
      </c>
    </row>
    <row r="15" spans="1:4" x14ac:dyDescent="0.25">
      <c r="A15" s="44">
        <v>37956</v>
      </c>
      <c r="B15" s="28">
        <v>7686.27</v>
      </c>
      <c r="C15" s="28">
        <f t="shared" si="0"/>
        <v>50100</v>
      </c>
      <c r="D15" s="37">
        <v>501</v>
      </c>
    </row>
    <row r="16" spans="1:4" x14ac:dyDescent="0.25">
      <c r="A16" s="44">
        <v>37987</v>
      </c>
      <c r="B16" s="28">
        <v>7447.66</v>
      </c>
      <c r="C16" s="28">
        <f t="shared" si="0"/>
        <v>45000</v>
      </c>
      <c r="D16" s="37">
        <v>450</v>
      </c>
    </row>
    <row r="17" spans="1:4" x14ac:dyDescent="0.25">
      <c r="A17" s="44">
        <v>38018</v>
      </c>
      <c r="B17" s="28">
        <v>7488.81</v>
      </c>
      <c r="C17" s="28">
        <f t="shared" si="0"/>
        <v>52500</v>
      </c>
      <c r="D17" s="37">
        <v>525</v>
      </c>
    </row>
    <row r="18" spans="1:4" x14ac:dyDescent="0.25">
      <c r="A18" s="44">
        <v>38047</v>
      </c>
      <c r="B18" s="28">
        <v>7648.44</v>
      </c>
      <c r="C18" s="28">
        <f t="shared" si="0"/>
        <v>55600</v>
      </c>
      <c r="D18" s="35">
        <v>556</v>
      </c>
    </row>
    <row r="19" spans="1:4" x14ac:dyDescent="0.25">
      <c r="A19" s="44">
        <v>38078</v>
      </c>
      <c r="B19" s="28">
        <v>6691.88</v>
      </c>
      <c r="C19" s="28">
        <f t="shared" si="0"/>
        <v>54300</v>
      </c>
      <c r="D19" s="37">
        <v>543</v>
      </c>
    </row>
    <row r="20" spans="1:4" x14ac:dyDescent="0.25">
      <c r="A20" s="44">
        <v>38108</v>
      </c>
      <c r="B20" s="28">
        <v>6130.69</v>
      </c>
      <c r="C20" s="28">
        <f t="shared" si="0"/>
        <v>70100</v>
      </c>
      <c r="D20" s="35">
        <v>701</v>
      </c>
    </row>
    <row r="21" spans="1:4" x14ac:dyDescent="0.25">
      <c r="A21" s="44">
        <v>38139</v>
      </c>
      <c r="B21" s="28">
        <v>6855.4</v>
      </c>
      <c r="C21" s="28">
        <f t="shared" si="0"/>
        <v>71200</v>
      </c>
      <c r="D21" s="35">
        <v>712</v>
      </c>
    </row>
    <row r="22" spans="1:4" x14ac:dyDescent="0.25">
      <c r="A22" s="44">
        <v>38169</v>
      </c>
      <c r="B22" s="28">
        <v>7359.75</v>
      </c>
      <c r="C22" s="28">
        <f t="shared" si="0"/>
        <v>64600</v>
      </c>
      <c r="D22" s="35">
        <v>646</v>
      </c>
    </row>
    <row r="23" spans="1:4" x14ac:dyDescent="0.25">
      <c r="A23" s="44">
        <v>38200</v>
      </c>
      <c r="B23" s="28">
        <v>7793.29</v>
      </c>
      <c r="C23" s="28">
        <f t="shared" si="0"/>
        <v>59600</v>
      </c>
      <c r="D23" s="37">
        <v>596</v>
      </c>
    </row>
    <row r="24" spans="1:4" x14ac:dyDescent="0.25">
      <c r="A24" s="44">
        <v>38231</v>
      </c>
      <c r="B24" s="28">
        <v>8133.39</v>
      </c>
      <c r="C24" s="28">
        <f t="shared" si="0"/>
        <v>52100</v>
      </c>
      <c r="D24" s="37">
        <v>521</v>
      </c>
    </row>
    <row r="25" spans="1:4" x14ac:dyDescent="0.25">
      <c r="A25" s="44">
        <v>38261</v>
      </c>
      <c r="B25" s="28">
        <v>8062.31</v>
      </c>
      <c r="C25" s="28">
        <f t="shared" si="0"/>
        <v>46400</v>
      </c>
      <c r="D25" s="35">
        <v>464</v>
      </c>
    </row>
    <row r="26" spans="1:4" x14ac:dyDescent="0.25">
      <c r="A26" s="44">
        <v>38292</v>
      </c>
      <c r="B26" s="28">
        <v>9241.75</v>
      </c>
      <c r="C26" s="28">
        <f t="shared" si="0"/>
        <v>46200</v>
      </c>
      <c r="D26" s="35">
        <v>462</v>
      </c>
    </row>
    <row r="27" spans="1:4" x14ac:dyDescent="0.25">
      <c r="A27" s="44">
        <v>38322</v>
      </c>
      <c r="B27" s="28">
        <v>9870.4699999999993</v>
      </c>
      <c r="C27" s="28">
        <f t="shared" si="0"/>
        <v>40500</v>
      </c>
      <c r="D27" s="35">
        <v>405</v>
      </c>
    </row>
    <row r="28" spans="1:4" x14ac:dyDescent="0.25">
      <c r="A28" s="44">
        <v>38353</v>
      </c>
      <c r="B28" s="28">
        <v>9338.49</v>
      </c>
      <c r="C28" s="28">
        <f t="shared" si="0"/>
        <v>38500</v>
      </c>
      <c r="D28" s="35">
        <v>385</v>
      </c>
    </row>
    <row r="29" spans="1:4" x14ac:dyDescent="0.25">
      <c r="A29" s="44">
        <v>38384</v>
      </c>
      <c r="B29" s="28">
        <v>10870.82</v>
      </c>
      <c r="C29" s="28">
        <f t="shared" si="0"/>
        <v>42100</v>
      </c>
      <c r="D29" s="35">
        <v>421</v>
      </c>
    </row>
    <row r="30" spans="1:4" x14ac:dyDescent="0.25">
      <c r="A30" s="44">
        <v>38412</v>
      </c>
      <c r="B30" s="28">
        <v>9984.11</v>
      </c>
      <c r="C30" s="28">
        <f t="shared" si="0"/>
        <v>39500</v>
      </c>
      <c r="D30" s="37">
        <v>395</v>
      </c>
    </row>
    <row r="31" spans="1:4" x14ac:dyDescent="0.25">
      <c r="A31" s="44">
        <v>38443</v>
      </c>
      <c r="B31" s="28">
        <v>9830.52</v>
      </c>
      <c r="C31" s="28">
        <f t="shared" si="0"/>
        <v>45900</v>
      </c>
      <c r="D31" s="37">
        <v>459</v>
      </c>
    </row>
    <row r="32" spans="1:4" x14ac:dyDescent="0.25">
      <c r="A32" s="44">
        <v>38473</v>
      </c>
      <c r="B32" s="28">
        <v>10465.870000000001</v>
      </c>
      <c r="C32" s="28">
        <f t="shared" si="0"/>
        <v>45600</v>
      </c>
      <c r="D32" s="35">
        <v>456</v>
      </c>
    </row>
    <row r="33" spans="1:4" x14ac:dyDescent="0.25">
      <c r="A33" s="44">
        <v>38504</v>
      </c>
      <c r="B33" s="28">
        <v>10726.73</v>
      </c>
      <c r="C33" s="28">
        <f t="shared" si="0"/>
        <v>42700</v>
      </c>
      <c r="D33" s="37">
        <v>427</v>
      </c>
    </row>
    <row r="34" spans="1:4" x14ac:dyDescent="0.25">
      <c r="A34" s="44">
        <v>38534</v>
      </c>
      <c r="B34" s="28">
        <v>10946.76</v>
      </c>
      <c r="C34" s="28">
        <f t="shared" si="0"/>
        <v>40700</v>
      </c>
      <c r="D34" s="37">
        <v>407</v>
      </c>
    </row>
    <row r="35" spans="1:4" x14ac:dyDescent="0.25">
      <c r="A35" s="44">
        <v>38565</v>
      </c>
      <c r="B35" s="28">
        <v>11908.12</v>
      </c>
      <c r="C35" s="28">
        <f t="shared" si="0"/>
        <v>40000</v>
      </c>
      <c r="D35" s="37">
        <v>400</v>
      </c>
    </row>
    <row r="36" spans="1:4" x14ac:dyDescent="0.25">
      <c r="A36" s="44">
        <v>38596</v>
      </c>
      <c r="B36" s="28">
        <v>14175.84</v>
      </c>
      <c r="C36" s="28">
        <f t="shared" si="0"/>
        <v>41200</v>
      </c>
      <c r="D36" s="35">
        <v>412</v>
      </c>
    </row>
    <row r="37" spans="1:4" x14ac:dyDescent="0.25">
      <c r="A37" s="44">
        <v>38626</v>
      </c>
      <c r="B37" s="28">
        <v>13413.37</v>
      </c>
      <c r="C37" s="28">
        <f t="shared" si="0"/>
        <v>34100</v>
      </c>
      <c r="D37" s="37">
        <v>341</v>
      </c>
    </row>
    <row r="38" spans="1:4" x14ac:dyDescent="0.25">
      <c r="A38" s="44">
        <v>38657</v>
      </c>
      <c r="B38" s="28">
        <v>14422.39</v>
      </c>
      <c r="C38" s="28">
        <f t="shared" si="0"/>
        <v>35400</v>
      </c>
      <c r="D38" s="37">
        <v>354</v>
      </c>
    </row>
    <row r="39" spans="1:4" x14ac:dyDescent="0.25">
      <c r="A39" s="44">
        <v>38687</v>
      </c>
      <c r="B39" s="28">
        <v>14395.84</v>
      </c>
      <c r="C39" s="28">
        <f t="shared" si="0"/>
        <v>33000</v>
      </c>
      <c r="D39" s="37">
        <v>330</v>
      </c>
    </row>
    <row r="40" spans="1:4" x14ac:dyDescent="0.25">
      <c r="A40" s="44">
        <v>38718</v>
      </c>
      <c r="B40" s="28">
        <v>17336.400000000001</v>
      </c>
      <c r="C40" s="28">
        <f t="shared" si="0"/>
        <v>30200</v>
      </c>
      <c r="D40" s="35">
        <v>302</v>
      </c>
    </row>
    <row r="41" spans="1:4" x14ac:dyDescent="0.25">
      <c r="A41" s="44">
        <v>38749</v>
      </c>
      <c r="B41" s="28">
        <v>18050.669999999998</v>
      </c>
      <c r="C41" s="28">
        <f t="shared" si="0"/>
        <v>26200</v>
      </c>
      <c r="D41" s="35">
        <v>262</v>
      </c>
    </row>
    <row r="42" spans="1:4" x14ac:dyDescent="0.25">
      <c r="A42" s="44">
        <v>38777</v>
      </c>
      <c r="B42" s="28">
        <v>17545.990000000002</v>
      </c>
      <c r="C42" s="28">
        <f t="shared" si="0"/>
        <v>21600</v>
      </c>
      <c r="D42" s="37">
        <v>216</v>
      </c>
    </row>
    <row r="43" spans="1:4" x14ac:dyDescent="0.25">
      <c r="A43" s="44">
        <v>38808</v>
      </c>
      <c r="B43" s="28">
        <v>19340.400000000001</v>
      </c>
      <c r="C43" s="28">
        <f t="shared" si="0"/>
        <v>23600</v>
      </c>
      <c r="D43" s="35">
        <v>236</v>
      </c>
    </row>
    <row r="44" spans="1:4" x14ac:dyDescent="0.25">
      <c r="A44" s="44">
        <v>38838</v>
      </c>
      <c r="B44" s="28">
        <v>15889.19</v>
      </c>
      <c r="C44" s="28">
        <f t="shared" si="0"/>
        <v>21400</v>
      </c>
      <c r="D44" s="37">
        <v>214</v>
      </c>
    </row>
    <row r="45" spans="1:4" x14ac:dyDescent="0.25">
      <c r="A45" s="44">
        <v>38869</v>
      </c>
      <c r="B45" s="28">
        <v>16907.27</v>
      </c>
      <c r="C45" s="28">
        <f t="shared" si="0"/>
        <v>26600</v>
      </c>
      <c r="D45" s="37">
        <v>266</v>
      </c>
    </row>
    <row r="46" spans="1:4" x14ac:dyDescent="0.25">
      <c r="A46" s="44">
        <v>38899</v>
      </c>
      <c r="B46" s="28">
        <v>17046.169999999998</v>
      </c>
      <c r="C46" s="28">
        <f t="shared" si="0"/>
        <v>24700</v>
      </c>
      <c r="D46" s="37">
        <v>247</v>
      </c>
    </row>
    <row r="47" spans="1:4" x14ac:dyDescent="0.25">
      <c r="A47" s="44">
        <v>38930</v>
      </c>
      <c r="B47" s="28">
        <v>17007.5</v>
      </c>
      <c r="C47" s="28">
        <f t="shared" si="0"/>
        <v>22400</v>
      </c>
      <c r="D47" s="37">
        <v>224</v>
      </c>
    </row>
    <row r="48" spans="1:4" x14ac:dyDescent="0.25">
      <c r="A48" s="44">
        <v>38961</v>
      </c>
      <c r="B48" s="28">
        <v>16763.3</v>
      </c>
      <c r="C48" s="28">
        <f t="shared" si="0"/>
        <v>22300</v>
      </c>
      <c r="D48" s="35">
        <v>223</v>
      </c>
    </row>
    <row r="49" spans="1:4" x14ac:dyDescent="0.25">
      <c r="A49" s="44">
        <v>38991</v>
      </c>
      <c r="B49" s="28">
        <v>18312.8</v>
      </c>
      <c r="C49" s="28">
        <f t="shared" si="0"/>
        <v>23100</v>
      </c>
      <c r="D49" s="35">
        <v>231</v>
      </c>
    </row>
    <row r="50" spans="1:4" x14ac:dyDescent="0.25">
      <c r="A50" s="44">
        <v>39022</v>
      </c>
      <c r="B50" s="28">
        <v>19387.400000000001</v>
      </c>
      <c r="C50" s="28">
        <f t="shared" si="0"/>
        <v>22400</v>
      </c>
      <c r="D50" s="37">
        <v>224</v>
      </c>
    </row>
    <row r="51" spans="1:4" x14ac:dyDescent="0.25">
      <c r="A51" s="44">
        <v>39052</v>
      </c>
      <c r="B51" s="28">
        <v>20842.2</v>
      </c>
      <c r="C51" s="28">
        <f t="shared" si="0"/>
        <v>22900</v>
      </c>
      <c r="D51" s="35">
        <v>229</v>
      </c>
    </row>
    <row r="52" spans="1:4" x14ac:dyDescent="0.25">
      <c r="A52" s="44">
        <v>39083</v>
      </c>
      <c r="B52" s="28">
        <v>20999.4</v>
      </c>
      <c r="C52" s="28">
        <f t="shared" si="0"/>
        <v>19400</v>
      </c>
      <c r="D52" s="35">
        <v>194</v>
      </c>
    </row>
    <row r="53" spans="1:4" x14ac:dyDescent="0.25">
      <c r="A53" s="44">
        <v>39114</v>
      </c>
      <c r="B53" s="28">
        <v>20693.400000000001</v>
      </c>
      <c r="C53" s="28">
        <f t="shared" si="0"/>
        <v>18200</v>
      </c>
      <c r="D53" s="37">
        <v>182</v>
      </c>
    </row>
    <row r="54" spans="1:4" x14ac:dyDescent="0.25">
      <c r="A54" s="44">
        <v>39142</v>
      </c>
      <c r="B54" s="28">
        <v>22235.200000000001</v>
      </c>
      <c r="C54" s="28">
        <f t="shared" si="0"/>
        <v>19500</v>
      </c>
      <c r="D54" s="35">
        <v>195</v>
      </c>
    </row>
    <row r="55" spans="1:4" x14ac:dyDescent="0.25">
      <c r="A55" s="44">
        <v>39173</v>
      </c>
      <c r="B55" s="28">
        <v>24057.19</v>
      </c>
      <c r="C55" s="28">
        <f t="shared" si="0"/>
        <v>16700</v>
      </c>
      <c r="D55" s="35">
        <v>167</v>
      </c>
    </row>
    <row r="56" spans="1:4" x14ac:dyDescent="0.25">
      <c r="A56" s="44">
        <v>39203</v>
      </c>
      <c r="B56" s="28">
        <v>27199.08</v>
      </c>
      <c r="C56" s="28">
        <f t="shared" si="0"/>
        <v>15200</v>
      </c>
      <c r="D56" s="35">
        <v>152</v>
      </c>
    </row>
    <row r="57" spans="1:4" x14ac:dyDescent="0.25">
      <c r="A57" s="44">
        <v>39234</v>
      </c>
      <c r="B57" s="28">
        <v>28197.02</v>
      </c>
      <c r="C57" s="28">
        <f t="shared" si="0"/>
        <v>13900</v>
      </c>
      <c r="D57" s="35">
        <v>139</v>
      </c>
    </row>
    <row r="58" spans="1:4" x14ac:dyDescent="0.25">
      <c r="A58" s="44">
        <v>39264</v>
      </c>
      <c r="B58" s="28">
        <v>28789.85</v>
      </c>
      <c r="C58" s="28">
        <f t="shared" si="0"/>
        <v>15700</v>
      </c>
      <c r="D58" s="37">
        <v>157</v>
      </c>
    </row>
    <row r="59" spans="1:4" x14ac:dyDescent="0.25">
      <c r="A59" s="44">
        <v>39295</v>
      </c>
      <c r="B59" s="28">
        <v>27833.54</v>
      </c>
      <c r="C59" s="28">
        <f t="shared" si="0"/>
        <v>20600</v>
      </c>
      <c r="D59" s="35">
        <v>206</v>
      </c>
    </row>
    <row r="60" spans="1:4" x14ac:dyDescent="0.25">
      <c r="A60" s="44">
        <v>39326</v>
      </c>
      <c r="B60" s="28">
        <v>32968.949999999997</v>
      </c>
      <c r="C60" s="28">
        <f t="shared" si="0"/>
        <v>19600</v>
      </c>
      <c r="D60" s="37">
        <v>196</v>
      </c>
    </row>
    <row r="61" spans="1:4" x14ac:dyDescent="0.25">
      <c r="A61" s="44">
        <v>39356</v>
      </c>
      <c r="B61" s="28">
        <v>37547</v>
      </c>
      <c r="C61" s="28">
        <f t="shared" si="0"/>
        <v>17300</v>
      </c>
      <c r="D61" s="35">
        <v>173</v>
      </c>
    </row>
    <row r="62" spans="1:4" x14ac:dyDescent="0.25">
      <c r="A62" s="44">
        <v>39387</v>
      </c>
      <c r="B62" s="28">
        <v>34666.11</v>
      </c>
      <c r="C62" s="28">
        <f t="shared" si="0"/>
        <v>17900</v>
      </c>
      <c r="D62" s="35">
        <v>179</v>
      </c>
    </row>
    <row r="63" spans="1:4" x14ac:dyDescent="0.25">
      <c r="A63" s="44">
        <v>39417</v>
      </c>
      <c r="B63" s="28">
        <v>36264.980000000003</v>
      </c>
      <c r="C63" s="28">
        <f t="shared" si="0"/>
        <v>23000</v>
      </c>
      <c r="D63" s="35">
        <v>230</v>
      </c>
    </row>
    <row r="64" spans="1:4" x14ac:dyDescent="0.25">
      <c r="A64" s="44">
        <v>39448</v>
      </c>
      <c r="B64" s="28">
        <v>33341.440000000002</v>
      </c>
      <c r="C64" s="28">
        <f t="shared" si="0"/>
        <v>22700</v>
      </c>
      <c r="D64" s="35">
        <v>227</v>
      </c>
    </row>
    <row r="65" spans="1:4" x14ac:dyDescent="0.25">
      <c r="A65" s="44">
        <v>39479</v>
      </c>
      <c r="B65" s="28">
        <v>38962.9</v>
      </c>
      <c r="C65" s="28">
        <f t="shared" si="0"/>
        <v>25900</v>
      </c>
      <c r="D65" s="37">
        <v>259</v>
      </c>
    </row>
    <row r="66" spans="1:4" x14ac:dyDescent="0.25">
      <c r="A66" s="44">
        <v>39508</v>
      </c>
      <c r="B66" s="28">
        <v>34799.120000000003</v>
      </c>
      <c r="C66" s="28">
        <f t="shared" si="0"/>
        <v>26700</v>
      </c>
      <c r="D66" s="37">
        <v>267</v>
      </c>
    </row>
    <row r="67" spans="1:4" x14ac:dyDescent="0.25">
      <c r="A67" s="44">
        <v>39539</v>
      </c>
      <c r="B67" s="28">
        <v>40254.120000000003</v>
      </c>
      <c r="C67" s="28">
        <f t="shared" si="0"/>
        <v>27300</v>
      </c>
      <c r="D67" s="37">
        <v>273</v>
      </c>
    </row>
    <row r="68" spans="1:4" x14ac:dyDescent="0.25">
      <c r="A68" s="44">
        <v>39569</v>
      </c>
      <c r="B68" s="28">
        <v>44617.39</v>
      </c>
      <c r="C68" s="28">
        <f t="shared" si="0"/>
        <v>20700</v>
      </c>
      <c r="D68" s="37">
        <v>207</v>
      </c>
    </row>
    <row r="69" spans="1:4" x14ac:dyDescent="0.25">
      <c r="A69" s="44">
        <v>39600</v>
      </c>
      <c r="B69" s="28">
        <v>40712.32</v>
      </c>
      <c r="C69" s="28">
        <f t="shared" ref="C69:C132" si="1">D69*100</f>
        <v>17900</v>
      </c>
      <c r="D69" s="35">
        <v>179</v>
      </c>
    </row>
    <row r="70" spans="1:4" x14ac:dyDescent="0.25">
      <c r="A70" s="44">
        <v>39630</v>
      </c>
      <c r="B70" s="28">
        <v>38095.49</v>
      </c>
      <c r="C70" s="28">
        <f t="shared" si="1"/>
        <v>23200</v>
      </c>
      <c r="D70" s="37">
        <v>232</v>
      </c>
    </row>
    <row r="71" spans="1:4" x14ac:dyDescent="0.25">
      <c r="A71" s="44">
        <v>39661</v>
      </c>
      <c r="B71" s="28">
        <v>34166.04</v>
      </c>
      <c r="C71" s="28">
        <f t="shared" si="1"/>
        <v>22800</v>
      </c>
      <c r="D71" s="37">
        <v>228</v>
      </c>
    </row>
    <row r="72" spans="1:4" x14ac:dyDescent="0.25">
      <c r="A72" s="44">
        <v>39692</v>
      </c>
      <c r="B72" s="28">
        <v>26019.57</v>
      </c>
      <c r="C72" s="28">
        <f t="shared" si="1"/>
        <v>24600</v>
      </c>
      <c r="D72" s="35">
        <v>246</v>
      </c>
    </row>
    <row r="73" spans="1:4" x14ac:dyDescent="0.25">
      <c r="A73" s="44">
        <v>39722</v>
      </c>
      <c r="B73" s="28">
        <v>17264.52</v>
      </c>
      <c r="C73" s="28">
        <f t="shared" si="1"/>
        <v>33700</v>
      </c>
      <c r="D73" s="37">
        <v>337</v>
      </c>
    </row>
    <row r="74" spans="1:4" x14ac:dyDescent="0.25">
      <c r="A74" s="44">
        <v>39753</v>
      </c>
      <c r="B74" s="28">
        <v>15672.74</v>
      </c>
      <c r="C74" s="28">
        <f t="shared" si="1"/>
        <v>43900</v>
      </c>
      <c r="D74" s="37">
        <v>439</v>
      </c>
    </row>
    <row r="75" spans="1:4" x14ac:dyDescent="0.25">
      <c r="A75" s="44">
        <v>39783</v>
      </c>
      <c r="B75" s="28">
        <v>16234.46</v>
      </c>
      <c r="C75" s="28">
        <f t="shared" si="1"/>
        <v>53000</v>
      </c>
      <c r="D75" s="37">
        <v>530</v>
      </c>
    </row>
    <row r="76" spans="1:4" x14ac:dyDescent="0.25">
      <c r="A76" s="44">
        <v>39814</v>
      </c>
      <c r="B76" s="28">
        <v>16961.919999999998</v>
      </c>
      <c r="C76" s="28">
        <f t="shared" si="1"/>
        <v>40500</v>
      </c>
      <c r="D76" s="37">
        <v>405</v>
      </c>
    </row>
    <row r="77" spans="1:4" x14ac:dyDescent="0.25">
      <c r="A77" s="44">
        <v>39845</v>
      </c>
      <c r="B77" s="28">
        <v>16114.5</v>
      </c>
      <c r="C77" s="28">
        <f t="shared" si="1"/>
        <v>42600</v>
      </c>
      <c r="D77" s="37">
        <v>426</v>
      </c>
    </row>
    <row r="78" spans="1:4" x14ac:dyDescent="0.25">
      <c r="A78" s="44">
        <v>39873</v>
      </c>
      <c r="B78" s="28">
        <v>17655.68</v>
      </c>
      <c r="C78" s="28">
        <f t="shared" si="1"/>
        <v>44200</v>
      </c>
      <c r="D78" s="35">
        <v>442</v>
      </c>
    </row>
    <row r="79" spans="1:4" x14ac:dyDescent="0.25">
      <c r="A79" s="44">
        <v>39904</v>
      </c>
      <c r="B79" s="28">
        <v>21682.49</v>
      </c>
      <c r="C79" s="28">
        <f t="shared" si="1"/>
        <v>42700</v>
      </c>
      <c r="D79" s="35">
        <v>427</v>
      </c>
    </row>
    <row r="80" spans="1:4" x14ac:dyDescent="0.25">
      <c r="A80" s="44">
        <v>39934</v>
      </c>
      <c r="B80" s="28">
        <v>27003.919999999998</v>
      </c>
      <c r="C80" s="28">
        <f t="shared" si="1"/>
        <v>35100</v>
      </c>
      <c r="D80" s="37">
        <v>351</v>
      </c>
    </row>
    <row r="81" spans="1:4" x14ac:dyDescent="0.25">
      <c r="A81" s="44">
        <v>39965</v>
      </c>
      <c r="B81" s="28">
        <v>26231.119999999999</v>
      </c>
      <c r="C81" s="28">
        <f t="shared" si="1"/>
        <v>26600</v>
      </c>
      <c r="D81" s="37">
        <v>266</v>
      </c>
    </row>
    <row r="82" spans="1:4" x14ac:dyDescent="0.25">
      <c r="A82" s="44">
        <v>39995</v>
      </c>
      <c r="B82" s="28">
        <v>29396.52</v>
      </c>
      <c r="C82" s="28">
        <f t="shared" si="1"/>
        <v>27700</v>
      </c>
      <c r="D82" s="37">
        <v>277</v>
      </c>
    </row>
    <row r="83" spans="1:4" x14ac:dyDescent="0.25">
      <c r="A83" s="44">
        <v>40026</v>
      </c>
      <c r="B83" s="28">
        <v>29888.34</v>
      </c>
      <c r="C83" s="28">
        <f t="shared" si="1"/>
        <v>24300</v>
      </c>
      <c r="D83" s="37">
        <v>243</v>
      </c>
    </row>
    <row r="84" spans="1:4" x14ac:dyDescent="0.25">
      <c r="A84" s="44">
        <v>40057</v>
      </c>
      <c r="B84" s="28">
        <v>34716.639999999999</v>
      </c>
      <c r="C84" s="28">
        <f t="shared" si="1"/>
        <v>27200</v>
      </c>
      <c r="D84" s="35">
        <v>272</v>
      </c>
    </row>
    <row r="85" spans="1:4" x14ac:dyDescent="0.25">
      <c r="A85" s="44">
        <v>40087</v>
      </c>
      <c r="B85" s="28">
        <v>35094.65</v>
      </c>
      <c r="C85" s="28">
        <f t="shared" si="1"/>
        <v>25100</v>
      </c>
      <c r="D85" s="37">
        <v>251</v>
      </c>
    </row>
    <row r="86" spans="1:4" x14ac:dyDescent="0.25">
      <c r="A86" s="44">
        <v>40118</v>
      </c>
      <c r="B86" s="28">
        <v>38308.92</v>
      </c>
      <c r="C86" s="28">
        <f t="shared" si="1"/>
        <v>23800</v>
      </c>
      <c r="D86" s="35">
        <v>238</v>
      </c>
    </row>
    <row r="87" spans="1:4" x14ac:dyDescent="0.25">
      <c r="A87" s="44">
        <v>40148</v>
      </c>
      <c r="B87" s="28">
        <v>39350.78</v>
      </c>
      <c r="C87" s="28">
        <f t="shared" si="1"/>
        <v>21900</v>
      </c>
      <c r="D87" s="37">
        <v>219</v>
      </c>
    </row>
    <row r="88" spans="1:4" x14ac:dyDescent="0.25">
      <c r="A88" s="44">
        <v>40179</v>
      </c>
      <c r="B88" s="28">
        <v>34838.199999999997</v>
      </c>
      <c r="C88" s="28">
        <f t="shared" si="1"/>
        <v>19100</v>
      </c>
      <c r="D88" s="37">
        <v>191</v>
      </c>
    </row>
    <row r="89" spans="1:4" x14ac:dyDescent="0.25">
      <c r="A89" s="44">
        <v>40210</v>
      </c>
      <c r="B89" s="28">
        <v>36803.129999999997</v>
      </c>
      <c r="C89" s="28">
        <f t="shared" si="1"/>
        <v>23000</v>
      </c>
      <c r="D89" s="35">
        <v>230</v>
      </c>
    </row>
    <row r="90" spans="1:4" x14ac:dyDescent="0.25">
      <c r="A90" s="44">
        <v>40238</v>
      </c>
      <c r="B90" s="28">
        <v>39541.230000000003</v>
      </c>
      <c r="C90" s="28">
        <f t="shared" si="1"/>
        <v>20100</v>
      </c>
      <c r="D90" s="37">
        <v>201</v>
      </c>
    </row>
    <row r="91" spans="1:4" x14ac:dyDescent="0.25">
      <c r="A91" s="44">
        <v>40269</v>
      </c>
      <c r="B91" s="28">
        <v>38877.21</v>
      </c>
      <c r="C91" s="28">
        <f t="shared" si="1"/>
        <v>18400</v>
      </c>
      <c r="D91" s="35">
        <v>184</v>
      </c>
    </row>
    <row r="92" spans="1:4" x14ac:dyDescent="0.25">
      <c r="A92" s="44">
        <v>40299</v>
      </c>
      <c r="B92" s="28">
        <v>34679.040000000001</v>
      </c>
      <c r="C92" s="28">
        <f t="shared" si="1"/>
        <v>19000</v>
      </c>
      <c r="D92" s="37">
        <v>190</v>
      </c>
    </row>
    <row r="93" spans="1:4" x14ac:dyDescent="0.25">
      <c r="A93" s="44">
        <v>40330</v>
      </c>
      <c r="B93" s="28">
        <v>33834.480000000003</v>
      </c>
      <c r="C93" s="28">
        <f t="shared" si="1"/>
        <v>23500</v>
      </c>
      <c r="D93" s="37">
        <v>235</v>
      </c>
    </row>
    <row r="94" spans="1:4" x14ac:dyDescent="0.25">
      <c r="A94" s="44">
        <v>40360</v>
      </c>
      <c r="B94" s="28">
        <v>38347.94</v>
      </c>
      <c r="C94" s="28">
        <f t="shared" si="1"/>
        <v>25000</v>
      </c>
      <c r="D94" s="37">
        <v>250</v>
      </c>
    </row>
    <row r="95" spans="1:4" x14ac:dyDescent="0.25">
      <c r="A95" s="44">
        <v>40391</v>
      </c>
      <c r="B95" s="28">
        <v>37108.28</v>
      </c>
      <c r="C95" s="28">
        <f t="shared" si="1"/>
        <v>20400</v>
      </c>
      <c r="D95" s="35">
        <v>204</v>
      </c>
    </row>
    <row r="96" spans="1:4" x14ac:dyDescent="0.25">
      <c r="A96" s="44">
        <v>40422</v>
      </c>
      <c r="B96" s="28">
        <v>41153.32</v>
      </c>
      <c r="C96" s="28">
        <f t="shared" si="1"/>
        <v>22200</v>
      </c>
      <c r="D96" s="35">
        <v>222</v>
      </c>
    </row>
    <row r="97" spans="1:4" x14ac:dyDescent="0.25">
      <c r="A97" s="44">
        <v>40452</v>
      </c>
      <c r="B97" s="28">
        <v>41359.74</v>
      </c>
      <c r="C97" s="28">
        <f t="shared" si="1"/>
        <v>20300</v>
      </c>
      <c r="D97" s="37">
        <v>203</v>
      </c>
    </row>
    <row r="98" spans="1:4" x14ac:dyDescent="0.25">
      <c r="A98" s="44">
        <v>40483</v>
      </c>
      <c r="B98" s="28">
        <v>39631.78</v>
      </c>
      <c r="C98" s="28">
        <f t="shared" si="1"/>
        <v>17100</v>
      </c>
      <c r="D98" s="37">
        <v>171</v>
      </c>
    </row>
    <row r="99" spans="1:4" x14ac:dyDescent="0.25">
      <c r="A99" s="44">
        <v>40513</v>
      </c>
      <c r="B99" s="28">
        <v>41745.65</v>
      </c>
      <c r="C99" s="28">
        <f t="shared" si="1"/>
        <v>18300</v>
      </c>
      <c r="D99" s="35">
        <v>183</v>
      </c>
    </row>
    <row r="100" spans="1:4" x14ac:dyDescent="0.25">
      <c r="A100" s="44">
        <v>40544</v>
      </c>
      <c r="B100" s="28">
        <v>40088.97</v>
      </c>
      <c r="C100" s="28">
        <f t="shared" si="1"/>
        <v>18100</v>
      </c>
      <c r="D100" s="35">
        <v>181</v>
      </c>
    </row>
    <row r="101" spans="1:4" x14ac:dyDescent="0.25">
      <c r="A101" s="44">
        <v>40575</v>
      </c>
      <c r="B101" s="28">
        <v>40385.32</v>
      </c>
      <c r="C101" s="28">
        <f t="shared" si="1"/>
        <v>16900</v>
      </c>
      <c r="D101" s="35">
        <v>169</v>
      </c>
    </row>
    <row r="102" spans="1:4" x14ac:dyDescent="0.25">
      <c r="A102" s="44">
        <v>40603</v>
      </c>
      <c r="B102" s="28">
        <v>41993.99</v>
      </c>
      <c r="C102" s="28">
        <f t="shared" si="1"/>
        <v>17400</v>
      </c>
      <c r="D102" s="37">
        <v>174</v>
      </c>
    </row>
    <row r="103" spans="1:4" x14ac:dyDescent="0.25">
      <c r="A103" s="44">
        <v>40634</v>
      </c>
      <c r="B103" s="28">
        <v>41994.45</v>
      </c>
      <c r="C103" s="28">
        <f t="shared" si="1"/>
        <v>17100</v>
      </c>
      <c r="D103" s="35">
        <v>171</v>
      </c>
    </row>
    <row r="104" spans="1:4" x14ac:dyDescent="0.25">
      <c r="A104" s="44">
        <v>40664</v>
      </c>
      <c r="B104" s="28">
        <v>40905.25</v>
      </c>
      <c r="C104" s="28">
        <f t="shared" si="1"/>
        <v>16500</v>
      </c>
      <c r="D104" s="35">
        <v>165</v>
      </c>
    </row>
    <row r="105" spans="1:4" x14ac:dyDescent="0.25">
      <c r="A105" s="44">
        <v>40695</v>
      </c>
      <c r="B105" s="28">
        <v>39933.21</v>
      </c>
      <c r="C105" s="28">
        <f t="shared" si="1"/>
        <v>17600</v>
      </c>
      <c r="D105" s="37">
        <v>176</v>
      </c>
    </row>
    <row r="106" spans="1:4" x14ac:dyDescent="0.25">
      <c r="A106" s="44">
        <v>40725</v>
      </c>
      <c r="B106" s="28">
        <v>37975.11</v>
      </c>
      <c r="C106" s="28">
        <f t="shared" si="1"/>
        <v>14700</v>
      </c>
      <c r="D106" s="35">
        <v>147</v>
      </c>
    </row>
    <row r="107" spans="1:4" x14ac:dyDescent="0.25">
      <c r="A107" s="44">
        <v>40756</v>
      </c>
      <c r="B107" s="28">
        <v>35543.81</v>
      </c>
      <c r="C107" s="28">
        <f t="shared" si="1"/>
        <v>15500</v>
      </c>
      <c r="D107" s="35">
        <v>155</v>
      </c>
    </row>
    <row r="108" spans="1:4" x14ac:dyDescent="0.25">
      <c r="A108" s="44">
        <v>40787</v>
      </c>
      <c r="B108" s="28">
        <v>27813.64</v>
      </c>
      <c r="C108" s="28">
        <f t="shared" si="1"/>
        <v>20100</v>
      </c>
      <c r="D108" s="37">
        <v>201</v>
      </c>
    </row>
    <row r="109" spans="1:4" x14ac:dyDescent="0.25">
      <c r="A109" s="44">
        <v>40817</v>
      </c>
      <c r="B109" s="28">
        <v>34160.269999999997</v>
      </c>
      <c r="C109" s="28">
        <f t="shared" si="1"/>
        <v>28600</v>
      </c>
      <c r="D109" s="35">
        <v>286</v>
      </c>
    </row>
    <row r="110" spans="1:4" x14ac:dyDescent="0.25">
      <c r="A110" s="44">
        <v>40848</v>
      </c>
      <c r="B110" s="28">
        <v>31381.09</v>
      </c>
      <c r="C110" s="28">
        <f t="shared" si="1"/>
        <v>23100</v>
      </c>
      <c r="D110" s="35">
        <v>231</v>
      </c>
    </row>
    <row r="111" spans="1:4" x14ac:dyDescent="0.25">
      <c r="A111" s="44">
        <v>40878</v>
      </c>
      <c r="B111" s="28">
        <v>30271.57</v>
      </c>
      <c r="C111" s="28">
        <f t="shared" si="1"/>
        <v>21600</v>
      </c>
      <c r="D111" s="35">
        <v>216</v>
      </c>
    </row>
    <row r="112" spans="1:4" x14ac:dyDescent="0.25">
      <c r="A112" s="44">
        <v>40909</v>
      </c>
      <c r="B112" s="28">
        <v>36067.06</v>
      </c>
      <c r="C112" s="28">
        <f t="shared" si="1"/>
        <v>22300</v>
      </c>
      <c r="D112" s="35">
        <v>223</v>
      </c>
    </row>
    <row r="113" spans="1:4" x14ac:dyDescent="0.25">
      <c r="A113" s="44">
        <v>40940</v>
      </c>
      <c r="B113" s="28">
        <v>38395.83</v>
      </c>
      <c r="C113" s="28">
        <f t="shared" si="1"/>
        <v>21600</v>
      </c>
      <c r="D113" s="35">
        <v>216</v>
      </c>
    </row>
    <row r="114" spans="1:4" x14ac:dyDescent="0.25">
      <c r="A114" s="44">
        <v>40969</v>
      </c>
      <c r="B114" s="28">
        <v>35301.08</v>
      </c>
      <c r="C114" s="28">
        <f t="shared" si="1"/>
        <v>19000</v>
      </c>
      <c r="D114" s="37">
        <v>190</v>
      </c>
    </row>
    <row r="115" spans="1:4" x14ac:dyDescent="0.25">
      <c r="A115" s="44">
        <v>41000</v>
      </c>
      <c r="B115" s="28">
        <v>32371.71</v>
      </c>
      <c r="C115" s="28">
        <f t="shared" si="1"/>
        <v>17700</v>
      </c>
      <c r="D115" s="37">
        <v>177</v>
      </c>
    </row>
    <row r="116" spans="1:4" x14ac:dyDescent="0.25">
      <c r="A116" s="44">
        <v>41030</v>
      </c>
      <c r="B116" s="28">
        <v>26932.11</v>
      </c>
      <c r="C116" s="28">
        <f t="shared" si="1"/>
        <v>18100</v>
      </c>
      <c r="D116" s="37">
        <v>181</v>
      </c>
    </row>
    <row r="117" spans="1:4" x14ac:dyDescent="0.25">
      <c r="A117" s="44">
        <v>41061</v>
      </c>
      <c r="B117" s="28">
        <v>27049.5</v>
      </c>
      <c r="C117" s="28">
        <f t="shared" si="1"/>
        <v>24900</v>
      </c>
      <c r="D117" s="37">
        <v>249</v>
      </c>
    </row>
    <row r="118" spans="1:4" x14ac:dyDescent="0.25">
      <c r="A118" s="44">
        <v>41091</v>
      </c>
      <c r="B118" s="28">
        <v>27281.9</v>
      </c>
      <c r="C118" s="28">
        <f t="shared" si="1"/>
        <v>21300</v>
      </c>
      <c r="D118" s="35">
        <v>213</v>
      </c>
    </row>
    <row r="119" spans="1:4" x14ac:dyDescent="0.25">
      <c r="A119" s="44">
        <v>41122</v>
      </c>
      <c r="B119" s="28">
        <v>28084.87</v>
      </c>
      <c r="C119" s="28">
        <f t="shared" si="1"/>
        <v>17500</v>
      </c>
      <c r="D119" s="37">
        <v>175</v>
      </c>
    </row>
    <row r="120" spans="1:4" x14ac:dyDescent="0.25">
      <c r="A120" s="44">
        <v>41153</v>
      </c>
      <c r="B120" s="28">
        <v>29211.1</v>
      </c>
      <c r="C120" s="28">
        <f t="shared" si="1"/>
        <v>18000</v>
      </c>
      <c r="D120" s="35">
        <v>180</v>
      </c>
    </row>
    <row r="121" spans="1:4" x14ac:dyDescent="0.25">
      <c r="A121" s="44">
        <v>41183</v>
      </c>
      <c r="B121" s="28">
        <v>28102.02</v>
      </c>
      <c r="C121" s="28">
        <f t="shared" si="1"/>
        <v>16200</v>
      </c>
      <c r="D121" s="35">
        <v>162</v>
      </c>
    </row>
    <row r="122" spans="1:4" x14ac:dyDescent="0.25">
      <c r="A122" s="44">
        <v>41214</v>
      </c>
      <c r="B122" s="28">
        <v>26903.79</v>
      </c>
      <c r="C122" s="28">
        <f t="shared" si="1"/>
        <v>15200</v>
      </c>
      <c r="D122" s="37">
        <v>152</v>
      </c>
    </row>
    <row r="123" spans="1:4" x14ac:dyDescent="0.25">
      <c r="A123" s="44">
        <v>41244</v>
      </c>
      <c r="B123" s="28">
        <v>29608.639999999999</v>
      </c>
      <c r="C123" s="28">
        <f t="shared" si="1"/>
        <v>15500</v>
      </c>
      <c r="D123" s="35">
        <v>155</v>
      </c>
    </row>
    <row r="124" spans="1:4" x14ac:dyDescent="0.25">
      <c r="A124" s="44">
        <v>41275</v>
      </c>
      <c r="B124" s="28">
        <v>30014.3</v>
      </c>
      <c r="C124" s="28">
        <f t="shared" si="1"/>
        <v>13600</v>
      </c>
      <c r="D124" s="35">
        <v>136</v>
      </c>
    </row>
    <row r="125" spans="1:4" x14ac:dyDescent="0.25">
      <c r="A125" s="44">
        <v>41306</v>
      </c>
      <c r="B125" s="28">
        <v>29027.08</v>
      </c>
      <c r="C125" s="28">
        <f t="shared" si="1"/>
        <v>15100</v>
      </c>
      <c r="D125" s="37">
        <v>151</v>
      </c>
    </row>
    <row r="126" spans="1:4" x14ac:dyDescent="0.25">
      <c r="A126" s="44">
        <v>41334</v>
      </c>
      <c r="B126" s="28">
        <v>27872.92</v>
      </c>
      <c r="C126" s="28">
        <f t="shared" si="1"/>
        <v>18200</v>
      </c>
      <c r="D126" s="37">
        <v>182</v>
      </c>
    </row>
    <row r="127" spans="1:4" x14ac:dyDescent="0.25">
      <c r="A127" s="44">
        <v>41365</v>
      </c>
      <c r="B127" s="28">
        <v>27930.04</v>
      </c>
      <c r="C127" s="28">
        <f t="shared" si="1"/>
        <v>19100</v>
      </c>
      <c r="D127" s="37">
        <v>191</v>
      </c>
    </row>
    <row r="128" spans="1:4" x14ac:dyDescent="0.25">
      <c r="A128" s="44">
        <v>41395</v>
      </c>
      <c r="B128" s="28">
        <v>25879.72</v>
      </c>
      <c r="C128" s="28">
        <f t="shared" si="1"/>
        <v>17000</v>
      </c>
      <c r="D128" s="35">
        <v>170</v>
      </c>
    </row>
    <row r="129" spans="1:4" x14ac:dyDescent="0.25">
      <c r="A129" s="44">
        <v>41426</v>
      </c>
      <c r="B129" s="28">
        <v>21266.91</v>
      </c>
      <c r="C129" s="28">
        <f t="shared" si="1"/>
        <v>20700</v>
      </c>
      <c r="D129" s="35">
        <v>207</v>
      </c>
    </row>
    <row r="130" spans="1:4" x14ac:dyDescent="0.25">
      <c r="A130" s="44">
        <v>41456</v>
      </c>
      <c r="B130" s="28">
        <v>21181.95</v>
      </c>
      <c r="C130" s="28">
        <f t="shared" si="1"/>
        <v>23200</v>
      </c>
      <c r="D130" s="35">
        <v>232</v>
      </c>
    </row>
    <row r="131" spans="1:4" x14ac:dyDescent="0.25">
      <c r="A131" s="44">
        <v>41487</v>
      </c>
      <c r="B131" s="28">
        <v>20994.22</v>
      </c>
      <c r="C131" s="28">
        <f t="shared" si="1"/>
        <v>23300</v>
      </c>
      <c r="D131" s="35">
        <v>233</v>
      </c>
    </row>
    <row r="132" spans="1:4" x14ac:dyDescent="0.25">
      <c r="A132" s="44">
        <v>41518</v>
      </c>
      <c r="B132" s="28">
        <v>23607.13</v>
      </c>
      <c r="C132" s="28">
        <f t="shared" si="1"/>
        <v>24800</v>
      </c>
      <c r="D132" s="35">
        <v>248</v>
      </c>
    </row>
    <row r="133" spans="1:4" x14ac:dyDescent="0.25">
      <c r="A133" s="44">
        <v>41548</v>
      </c>
      <c r="B133" s="28">
        <v>24223.68</v>
      </c>
      <c r="C133" s="28">
        <f t="shared" ref="C133:C173" si="2">D133*100</f>
        <v>23400</v>
      </c>
      <c r="D133" s="35">
        <v>234</v>
      </c>
    </row>
    <row r="134" spans="1:4" x14ac:dyDescent="0.25">
      <c r="A134" s="44">
        <v>41579</v>
      </c>
      <c r="B134" s="28">
        <v>22459.599999999999</v>
      </c>
      <c r="C134" s="28">
        <f t="shared" si="2"/>
        <v>22400</v>
      </c>
      <c r="D134" s="35">
        <v>224</v>
      </c>
    </row>
    <row r="135" spans="1:4" x14ac:dyDescent="0.25">
      <c r="A135" s="44">
        <v>41609</v>
      </c>
      <c r="B135" s="28">
        <v>21942.43</v>
      </c>
      <c r="C135" s="28">
        <f t="shared" si="2"/>
        <v>25500</v>
      </c>
      <c r="D135" s="37">
        <v>255</v>
      </c>
    </row>
    <row r="136" spans="1:4" x14ac:dyDescent="0.25">
      <c r="A136" s="44">
        <v>41640</v>
      </c>
      <c r="B136" s="28">
        <v>19752.87</v>
      </c>
      <c r="C136" s="28">
        <f t="shared" si="2"/>
        <v>23000</v>
      </c>
      <c r="D136" s="37">
        <v>230</v>
      </c>
    </row>
    <row r="137" spans="1:4" x14ac:dyDescent="0.25">
      <c r="A137" s="44">
        <v>41671</v>
      </c>
      <c r="B137" s="28">
        <v>20089.32</v>
      </c>
      <c r="C137" s="28">
        <f t="shared" si="2"/>
        <v>27800</v>
      </c>
      <c r="D137" s="35">
        <v>278</v>
      </c>
    </row>
    <row r="138" spans="1:4" x14ac:dyDescent="0.25">
      <c r="A138" s="44">
        <v>41699</v>
      </c>
      <c r="B138" s="28">
        <v>22193.57</v>
      </c>
      <c r="C138" s="28">
        <f t="shared" si="2"/>
        <v>25100</v>
      </c>
      <c r="D138" s="35">
        <v>251</v>
      </c>
    </row>
    <row r="139" spans="1:4" x14ac:dyDescent="0.25">
      <c r="A139" s="44">
        <v>41730</v>
      </c>
      <c r="B139" s="28">
        <v>23132.82</v>
      </c>
      <c r="C139" s="28">
        <f t="shared" si="2"/>
        <v>22200</v>
      </c>
      <c r="D139" s="37">
        <v>222</v>
      </c>
    </row>
    <row r="140" spans="1:4" x14ac:dyDescent="0.25">
      <c r="A140" s="44">
        <v>41760</v>
      </c>
      <c r="B140" s="28">
        <v>22855.82</v>
      </c>
      <c r="C140" s="28">
        <f t="shared" si="2"/>
        <v>20900</v>
      </c>
      <c r="D140" s="35">
        <v>209</v>
      </c>
    </row>
    <row r="141" spans="1:4" x14ac:dyDescent="0.25">
      <c r="A141" s="44">
        <v>41791</v>
      </c>
      <c r="B141" s="28">
        <v>24010.75</v>
      </c>
      <c r="C141" s="28">
        <f t="shared" si="2"/>
        <v>20800</v>
      </c>
      <c r="D141" s="37">
        <v>208</v>
      </c>
    </row>
    <row r="142" spans="1:4" x14ac:dyDescent="0.25">
      <c r="A142" s="44">
        <v>41821</v>
      </c>
      <c r="B142" s="28">
        <v>24663.439999999999</v>
      </c>
      <c r="C142" s="28">
        <f t="shared" si="2"/>
        <v>20600</v>
      </c>
      <c r="D142" s="35">
        <v>206</v>
      </c>
    </row>
    <row r="143" spans="1:4" x14ac:dyDescent="0.25">
      <c r="A143" s="44">
        <v>41852</v>
      </c>
      <c r="B143" s="28">
        <v>27412.79</v>
      </c>
      <c r="C143" s="28">
        <f t="shared" si="2"/>
        <v>22500</v>
      </c>
      <c r="D143" s="35">
        <v>225</v>
      </c>
    </row>
    <row r="144" spans="1:4" x14ac:dyDescent="0.25">
      <c r="A144" s="44">
        <v>41883</v>
      </c>
      <c r="B144" s="28">
        <v>22116.13</v>
      </c>
      <c r="C144" s="28">
        <f t="shared" si="2"/>
        <v>20300</v>
      </c>
      <c r="D144" s="37">
        <v>203</v>
      </c>
    </row>
    <row r="145" spans="1:4" x14ac:dyDescent="0.25">
      <c r="A145" s="44">
        <v>41913</v>
      </c>
      <c r="B145" s="28">
        <v>22061.46</v>
      </c>
      <c r="C145" s="28">
        <f t="shared" si="2"/>
        <v>24600</v>
      </c>
      <c r="D145" s="35">
        <v>246</v>
      </c>
    </row>
    <row r="146" spans="1:4" x14ac:dyDescent="0.25">
      <c r="A146" s="44">
        <v>41944</v>
      </c>
      <c r="B146" s="28">
        <v>21300.43</v>
      </c>
      <c r="C146" s="28">
        <f t="shared" si="2"/>
        <v>23700</v>
      </c>
      <c r="D146" s="35">
        <v>237</v>
      </c>
    </row>
    <row r="147" spans="1:4" x14ac:dyDescent="0.25">
      <c r="A147" s="44">
        <v>41974</v>
      </c>
      <c r="B147" s="28">
        <v>18824.900000000001</v>
      </c>
      <c r="C147" s="28">
        <f t="shared" si="2"/>
        <v>24400</v>
      </c>
      <c r="D147" s="37">
        <v>244</v>
      </c>
    </row>
    <row r="148" spans="1:4" x14ac:dyDescent="0.25">
      <c r="A148" s="44">
        <v>42005</v>
      </c>
      <c r="B148" s="28">
        <v>17486.55</v>
      </c>
      <c r="C148" s="28">
        <f t="shared" si="2"/>
        <v>26400</v>
      </c>
      <c r="D148" s="37">
        <v>264</v>
      </c>
    </row>
    <row r="149" spans="1:4" x14ac:dyDescent="0.25">
      <c r="A149" s="44">
        <v>42036</v>
      </c>
      <c r="B149" s="28">
        <v>18132.09</v>
      </c>
      <c r="C149" s="28">
        <f t="shared" si="2"/>
        <v>32400</v>
      </c>
      <c r="D149" s="37">
        <v>324</v>
      </c>
    </row>
    <row r="150" spans="1:4" x14ac:dyDescent="0.25">
      <c r="A150" s="44">
        <v>42064</v>
      </c>
      <c r="B150" s="28">
        <v>15946.05</v>
      </c>
      <c r="C150" s="28">
        <f t="shared" si="2"/>
        <v>31000</v>
      </c>
      <c r="D150" s="35">
        <v>310</v>
      </c>
    </row>
    <row r="151" spans="1:4" x14ac:dyDescent="0.25">
      <c r="A151" s="44">
        <v>42095</v>
      </c>
      <c r="B151" s="28">
        <v>18651.11</v>
      </c>
      <c r="C151" s="28">
        <f t="shared" si="2"/>
        <v>31700</v>
      </c>
      <c r="D151" s="35">
        <v>317</v>
      </c>
    </row>
    <row r="152" spans="1:4" x14ac:dyDescent="0.25">
      <c r="A152" s="44">
        <v>42125</v>
      </c>
      <c r="B152" s="28">
        <v>16608.05</v>
      </c>
      <c r="C152" s="28">
        <f t="shared" si="2"/>
        <v>29600</v>
      </c>
      <c r="D152" s="35">
        <v>296</v>
      </c>
    </row>
    <row r="153" spans="1:4" x14ac:dyDescent="0.25">
      <c r="A153" s="44">
        <v>42156</v>
      </c>
      <c r="B153" s="28">
        <v>17105.75</v>
      </c>
      <c r="C153" s="28">
        <f t="shared" si="2"/>
        <v>29200</v>
      </c>
      <c r="D153" s="35">
        <v>292</v>
      </c>
    </row>
    <row r="154" spans="1:4" x14ac:dyDescent="0.25">
      <c r="A154" s="44">
        <v>42186</v>
      </c>
      <c r="B154" s="28">
        <v>14864.04</v>
      </c>
      <c r="C154" s="28">
        <f t="shared" si="2"/>
        <v>29900</v>
      </c>
      <c r="D154" s="35">
        <v>299</v>
      </c>
    </row>
    <row r="155" spans="1:4" x14ac:dyDescent="0.25">
      <c r="A155" s="44">
        <v>42217</v>
      </c>
      <c r="B155" s="28">
        <v>12864.51</v>
      </c>
      <c r="C155" s="28">
        <f t="shared" si="2"/>
        <v>32300</v>
      </c>
      <c r="D155" s="35">
        <v>323</v>
      </c>
    </row>
    <row r="156" spans="1:4" x14ac:dyDescent="0.25">
      <c r="A156" s="44">
        <v>42248</v>
      </c>
      <c r="B156" s="28">
        <v>11416.09</v>
      </c>
      <c r="C156" s="28">
        <f t="shared" si="2"/>
        <v>36100</v>
      </c>
      <c r="D156" s="37">
        <v>361</v>
      </c>
    </row>
    <row r="157" spans="1:4" x14ac:dyDescent="0.25">
      <c r="A157" s="44">
        <v>42278</v>
      </c>
      <c r="B157" s="28">
        <v>11900.37</v>
      </c>
      <c r="C157" s="28">
        <f t="shared" si="2"/>
        <v>42100</v>
      </c>
      <c r="D157" s="35">
        <v>421</v>
      </c>
    </row>
    <row r="158" spans="1:4" x14ac:dyDescent="0.25">
      <c r="A158" s="44">
        <v>42309</v>
      </c>
      <c r="B158" s="28">
        <v>11659.91</v>
      </c>
      <c r="C158" s="28">
        <f t="shared" si="2"/>
        <v>39400</v>
      </c>
      <c r="D158" s="37">
        <v>394</v>
      </c>
    </row>
    <row r="159" spans="1:4" x14ac:dyDescent="0.25">
      <c r="A159" s="44">
        <v>42339</v>
      </c>
      <c r="B159" s="28">
        <v>10964.57</v>
      </c>
      <c r="C159" s="28">
        <f t="shared" si="2"/>
        <v>43600</v>
      </c>
      <c r="D159" s="37">
        <v>436</v>
      </c>
    </row>
    <row r="160" spans="1:4" x14ac:dyDescent="0.25">
      <c r="A160" s="44">
        <v>42370</v>
      </c>
      <c r="B160" s="28">
        <v>10072.620000000001</v>
      </c>
      <c r="C160" s="28">
        <f t="shared" si="2"/>
        <v>53200</v>
      </c>
      <c r="D160" s="37">
        <v>532</v>
      </c>
    </row>
    <row r="161" spans="1:4" x14ac:dyDescent="0.25">
      <c r="A161" s="44">
        <v>42401</v>
      </c>
      <c r="B161" s="28">
        <v>10647.4</v>
      </c>
      <c r="C161" s="28">
        <f t="shared" si="2"/>
        <v>51300</v>
      </c>
      <c r="D161" s="35">
        <v>513</v>
      </c>
    </row>
    <row r="162" spans="1:4" x14ac:dyDescent="0.25">
      <c r="A162" s="44">
        <v>42430</v>
      </c>
      <c r="B162" s="28">
        <v>13940.06</v>
      </c>
      <c r="C162" s="28">
        <f t="shared" si="2"/>
        <v>48900</v>
      </c>
      <c r="D162" s="37">
        <v>489</v>
      </c>
    </row>
    <row r="163" spans="1:4" x14ac:dyDescent="0.25">
      <c r="A163" s="44">
        <v>42461</v>
      </c>
      <c r="B163" s="28">
        <v>15692.64</v>
      </c>
      <c r="C163" s="28">
        <f t="shared" si="2"/>
        <v>40400</v>
      </c>
      <c r="D163" s="37">
        <v>404</v>
      </c>
    </row>
    <row r="164" spans="1:4" x14ac:dyDescent="0.25">
      <c r="A164" s="44">
        <v>42491</v>
      </c>
      <c r="B164" s="28">
        <v>13418.33</v>
      </c>
      <c r="C164" s="28">
        <f t="shared" si="2"/>
        <v>38200</v>
      </c>
      <c r="D164" s="35">
        <v>382</v>
      </c>
    </row>
    <row r="165" spans="1:4" x14ac:dyDescent="0.25">
      <c r="A165" s="44">
        <v>42522</v>
      </c>
      <c r="B165" s="28">
        <v>16046</v>
      </c>
      <c r="C165" s="28">
        <f t="shared" si="2"/>
        <v>40100</v>
      </c>
      <c r="D165" s="35">
        <v>401</v>
      </c>
    </row>
    <row r="166" spans="1:4" x14ac:dyDescent="0.25">
      <c r="A166" s="44">
        <v>42552</v>
      </c>
      <c r="B166" s="28">
        <v>17648.22</v>
      </c>
      <c r="C166" s="28">
        <f t="shared" si="2"/>
        <v>34700</v>
      </c>
      <c r="D166" s="37">
        <v>347</v>
      </c>
    </row>
    <row r="167" spans="1:4" x14ac:dyDescent="0.25">
      <c r="A167" s="44">
        <v>42583</v>
      </c>
      <c r="B167" s="28">
        <v>17940.2</v>
      </c>
      <c r="C167" s="28">
        <f t="shared" si="2"/>
        <v>33600</v>
      </c>
      <c r="D167" s="37">
        <v>336</v>
      </c>
    </row>
    <row r="168" spans="1:4" x14ac:dyDescent="0.25">
      <c r="A168" s="44">
        <v>42614</v>
      </c>
      <c r="B168" s="28">
        <v>17903.169999999998</v>
      </c>
      <c r="C168" s="28">
        <f t="shared" si="2"/>
        <v>31500</v>
      </c>
      <c r="D168" s="35">
        <v>315</v>
      </c>
    </row>
    <row r="169" spans="1:4" x14ac:dyDescent="0.25">
      <c r="A169" s="44">
        <v>42644</v>
      </c>
      <c r="B169" s="28">
        <v>20360.5</v>
      </c>
      <c r="C169" s="28">
        <f t="shared" si="2"/>
        <v>31500</v>
      </c>
      <c r="D169" s="37">
        <v>315</v>
      </c>
    </row>
    <row r="170" spans="1:4" x14ac:dyDescent="0.25">
      <c r="A170" s="44">
        <v>42675</v>
      </c>
      <c r="B170" s="28">
        <v>18355.57</v>
      </c>
      <c r="C170" s="28">
        <f t="shared" si="2"/>
        <v>32300</v>
      </c>
      <c r="D170" s="35">
        <v>323</v>
      </c>
    </row>
    <row r="171" spans="1:4" x14ac:dyDescent="0.25">
      <c r="A171" s="44">
        <v>42705</v>
      </c>
      <c r="B171" s="28">
        <v>18499.169999999998</v>
      </c>
      <c r="C171" s="28">
        <f t="shared" si="2"/>
        <v>34800</v>
      </c>
      <c r="D171" s="37">
        <v>348</v>
      </c>
    </row>
    <row r="172" spans="1:4" x14ac:dyDescent="0.25">
      <c r="A172" s="44">
        <v>42736</v>
      </c>
      <c r="B172" s="28">
        <v>20541.09</v>
      </c>
      <c r="C172" s="28">
        <f t="shared" si="2"/>
        <v>32800</v>
      </c>
      <c r="D172" s="37">
        <v>328</v>
      </c>
    </row>
    <row r="173" spans="1:4" x14ac:dyDescent="0.25">
      <c r="A173" s="44">
        <v>42767</v>
      </c>
      <c r="B173" s="28">
        <v>21403.51</v>
      </c>
      <c r="C173" s="28">
        <f t="shared" si="2"/>
        <v>28500</v>
      </c>
      <c r="D173" s="37">
        <v>285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237"/>
  <sheetViews>
    <sheetView topLeftCell="A204" workbookViewId="0">
      <selection activeCell="D237" sqref="D8:D237"/>
    </sheetView>
  </sheetViews>
  <sheetFormatPr defaultRowHeight="15" x14ac:dyDescent="0.25"/>
  <cols>
    <col min="2" max="2" width="12.140625" bestFit="1" customWidth="1"/>
    <col min="3" max="3" width="13.28515625" customWidth="1"/>
  </cols>
  <sheetData>
    <row r="7" spans="1:4" x14ac:dyDescent="0.25">
      <c r="B7" t="s">
        <v>214</v>
      </c>
      <c r="C7" t="s">
        <v>273</v>
      </c>
      <c r="D7" t="s">
        <v>214</v>
      </c>
    </row>
    <row r="8" spans="1:4" x14ac:dyDescent="0.25">
      <c r="A8" s="30">
        <v>35855</v>
      </c>
      <c r="B8" s="48">
        <f>D8*100000</f>
        <v>28000.000000000004</v>
      </c>
      <c r="C8" s="28">
        <v>10507.47</v>
      </c>
      <c r="D8" s="26">
        <v>0.28000000000000003</v>
      </c>
    </row>
    <row r="9" spans="1:4" x14ac:dyDescent="0.25">
      <c r="A9" s="30">
        <v>35886</v>
      </c>
      <c r="B9" s="48">
        <f t="shared" ref="B9:B72" si="0">D9*100000</f>
        <v>23250</v>
      </c>
      <c r="C9" s="28">
        <v>10211.629999999999</v>
      </c>
      <c r="D9" s="26">
        <v>0.23250000000000001</v>
      </c>
    </row>
    <row r="10" spans="1:4" x14ac:dyDescent="0.25">
      <c r="A10" s="30">
        <v>35916</v>
      </c>
      <c r="B10" s="48">
        <f t="shared" si="0"/>
        <v>21750</v>
      </c>
      <c r="C10" s="28">
        <v>8559.6299999999992</v>
      </c>
      <c r="D10" s="26">
        <v>0.2175</v>
      </c>
    </row>
    <row r="11" spans="1:4" x14ac:dyDescent="0.25">
      <c r="A11" s="30">
        <v>35947</v>
      </c>
      <c r="B11" s="48">
        <f t="shared" si="0"/>
        <v>21000</v>
      </c>
      <c r="C11" s="28">
        <v>8368.35</v>
      </c>
      <c r="D11" s="26">
        <v>0.21</v>
      </c>
    </row>
    <row r="12" spans="1:4" x14ac:dyDescent="0.25">
      <c r="A12" s="30">
        <v>35977</v>
      </c>
      <c r="B12" s="48">
        <f t="shared" si="0"/>
        <v>19750</v>
      </c>
      <c r="C12" s="28">
        <v>9207.15</v>
      </c>
      <c r="D12" s="26">
        <v>0.19750000000000001</v>
      </c>
    </row>
    <row r="13" spans="1:4" x14ac:dyDescent="0.25">
      <c r="A13" s="30">
        <v>36008</v>
      </c>
      <c r="B13" s="48">
        <f t="shared" si="0"/>
        <v>19750</v>
      </c>
      <c r="C13" s="28">
        <v>5501.06</v>
      </c>
      <c r="D13" s="26">
        <v>0.19750000000000001</v>
      </c>
    </row>
    <row r="14" spans="1:4" x14ac:dyDescent="0.25">
      <c r="A14" s="30">
        <v>36039</v>
      </c>
      <c r="B14" s="48">
        <f t="shared" si="0"/>
        <v>19000</v>
      </c>
      <c r="C14" s="28">
        <v>5568.41</v>
      </c>
      <c r="D14" s="26">
        <v>0.19</v>
      </c>
    </row>
    <row r="15" spans="1:4" x14ac:dyDescent="0.25">
      <c r="A15" s="30">
        <v>36069</v>
      </c>
      <c r="B15" s="48">
        <f t="shared" si="0"/>
        <v>19000</v>
      </c>
      <c r="C15" s="28">
        <v>5907.45</v>
      </c>
      <c r="D15" s="26">
        <v>0.19</v>
      </c>
    </row>
    <row r="16" spans="1:4" x14ac:dyDescent="0.25">
      <c r="A16" s="30">
        <v>36100</v>
      </c>
      <c r="B16" s="48">
        <f t="shared" si="0"/>
        <v>19000</v>
      </c>
      <c r="C16" s="28">
        <v>7184.11</v>
      </c>
      <c r="D16" s="26">
        <v>0.19</v>
      </c>
    </row>
    <row r="17" spans="1:4" x14ac:dyDescent="0.25">
      <c r="A17" s="30">
        <v>36130</v>
      </c>
      <c r="B17" s="48">
        <f t="shared" si="0"/>
        <v>28999.999999999996</v>
      </c>
      <c r="C17" s="28">
        <v>5616.35</v>
      </c>
      <c r="D17" s="26">
        <v>0.28999999999999998</v>
      </c>
    </row>
    <row r="18" spans="1:4" x14ac:dyDescent="0.25">
      <c r="A18" s="30">
        <v>36161</v>
      </c>
      <c r="B18" s="48">
        <f t="shared" si="0"/>
        <v>25000</v>
      </c>
      <c r="C18" s="28">
        <v>3947.34</v>
      </c>
      <c r="D18" s="26">
        <v>0.25</v>
      </c>
    </row>
    <row r="19" spans="1:4" x14ac:dyDescent="0.25">
      <c r="A19" s="30">
        <v>36192</v>
      </c>
      <c r="B19" s="48">
        <f t="shared" si="0"/>
        <v>25000</v>
      </c>
      <c r="C19" s="28">
        <v>4389.6499999999996</v>
      </c>
      <c r="D19" s="26">
        <v>0.25</v>
      </c>
    </row>
    <row r="20" spans="1:4" x14ac:dyDescent="0.25">
      <c r="A20" s="30">
        <v>36220</v>
      </c>
      <c r="B20" s="48">
        <f t="shared" si="0"/>
        <v>45000</v>
      </c>
      <c r="C20" s="28">
        <v>6236.73</v>
      </c>
      <c r="D20" s="26">
        <v>0.45</v>
      </c>
    </row>
    <row r="21" spans="1:4" x14ac:dyDescent="0.25">
      <c r="A21" s="30">
        <v>36251</v>
      </c>
      <c r="B21" s="48">
        <f t="shared" si="0"/>
        <v>39500</v>
      </c>
      <c r="C21" s="28">
        <v>6821.51</v>
      </c>
      <c r="D21" s="26">
        <v>0.39500000000000002</v>
      </c>
    </row>
    <row r="22" spans="1:4" x14ac:dyDescent="0.25">
      <c r="A22" s="30">
        <v>36281</v>
      </c>
      <c r="B22" s="48">
        <f t="shared" si="0"/>
        <v>23500</v>
      </c>
      <c r="C22" s="28">
        <v>6451.42</v>
      </c>
      <c r="D22" s="26">
        <v>0.23499999999999999</v>
      </c>
    </row>
    <row r="23" spans="1:4" x14ac:dyDescent="0.25">
      <c r="A23" s="30">
        <v>36312</v>
      </c>
      <c r="B23" s="48">
        <f t="shared" si="0"/>
        <v>22000</v>
      </c>
      <c r="C23" s="28">
        <v>6636.41</v>
      </c>
      <c r="D23" s="27">
        <v>0.22</v>
      </c>
    </row>
    <row r="24" spans="1:4" x14ac:dyDescent="0.25">
      <c r="A24" s="30">
        <v>36342</v>
      </c>
      <c r="B24" s="48">
        <f t="shared" si="0"/>
        <v>21000</v>
      </c>
      <c r="C24" s="28">
        <v>5794.67</v>
      </c>
      <c r="D24" s="27">
        <v>0.21</v>
      </c>
    </row>
    <row r="25" spans="1:4" x14ac:dyDescent="0.25">
      <c r="A25" s="30">
        <v>36373</v>
      </c>
      <c r="B25" s="48">
        <f t="shared" si="0"/>
        <v>19500</v>
      </c>
      <c r="C25" s="28">
        <v>5511.21</v>
      </c>
      <c r="D25" s="27">
        <v>0.19500000000000001</v>
      </c>
    </row>
    <row r="26" spans="1:4" x14ac:dyDescent="0.25">
      <c r="A26" s="30">
        <v>36404</v>
      </c>
      <c r="B26" s="48">
        <f t="shared" si="0"/>
        <v>19500</v>
      </c>
      <c r="C26" s="28">
        <v>5736.57</v>
      </c>
      <c r="D26" s="27">
        <v>0.19500000000000001</v>
      </c>
    </row>
    <row r="27" spans="1:4" x14ac:dyDescent="0.25">
      <c r="A27" s="30">
        <v>36434</v>
      </c>
      <c r="B27" s="48">
        <f t="shared" si="0"/>
        <v>19000</v>
      </c>
      <c r="C27" s="28">
        <v>6009.24</v>
      </c>
      <c r="D27" s="27">
        <v>0.19</v>
      </c>
    </row>
    <row r="28" spans="1:4" x14ac:dyDescent="0.25">
      <c r="A28" s="30">
        <v>36465</v>
      </c>
      <c r="B28" s="48">
        <f t="shared" si="0"/>
        <v>19000</v>
      </c>
      <c r="C28" s="28">
        <v>7169.09</v>
      </c>
      <c r="D28" s="27">
        <v>0.19</v>
      </c>
    </row>
    <row r="29" spans="1:4" x14ac:dyDescent="0.25">
      <c r="A29" s="30">
        <v>36495</v>
      </c>
      <c r="B29" s="48">
        <f t="shared" si="0"/>
        <v>19000</v>
      </c>
      <c r="C29" s="28">
        <v>9474.5</v>
      </c>
      <c r="D29" s="27">
        <v>0.19</v>
      </c>
    </row>
    <row r="30" spans="1:4" x14ac:dyDescent="0.25">
      <c r="A30" s="30">
        <v>36526</v>
      </c>
      <c r="B30" s="48">
        <f t="shared" si="0"/>
        <v>19000</v>
      </c>
      <c r="C30" s="28">
        <v>9191.4</v>
      </c>
      <c r="D30" s="27">
        <v>0.19</v>
      </c>
    </row>
    <row r="31" spans="1:4" x14ac:dyDescent="0.25">
      <c r="A31" s="30">
        <v>36557</v>
      </c>
      <c r="B31" s="48">
        <f t="shared" si="0"/>
        <v>19000</v>
      </c>
      <c r="C31" s="28">
        <v>9994.4500000000007</v>
      </c>
      <c r="D31" s="27">
        <v>0.19</v>
      </c>
    </row>
    <row r="32" spans="1:4" x14ac:dyDescent="0.25">
      <c r="A32" s="30">
        <v>36586</v>
      </c>
      <c r="B32" s="48">
        <f t="shared" si="0"/>
        <v>18500</v>
      </c>
      <c r="C32" s="28">
        <v>10247.48</v>
      </c>
      <c r="D32" s="27">
        <v>0.185</v>
      </c>
    </row>
    <row r="33" spans="1:4" x14ac:dyDescent="0.25">
      <c r="A33" s="30">
        <v>36617</v>
      </c>
      <c r="B33" s="48">
        <f t="shared" si="0"/>
        <v>18500</v>
      </c>
      <c r="C33" s="28">
        <v>8612.86</v>
      </c>
      <c r="D33" s="27">
        <v>0.185</v>
      </c>
    </row>
    <row r="34" spans="1:4" x14ac:dyDescent="0.25">
      <c r="A34" s="30">
        <v>36647</v>
      </c>
      <c r="B34" s="48">
        <f t="shared" si="0"/>
        <v>18500</v>
      </c>
      <c r="C34" s="28">
        <v>8204.39</v>
      </c>
      <c r="D34" s="27">
        <v>0.185</v>
      </c>
    </row>
    <row r="35" spans="1:4" x14ac:dyDescent="0.25">
      <c r="A35" s="30">
        <v>36678</v>
      </c>
      <c r="B35" s="48">
        <f t="shared" si="0"/>
        <v>17500</v>
      </c>
      <c r="C35" s="28">
        <v>9262.43</v>
      </c>
      <c r="D35" s="27">
        <v>0.17499999999999999</v>
      </c>
    </row>
    <row r="36" spans="1:4" x14ac:dyDescent="0.25">
      <c r="A36" s="30">
        <v>36708</v>
      </c>
      <c r="B36" s="48">
        <f t="shared" si="0"/>
        <v>17000</v>
      </c>
      <c r="C36" s="28">
        <v>9228.6</v>
      </c>
      <c r="D36" s="27">
        <v>0.17</v>
      </c>
    </row>
    <row r="37" spans="1:4" x14ac:dyDescent="0.25">
      <c r="A37" s="30">
        <v>36739</v>
      </c>
      <c r="B37" s="48">
        <f t="shared" si="0"/>
        <v>16500</v>
      </c>
      <c r="C37" s="28">
        <v>9515.4599999999991</v>
      </c>
      <c r="D37" s="27">
        <v>0.16500000000000001</v>
      </c>
    </row>
    <row r="38" spans="1:4" x14ac:dyDescent="0.25">
      <c r="A38" s="30">
        <v>36770</v>
      </c>
      <c r="B38" s="48">
        <f t="shared" si="0"/>
        <v>16500</v>
      </c>
      <c r="C38" s="28">
        <v>8642.64</v>
      </c>
      <c r="D38" s="27">
        <v>0.16500000000000001</v>
      </c>
    </row>
    <row r="39" spans="1:4" x14ac:dyDescent="0.25">
      <c r="A39" s="30">
        <v>36800</v>
      </c>
      <c r="B39" s="48">
        <f t="shared" si="0"/>
        <v>16500</v>
      </c>
      <c r="C39" s="28">
        <v>7828.97</v>
      </c>
      <c r="D39" s="27">
        <v>0.16500000000000001</v>
      </c>
    </row>
    <row r="40" spans="1:4" x14ac:dyDescent="0.25">
      <c r="A40" s="30">
        <v>36831</v>
      </c>
      <c r="B40" s="48">
        <f t="shared" si="0"/>
        <v>16500</v>
      </c>
      <c r="C40" s="28">
        <v>6714.19</v>
      </c>
      <c r="D40" s="27">
        <v>0.16500000000000001</v>
      </c>
    </row>
    <row r="41" spans="1:4" x14ac:dyDescent="0.25">
      <c r="A41" s="30">
        <v>36861</v>
      </c>
      <c r="B41" s="48">
        <f t="shared" si="0"/>
        <v>15750</v>
      </c>
      <c r="C41" s="28">
        <v>7829.29</v>
      </c>
      <c r="D41" s="27">
        <v>0.1575</v>
      </c>
    </row>
    <row r="42" spans="1:4" x14ac:dyDescent="0.25">
      <c r="A42" s="30">
        <v>36892</v>
      </c>
      <c r="B42" s="48">
        <f t="shared" si="0"/>
        <v>15250</v>
      </c>
      <c r="C42" s="28">
        <v>8970.94</v>
      </c>
      <c r="D42" s="27">
        <v>0.1525</v>
      </c>
    </row>
    <row r="43" spans="1:4" x14ac:dyDescent="0.25">
      <c r="A43" s="30">
        <v>36923</v>
      </c>
      <c r="B43" s="48">
        <f t="shared" si="0"/>
        <v>15250</v>
      </c>
      <c r="C43" s="28">
        <v>7768.96</v>
      </c>
      <c r="D43" s="27">
        <v>0.1525</v>
      </c>
    </row>
    <row r="44" spans="1:4" x14ac:dyDescent="0.25">
      <c r="A44" s="30">
        <v>36951</v>
      </c>
      <c r="B44" s="48">
        <f t="shared" si="0"/>
        <v>15250</v>
      </c>
      <c r="C44" s="28">
        <v>6709.31</v>
      </c>
      <c r="D44" s="27">
        <v>0.1525</v>
      </c>
    </row>
    <row r="45" spans="1:4" x14ac:dyDescent="0.25">
      <c r="A45" s="30">
        <v>36982</v>
      </c>
      <c r="B45" s="48">
        <f t="shared" si="0"/>
        <v>15750</v>
      </c>
      <c r="C45" s="28">
        <v>6780.7</v>
      </c>
      <c r="D45" s="27">
        <v>0.1575</v>
      </c>
    </row>
    <row r="46" spans="1:4" x14ac:dyDescent="0.25">
      <c r="A46" s="30">
        <v>37012</v>
      </c>
      <c r="B46" s="48">
        <f t="shared" si="0"/>
        <v>16250</v>
      </c>
      <c r="C46" s="28">
        <v>6155.45</v>
      </c>
      <c r="D46" s="27">
        <v>0.16250000000000001</v>
      </c>
    </row>
    <row r="47" spans="1:4" x14ac:dyDescent="0.25">
      <c r="A47" s="30">
        <v>37043</v>
      </c>
      <c r="B47" s="48">
        <f t="shared" si="0"/>
        <v>16750</v>
      </c>
      <c r="C47" s="28">
        <v>6302.93</v>
      </c>
      <c r="D47" s="27">
        <v>0.16750000000000001</v>
      </c>
    </row>
    <row r="48" spans="1:4" x14ac:dyDescent="0.25">
      <c r="A48" s="30">
        <v>37073</v>
      </c>
      <c r="B48" s="48">
        <f t="shared" si="0"/>
        <v>18250</v>
      </c>
      <c r="C48" s="28">
        <v>5563.98</v>
      </c>
      <c r="D48" s="27">
        <v>0.1825</v>
      </c>
    </row>
    <row r="49" spans="1:4" x14ac:dyDescent="0.25">
      <c r="A49" s="30">
        <v>37104</v>
      </c>
      <c r="B49" s="48">
        <f t="shared" si="0"/>
        <v>19000</v>
      </c>
      <c r="C49" s="28">
        <v>5009.9799999999996</v>
      </c>
      <c r="D49" s="27">
        <v>0.19</v>
      </c>
    </row>
    <row r="50" spans="1:4" x14ac:dyDescent="0.25">
      <c r="A50" s="30">
        <v>37135</v>
      </c>
      <c r="B50" s="48">
        <f t="shared" si="0"/>
        <v>19000</v>
      </c>
      <c r="C50" s="28">
        <v>3984.91</v>
      </c>
      <c r="D50" s="27">
        <v>0.19</v>
      </c>
    </row>
    <row r="51" spans="1:4" x14ac:dyDescent="0.25">
      <c r="A51" s="30">
        <v>37165</v>
      </c>
      <c r="B51" s="48">
        <f t="shared" si="0"/>
        <v>19000</v>
      </c>
      <c r="C51" s="28">
        <v>4216.96</v>
      </c>
      <c r="D51" s="27">
        <v>0.19</v>
      </c>
    </row>
    <row r="52" spans="1:4" x14ac:dyDescent="0.25">
      <c r="A52" s="30">
        <v>37196</v>
      </c>
      <c r="B52" s="48">
        <f t="shared" si="0"/>
        <v>19000</v>
      </c>
      <c r="C52" s="28">
        <v>5185.12</v>
      </c>
      <c r="D52" s="27">
        <v>0.19</v>
      </c>
    </row>
    <row r="53" spans="1:4" x14ac:dyDescent="0.25">
      <c r="A53" s="30">
        <v>37226</v>
      </c>
      <c r="B53" s="48">
        <f t="shared" si="0"/>
        <v>19000</v>
      </c>
      <c r="C53" s="28">
        <v>5875.19</v>
      </c>
      <c r="D53" s="27">
        <v>0.19</v>
      </c>
    </row>
    <row r="54" spans="1:4" x14ac:dyDescent="0.25">
      <c r="A54" s="30">
        <v>37257</v>
      </c>
      <c r="B54" s="48">
        <f t="shared" si="0"/>
        <v>19000</v>
      </c>
      <c r="C54" s="28">
        <v>5274.23</v>
      </c>
      <c r="D54" s="27">
        <v>0.19</v>
      </c>
    </row>
    <row r="55" spans="1:4" x14ac:dyDescent="0.25">
      <c r="A55" s="30">
        <v>37288</v>
      </c>
      <c r="B55" s="48">
        <f t="shared" si="0"/>
        <v>18750</v>
      </c>
      <c r="C55" s="28">
        <v>5936.24</v>
      </c>
      <c r="D55" s="27">
        <v>0.1875</v>
      </c>
    </row>
    <row r="56" spans="1:4" x14ac:dyDescent="0.25">
      <c r="A56" s="30">
        <v>37316</v>
      </c>
      <c r="B56" s="48">
        <f t="shared" si="0"/>
        <v>18500</v>
      </c>
      <c r="C56" s="28">
        <v>5703.33</v>
      </c>
      <c r="D56" s="27">
        <v>0.185</v>
      </c>
    </row>
    <row r="57" spans="1:4" x14ac:dyDescent="0.25">
      <c r="A57" s="30">
        <v>37347</v>
      </c>
      <c r="B57" s="48">
        <f t="shared" si="0"/>
        <v>18500</v>
      </c>
      <c r="C57" s="28">
        <v>5544.54</v>
      </c>
      <c r="D57" s="27">
        <v>0.185</v>
      </c>
    </row>
    <row r="58" spans="1:4" x14ac:dyDescent="0.25">
      <c r="A58" s="30">
        <v>37377</v>
      </c>
      <c r="B58" s="48">
        <f t="shared" si="0"/>
        <v>18500</v>
      </c>
      <c r="C58" s="28">
        <v>5109.82</v>
      </c>
      <c r="D58" s="27">
        <v>0.185</v>
      </c>
    </row>
    <row r="59" spans="1:4" x14ac:dyDescent="0.25">
      <c r="A59" s="30">
        <v>37408</v>
      </c>
      <c r="B59" s="48">
        <f t="shared" si="0"/>
        <v>18500</v>
      </c>
      <c r="C59" s="28">
        <v>3957.07</v>
      </c>
      <c r="D59" s="27">
        <v>0.185</v>
      </c>
    </row>
    <row r="60" spans="1:4" x14ac:dyDescent="0.25">
      <c r="A60" s="30">
        <v>37438</v>
      </c>
      <c r="B60" s="48">
        <f t="shared" si="0"/>
        <v>18000</v>
      </c>
      <c r="C60" s="28">
        <v>2837.96</v>
      </c>
      <c r="D60" s="27">
        <v>0.18</v>
      </c>
    </row>
    <row r="61" spans="1:4" x14ac:dyDescent="0.25">
      <c r="A61" s="30">
        <v>37469</v>
      </c>
      <c r="B61" s="48">
        <f t="shared" si="0"/>
        <v>18000</v>
      </c>
      <c r="C61" s="28">
        <v>3454.97</v>
      </c>
      <c r="D61" s="27">
        <v>0.18</v>
      </c>
    </row>
    <row r="62" spans="1:4" x14ac:dyDescent="0.25">
      <c r="A62" s="30">
        <v>37500</v>
      </c>
      <c r="B62" s="48">
        <f t="shared" si="0"/>
        <v>18000</v>
      </c>
      <c r="C62" s="28">
        <v>2296.2800000000002</v>
      </c>
      <c r="D62" s="27">
        <v>0.18</v>
      </c>
    </row>
    <row r="63" spans="1:4" x14ac:dyDescent="0.25">
      <c r="A63" s="30">
        <v>37530</v>
      </c>
      <c r="B63" s="48">
        <f t="shared" si="0"/>
        <v>21000</v>
      </c>
      <c r="C63" s="28">
        <v>2789.49</v>
      </c>
      <c r="D63" s="27">
        <v>0.21</v>
      </c>
    </row>
    <row r="64" spans="1:4" x14ac:dyDescent="0.25">
      <c r="A64" s="30">
        <v>37561</v>
      </c>
      <c r="B64" s="48">
        <f t="shared" si="0"/>
        <v>21000</v>
      </c>
      <c r="C64" s="28">
        <v>2880.7</v>
      </c>
      <c r="D64" s="27">
        <v>0.21</v>
      </c>
    </row>
    <row r="65" spans="1:4" x14ac:dyDescent="0.25">
      <c r="A65" s="30">
        <v>37591</v>
      </c>
      <c r="B65" s="48">
        <f t="shared" si="0"/>
        <v>22000</v>
      </c>
      <c r="C65" s="28">
        <v>3189.49</v>
      </c>
      <c r="D65" s="27">
        <v>0.22</v>
      </c>
    </row>
    <row r="66" spans="1:4" x14ac:dyDescent="0.25">
      <c r="A66" s="30">
        <v>37622</v>
      </c>
      <c r="B66" s="48">
        <f t="shared" si="0"/>
        <v>25000</v>
      </c>
      <c r="C66" s="28">
        <v>3125.13</v>
      </c>
      <c r="D66" s="27">
        <v>0.25</v>
      </c>
    </row>
    <row r="67" spans="1:4" x14ac:dyDescent="0.25">
      <c r="A67" s="30">
        <v>37653</v>
      </c>
      <c r="B67" s="48">
        <f t="shared" si="0"/>
        <v>25500</v>
      </c>
      <c r="C67" s="28">
        <v>2881.33</v>
      </c>
      <c r="D67" s="27">
        <v>0.255</v>
      </c>
    </row>
    <row r="68" spans="1:4" x14ac:dyDescent="0.25">
      <c r="A68" s="30">
        <v>37681</v>
      </c>
      <c r="B68" s="48">
        <f t="shared" si="0"/>
        <v>26500</v>
      </c>
      <c r="C68" s="28">
        <v>3354.24</v>
      </c>
      <c r="D68" s="27">
        <v>0.26500000000000001</v>
      </c>
    </row>
    <row r="69" spans="1:4" x14ac:dyDescent="0.25">
      <c r="A69" s="30">
        <v>37712</v>
      </c>
      <c r="B69" s="48">
        <f t="shared" si="0"/>
        <v>26500</v>
      </c>
      <c r="C69" s="28">
        <v>4316.5</v>
      </c>
      <c r="D69" s="27">
        <v>0.26500000000000001</v>
      </c>
    </row>
    <row r="70" spans="1:4" x14ac:dyDescent="0.25">
      <c r="A70" s="30">
        <v>37742</v>
      </c>
      <c r="B70" s="48">
        <f t="shared" si="0"/>
        <v>26500</v>
      </c>
      <c r="C70" s="28">
        <v>4517.53</v>
      </c>
      <c r="D70" s="27">
        <v>0.26500000000000001</v>
      </c>
    </row>
    <row r="71" spans="1:4" x14ac:dyDescent="0.25">
      <c r="A71" s="30">
        <v>37773</v>
      </c>
      <c r="B71" s="48">
        <f t="shared" si="0"/>
        <v>26000</v>
      </c>
      <c r="C71" s="28">
        <v>4575.8599999999997</v>
      </c>
      <c r="D71" s="27">
        <v>0.26</v>
      </c>
    </row>
    <row r="72" spans="1:4" x14ac:dyDescent="0.25">
      <c r="A72" s="30">
        <v>37803</v>
      </c>
      <c r="B72" s="48">
        <f t="shared" si="0"/>
        <v>24500</v>
      </c>
      <c r="C72" s="28">
        <v>4577.3100000000004</v>
      </c>
      <c r="D72" s="27">
        <v>0.245</v>
      </c>
    </row>
    <row r="73" spans="1:4" x14ac:dyDescent="0.25">
      <c r="A73" s="30">
        <v>37834</v>
      </c>
      <c r="B73" s="48">
        <f t="shared" ref="B73:B136" si="1">D73*100000</f>
        <v>22000</v>
      </c>
      <c r="C73" s="28">
        <v>5097.24</v>
      </c>
      <c r="D73" s="27">
        <v>0.22</v>
      </c>
    </row>
    <row r="74" spans="1:4" x14ac:dyDescent="0.25">
      <c r="A74" s="30">
        <v>37865</v>
      </c>
      <c r="B74" s="48">
        <f t="shared" si="1"/>
        <v>20000</v>
      </c>
      <c r="C74" s="28">
        <v>5538.1</v>
      </c>
      <c r="D74" s="27">
        <v>0.2</v>
      </c>
    </row>
    <row r="75" spans="1:4" x14ac:dyDescent="0.25">
      <c r="A75" s="30">
        <v>37895</v>
      </c>
      <c r="B75" s="48">
        <f t="shared" si="1"/>
        <v>19000</v>
      </c>
      <c r="C75" s="28">
        <v>6274.42</v>
      </c>
      <c r="D75" s="27">
        <v>0.19</v>
      </c>
    </row>
    <row r="76" spans="1:4" x14ac:dyDescent="0.25">
      <c r="A76" s="30">
        <v>37926</v>
      </c>
      <c r="B76" s="48">
        <f t="shared" si="1"/>
        <v>17500</v>
      </c>
      <c r="C76" s="28">
        <v>6853.64</v>
      </c>
      <c r="D76" s="27">
        <v>0.17499999999999999</v>
      </c>
    </row>
    <row r="77" spans="1:4" x14ac:dyDescent="0.25">
      <c r="A77" s="30">
        <v>37956</v>
      </c>
      <c r="B77" s="48">
        <f t="shared" si="1"/>
        <v>16500</v>
      </c>
      <c r="C77" s="28">
        <v>7686.27</v>
      </c>
      <c r="D77" s="27">
        <v>0.16500000000000001</v>
      </c>
    </row>
    <row r="78" spans="1:4" x14ac:dyDescent="0.25">
      <c r="A78" s="30">
        <v>37987</v>
      </c>
      <c r="B78" s="48">
        <f t="shared" si="1"/>
        <v>16500</v>
      </c>
      <c r="C78" s="28">
        <v>7447.66</v>
      </c>
      <c r="D78" s="27">
        <v>0.16500000000000001</v>
      </c>
    </row>
    <row r="79" spans="1:4" x14ac:dyDescent="0.25">
      <c r="A79" s="30">
        <v>38018</v>
      </c>
      <c r="B79" s="48">
        <f t="shared" si="1"/>
        <v>16500</v>
      </c>
      <c r="C79" s="28">
        <v>7488.81</v>
      </c>
      <c r="D79" s="27">
        <v>0.16500000000000001</v>
      </c>
    </row>
    <row r="80" spans="1:4" x14ac:dyDescent="0.25">
      <c r="A80" s="30">
        <v>38047</v>
      </c>
      <c r="B80" s="48">
        <f t="shared" si="1"/>
        <v>16250</v>
      </c>
      <c r="C80" s="28">
        <v>7648.44</v>
      </c>
      <c r="D80" s="27">
        <v>0.16250000000000001</v>
      </c>
    </row>
    <row r="81" spans="1:4" x14ac:dyDescent="0.25">
      <c r="A81" s="30">
        <v>38078</v>
      </c>
      <c r="B81" s="48">
        <f t="shared" si="1"/>
        <v>16000</v>
      </c>
      <c r="C81" s="28">
        <v>6691.88</v>
      </c>
      <c r="D81" s="27">
        <v>0.16</v>
      </c>
    </row>
    <row r="82" spans="1:4" x14ac:dyDescent="0.25">
      <c r="A82" s="30">
        <v>38108</v>
      </c>
      <c r="B82" s="48">
        <f t="shared" si="1"/>
        <v>16000</v>
      </c>
      <c r="C82" s="28">
        <v>6130.69</v>
      </c>
      <c r="D82" s="27">
        <v>0.16</v>
      </c>
    </row>
    <row r="83" spans="1:4" x14ac:dyDescent="0.25">
      <c r="A83" s="30">
        <v>38139</v>
      </c>
      <c r="B83" s="48">
        <f t="shared" si="1"/>
        <v>16000</v>
      </c>
      <c r="C83" s="28">
        <v>6855.4</v>
      </c>
      <c r="D83" s="27">
        <v>0.16</v>
      </c>
    </row>
    <row r="84" spans="1:4" x14ac:dyDescent="0.25">
      <c r="A84" s="30">
        <v>38169</v>
      </c>
      <c r="B84" s="48">
        <f t="shared" si="1"/>
        <v>16000</v>
      </c>
      <c r="C84" s="28">
        <v>7359.75</v>
      </c>
      <c r="D84" s="27">
        <v>0.16</v>
      </c>
    </row>
    <row r="85" spans="1:4" x14ac:dyDescent="0.25">
      <c r="A85" s="30">
        <v>38200</v>
      </c>
      <c r="B85" s="48">
        <f t="shared" si="1"/>
        <v>16000</v>
      </c>
      <c r="C85" s="28">
        <v>7793.29</v>
      </c>
      <c r="D85" s="27">
        <v>0.16</v>
      </c>
    </row>
    <row r="86" spans="1:4" x14ac:dyDescent="0.25">
      <c r="A86" s="30">
        <v>38231</v>
      </c>
      <c r="B86" s="48">
        <f t="shared" si="1"/>
        <v>16250</v>
      </c>
      <c r="C86" s="28">
        <v>8133.39</v>
      </c>
      <c r="D86" s="27">
        <v>0.16250000000000001</v>
      </c>
    </row>
    <row r="87" spans="1:4" x14ac:dyDescent="0.25">
      <c r="A87" s="30">
        <v>38261</v>
      </c>
      <c r="B87" s="48">
        <f t="shared" si="1"/>
        <v>16750</v>
      </c>
      <c r="C87" s="28">
        <v>8062.31</v>
      </c>
      <c r="D87" s="27">
        <v>0.16750000000000001</v>
      </c>
    </row>
    <row r="88" spans="1:4" x14ac:dyDescent="0.25">
      <c r="A88" s="30">
        <v>38292</v>
      </c>
      <c r="B88" s="48">
        <f t="shared" si="1"/>
        <v>17250</v>
      </c>
      <c r="C88" s="28">
        <v>9241.75</v>
      </c>
      <c r="D88" s="27">
        <v>0.17249999999999999</v>
      </c>
    </row>
    <row r="89" spans="1:4" x14ac:dyDescent="0.25">
      <c r="A89" s="30">
        <v>38322</v>
      </c>
      <c r="B89" s="48">
        <f t="shared" si="1"/>
        <v>17750</v>
      </c>
      <c r="C89" s="28">
        <v>9870.4699999999993</v>
      </c>
      <c r="D89" s="27">
        <v>0.17749999999999999</v>
      </c>
    </row>
    <row r="90" spans="1:4" x14ac:dyDescent="0.25">
      <c r="A90" s="30">
        <v>38353</v>
      </c>
      <c r="B90" s="48">
        <f t="shared" si="1"/>
        <v>18250</v>
      </c>
      <c r="C90" s="28">
        <v>9338.49</v>
      </c>
      <c r="D90" s="27">
        <v>0.1825</v>
      </c>
    </row>
    <row r="91" spans="1:4" x14ac:dyDescent="0.25">
      <c r="A91" s="30">
        <v>38384</v>
      </c>
      <c r="B91" s="48">
        <f t="shared" si="1"/>
        <v>18750</v>
      </c>
      <c r="C91" s="28">
        <v>10870.82</v>
      </c>
      <c r="D91" s="27">
        <v>0.1875</v>
      </c>
    </row>
    <row r="92" spans="1:4" x14ac:dyDescent="0.25">
      <c r="A92" s="30">
        <v>38412</v>
      </c>
      <c r="B92" s="48">
        <f t="shared" si="1"/>
        <v>19250</v>
      </c>
      <c r="C92" s="28">
        <v>9984.11</v>
      </c>
      <c r="D92" s="27">
        <v>0.1925</v>
      </c>
    </row>
    <row r="93" spans="1:4" x14ac:dyDescent="0.25">
      <c r="A93" s="30">
        <v>38443</v>
      </c>
      <c r="B93" s="48">
        <f t="shared" si="1"/>
        <v>19500</v>
      </c>
      <c r="C93" s="28">
        <v>9830.52</v>
      </c>
      <c r="D93" s="27">
        <v>0.19500000000000001</v>
      </c>
    </row>
    <row r="94" spans="1:4" x14ac:dyDescent="0.25">
      <c r="A94" s="30">
        <v>38473</v>
      </c>
      <c r="B94" s="48">
        <f t="shared" si="1"/>
        <v>19750</v>
      </c>
      <c r="C94" s="28">
        <v>10465.870000000001</v>
      </c>
      <c r="D94" s="27">
        <v>0.19750000000000001</v>
      </c>
    </row>
    <row r="95" spans="1:4" x14ac:dyDescent="0.25">
      <c r="A95" s="30">
        <v>38504</v>
      </c>
      <c r="B95" s="48">
        <f t="shared" si="1"/>
        <v>19750</v>
      </c>
      <c r="C95" s="28">
        <v>10726.73</v>
      </c>
      <c r="D95" s="27">
        <v>0.19750000000000001</v>
      </c>
    </row>
    <row r="96" spans="1:4" x14ac:dyDescent="0.25">
      <c r="A96" s="30">
        <v>38534</v>
      </c>
      <c r="B96" s="48">
        <f t="shared" si="1"/>
        <v>19750</v>
      </c>
      <c r="C96" s="28">
        <v>10946.76</v>
      </c>
      <c r="D96" s="27">
        <v>0.19750000000000001</v>
      </c>
    </row>
    <row r="97" spans="1:4" x14ac:dyDescent="0.25">
      <c r="A97" s="30">
        <v>38565</v>
      </c>
      <c r="B97" s="48">
        <f t="shared" si="1"/>
        <v>19750</v>
      </c>
      <c r="C97" s="28">
        <v>11908.12</v>
      </c>
      <c r="D97" s="27">
        <v>0.19750000000000001</v>
      </c>
    </row>
    <row r="98" spans="1:4" x14ac:dyDescent="0.25">
      <c r="A98" s="30">
        <v>38596</v>
      </c>
      <c r="B98" s="48">
        <f t="shared" si="1"/>
        <v>19500</v>
      </c>
      <c r="C98" s="28">
        <v>14175.84</v>
      </c>
      <c r="D98" s="27">
        <v>0.19500000000000001</v>
      </c>
    </row>
    <row r="99" spans="1:4" x14ac:dyDescent="0.25">
      <c r="A99" s="30">
        <v>38626</v>
      </c>
      <c r="B99" s="48">
        <f t="shared" si="1"/>
        <v>19000</v>
      </c>
      <c r="C99" s="28">
        <v>13413.37</v>
      </c>
      <c r="D99" s="27">
        <v>0.19</v>
      </c>
    </row>
    <row r="100" spans="1:4" x14ac:dyDescent="0.25">
      <c r="A100" s="30">
        <v>38657</v>
      </c>
      <c r="B100" s="48">
        <f t="shared" si="1"/>
        <v>18500</v>
      </c>
      <c r="C100" s="28">
        <v>14422.39</v>
      </c>
      <c r="D100" s="27">
        <v>0.185</v>
      </c>
    </row>
    <row r="101" spans="1:4" x14ac:dyDescent="0.25">
      <c r="A101" s="30">
        <v>38687</v>
      </c>
      <c r="B101" s="48">
        <f t="shared" si="1"/>
        <v>18000</v>
      </c>
      <c r="C101" s="28">
        <v>14395.84</v>
      </c>
      <c r="D101" s="27">
        <v>0.18</v>
      </c>
    </row>
    <row r="102" spans="1:4" x14ac:dyDescent="0.25">
      <c r="A102" s="30">
        <v>38718</v>
      </c>
      <c r="B102" s="48">
        <f t="shared" si="1"/>
        <v>17250</v>
      </c>
      <c r="C102" s="28">
        <v>17336.400000000001</v>
      </c>
      <c r="D102" s="27">
        <v>0.17249999999999999</v>
      </c>
    </row>
    <row r="103" spans="1:4" x14ac:dyDescent="0.25">
      <c r="A103" s="30">
        <v>38749</v>
      </c>
      <c r="B103" s="48">
        <f t="shared" si="1"/>
        <v>17250</v>
      </c>
      <c r="C103" s="28">
        <v>18050.669999999998</v>
      </c>
      <c r="D103" s="27">
        <v>0.17249999999999999</v>
      </c>
    </row>
    <row r="104" spans="1:4" x14ac:dyDescent="0.25">
      <c r="A104" s="30">
        <v>38777</v>
      </c>
      <c r="B104" s="48">
        <f t="shared" si="1"/>
        <v>16500</v>
      </c>
      <c r="C104" s="28">
        <v>17545.990000000002</v>
      </c>
      <c r="D104" s="27">
        <v>0.16500000000000001</v>
      </c>
    </row>
    <row r="105" spans="1:4" x14ac:dyDescent="0.25">
      <c r="A105" s="30">
        <v>38808</v>
      </c>
      <c r="B105" s="48">
        <f t="shared" si="1"/>
        <v>15750</v>
      </c>
      <c r="C105" s="28">
        <v>19340.400000000001</v>
      </c>
      <c r="D105" s="27">
        <v>0.1575</v>
      </c>
    </row>
    <row r="106" spans="1:4" x14ac:dyDescent="0.25">
      <c r="A106" s="30">
        <v>38838</v>
      </c>
      <c r="B106" s="48">
        <f t="shared" si="1"/>
        <v>15250</v>
      </c>
      <c r="C106" s="28">
        <v>15889.19</v>
      </c>
      <c r="D106" s="27">
        <v>0.1525</v>
      </c>
    </row>
    <row r="107" spans="1:4" x14ac:dyDescent="0.25">
      <c r="A107" s="30">
        <v>38869</v>
      </c>
      <c r="B107" s="48">
        <f t="shared" si="1"/>
        <v>15250</v>
      </c>
      <c r="C107" s="28">
        <v>16907.27</v>
      </c>
      <c r="D107" s="27">
        <v>0.1525</v>
      </c>
    </row>
    <row r="108" spans="1:4" x14ac:dyDescent="0.25">
      <c r="A108" s="30">
        <v>38899</v>
      </c>
      <c r="B108" s="48">
        <f t="shared" si="1"/>
        <v>14750</v>
      </c>
      <c r="C108" s="28">
        <v>17046.169999999998</v>
      </c>
      <c r="D108" s="27">
        <v>0.14749999999999999</v>
      </c>
    </row>
    <row r="109" spans="1:4" x14ac:dyDescent="0.25">
      <c r="A109" s="30">
        <v>38930</v>
      </c>
      <c r="B109" s="48">
        <f t="shared" si="1"/>
        <v>14249.999999999998</v>
      </c>
      <c r="C109" s="28">
        <v>17007.5</v>
      </c>
      <c r="D109" s="27">
        <v>0.14249999999999999</v>
      </c>
    </row>
    <row r="110" spans="1:4" x14ac:dyDescent="0.25">
      <c r="A110" s="30">
        <v>38961</v>
      </c>
      <c r="B110" s="48">
        <f t="shared" si="1"/>
        <v>14249.999999999998</v>
      </c>
      <c r="C110" s="28">
        <v>16763.3</v>
      </c>
      <c r="D110" s="27">
        <v>0.14249999999999999</v>
      </c>
    </row>
    <row r="111" spans="1:4" x14ac:dyDescent="0.25">
      <c r="A111" s="30">
        <v>38991</v>
      </c>
      <c r="B111" s="48">
        <f t="shared" si="1"/>
        <v>13750.000000000002</v>
      </c>
      <c r="C111" s="28">
        <v>18312.8</v>
      </c>
      <c r="D111" s="27">
        <v>0.13750000000000001</v>
      </c>
    </row>
    <row r="112" spans="1:4" x14ac:dyDescent="0.25">
      <c r="A112" s="30">
        <v>39022</v>
      </c>
      <c r="B112" s="48">
        <f t="shared" si="1"/>
        <v>13250</v>
      </c>
      <c r="C112" s="28">
        <v>19387.400000000001</v>
      </c>
      <c r="D112" s="27">
        <v>0.13250000000000001</v>
      </c>
    </row>
    <row r="113" spans="1:4" x14ac:dyDescent="0.25">
      <c r="A113" s="30">
        <v>39052</v>
      </c>
      <c r="B113" s="48">
        <f t="shared" si="1"/>
        <v>13250</v>
      </c>
      <c r="C113" s="28">
        <v>20842.2</v>
      </c>
      <c r="D113" s="27">
        <v>0.13250000000000001</v>
      </c>
    </row>
    <row r="114" spans="1:4" x14ac:dyDescent="0.25">
      <c r="A114" s="30">
        <v>39083</v>
      </c>
      <c r="B114" s="48">
        <f t="shared" si="1"/>
        <v>13000</v>
      </c>
      <c r="C114" s="28">
        <v>20999.4</v>
      </c>
      <c r="D114" s="27">
        <v>0.13</v>
      </c>
    </row>
    <row r="115" spans="1:4" x14ac:dyDescent="0.25">
      <c r="A115" s="30">
        <v>39114</v>
      </c>
      <c r="B115" s="48">
        <f t="shared" si="1"/>
        <v>13000</v>
      </c>
      <c r="C115" s="28">
        <v>20693.400000000001</v>
      </c>
      <c r="D115" s="27">
        <v>0.13</v>
      </c>
    </row>
    <row r="116" spans="1:4" x14ac:dyDescent="0.25">
      <c r="A116" s="30">
        <v>39142</v>
      </c>
      <c r="B116" s="48">
        <f t="shared" si="1"/>
        <v>12750</v>
      </c>
      <c r="C116" s="28">
        <v>22235.200000000001</v>
      </c>
      <c r="D116" s="27">
        <v>0.1275</v>
      </c>
    </row>
    <row r="117" spans="1:4" x14ac:dyDescent="0.25">
      <c r="A117" s="30">
        <v>39173</v>
      </c>
      <c r="B117" s="48">
        <f t="shared" si="1"/>
        <v>12500</v>
      </c>
      <c r="C117" s="28">
        <v>24057.19</v>
      </c>
      <c r="D117" s="27">
        <v>0.125</v>
      </c>
    </row>
    <row r="118" spans="1:4" x14ac:dyDescent="0.25">
      <c r="A118" s="30">
        <v>39203</v>
      </c>
      <c r="B118" s="48">
        <f t="shared" si="1"/>
        <v>12500</v>
      </c>
      <c r="C118" s="28">
        <v>27199.08</v>
      </c>
      <c r="D118" s="27">
        <v>0.125</v>
      </c>
    </row>
    <row r="119" spans="1:4" x14ac:dyDescent="0.25">
      <c r="A119" s="30">
        <v>39234</v>
      </c>
      <c r="B119" s="48">
        <f t="shared" si="1"/>
        <v>12000</v>
      </c>
      <c r="C119" s="28">
        <v>28197.02</v>
      </c>
      <c r="D119" s="27">
        <v>0.12</v>
      </c>
    </row>
    <row r="120" spans="1:4" x14ac:dyDescent="0.25">
      <c r="A120" s="30">
        <v>39264</v>
      </c>
      <c r="B120" s="48">
        <f t="shared" si="1"/>
        <v>11500</v>
      </c>
      <c r="C120" s="28">
        <v>28789.85</v>
      </c>
      <c r="D120" s="27">
        <v>0.115</v>
      </c>
    </row>
    <row r="121" spans="1:4" x14ac:dyDescent="0.25">
      <c r="A121" s="30">
        <v>39295</v>
      </c>
      <c r="B121" s="48">
        <f t="shared" si="1"/>
        <v>11500</v>
      </c>
      <c r="C121" s="28">
        <v>27833.54</v>
      </c>
      <c r="D121" s="27">
        <v>0.115</v>
      </c>
    </row>
    <row r="122" spans="1:4" x14ac:dyDescent="0.25">
      <c r="A122" s="30">
        <v>39326</v>
      </c>
      <c r="B122" s="48">
        <f t="shared" si="1"/>
        <v>11250</v>
      </c>
      <c r="C122" s="28">
        <v>32968.949999999997</v>
      </c>
      <c r="D122" s="27">
        <v>0.1125</v>
      </c>
    </row>
    <row r="123" spans="1:4" x14ac:dyDescent="0.25">
      <c r="A123" s="30">
        <v>39356</v>
      </c>
      <c r="B123" s="48">
        <f t="shared" si="1"/>
        <v>11250</v>
      </c>
      <c r="C123" s="28">
        <v>37547</v>
      </c>
      <c r="D123" s="27">
        <v>0.1125</v>
      </c>
    </row>
    <row r="124" spans="1:4" x14ac:dyDescent="0.25">
      <c r="A124" s="30">
        <v>39387</v>
      </c>
      <c r="B124" s="48">
        <f t="shared" si="1"/>
        <v>11250</v>
      </c>
      <c r="C124" s="28">
        <v>34666.11</v>
      </c>
      <c r="D124" s="27">
        <v>0.1125</v>
      </c>
    </row>
    <row r="125" spans="1:4" x14ac:dyDescent="0.25">
      <c r="A125" s="30">
        <v>39417</v>
      </c>
      <c r="B125" s="48">
        <f t="shared" si="1"/>
        <v>11250</v>
      </c>
      <c r="C125" s="28">
        <v>36264.980000000003</v>
      </c>
      <c r="D125" s="27">
        <v>0.1125</v>
      </c>
    </row>
    <row r="126" spans="1:4" x14ac:dyDescent="0.25">
      <c r="A126" s="30">
        <v>39448</v>
      </c>
      <c r="B126" s="48">
        <f t="shared" si="1"/>
        <v>11250</v>
      </c>
      <c r="C126" s="28">
        <v>33341.440000000002</v>
      </c>
      <c r="D126" s="27">
        <v>0.1125</v>
      </c>
    </row>
    <row r="127" spans="1:4" x14ac:dyDescent="0.25">
      <c r="A127" s="30">
        <v>39479</v>
      </c>
      <c r="B127" s="48">
        <f t="shared" si="1"/>
        <v>11250</v>
      </c>
      <c r="C127" s="28">
        <v>38962.9</v>
      </c>
      <c r="D127" s="27">
        <v>0.1125</v>
      </c>
    </row>
    <row r="128" spans="1:4" x14ac:dyDescent="0.25">
      <c r="A128" s="30">
        <v>39508</v>
      </c>
      <c r="B128" s="48">
        <f t="shared" si="1"/>
        <v>11250</v>
      </c>
      <c r="C128" s="28">
        <v>34799.120000000003</v>
      </c>
      <c r="D128" s="27">
        <v>0.1125</v>
      </c>
    </row>
    <row r="129" spans="1:4" x14ac:dyDescent="0.25">
      <c r="A129" s="30">
        <v>39539</v>
      </c>
      <c r="B129" s="48">
        <f t="shared" si="1"/>
        <v>11750</v>
      </c>
      <c r="C129" s="28">
        <v>40254.120000000003</v>
      </c>
      <c r="D129" s="27">
        <v>0.11749999999999999</v>
      </c>
    </row>
    <row r="130" spans="1:4" x14ac:dyDescent="0.25">
      <c r="A130" s="30">
        <v>39569</v>
      </c>
      <c r="B130" s="48">
        <f t="shared" si="1"/>
        <v>11750</v>
      </c>
      <c r="C130" s="28">
        <v>44617.39</v>
      </c>
      <c r="D130" s="27">
        <v>0.11749999999999999</v>
      </c>
    </row>
    <row r="131" spans="1:4" x14ac:dyDescent="0.25">
      <c r="A131" s="30">
        <v>39600</v>
      </c>
      <c r="B131" s="48">
        <f t="shared" si="1"/>
        <v>12250</v>
      </c>
      <c r="C131" s="28">
        <v>40712.32</v>
      </c>
      <c r="D131" s="27">
        <v>0.1225</v>
      </c>
    </row>
    <row r="132" spans="1:4" x14ac:dyDescent="0.25">
      <c r="A132" s="30">
        <v>39630</v>
      </c>
      <c r="B132" s="48">
        <f t="shared" si="1"/>
        <v>13000</v>
      </c>
      <c r="C132" s="28">
        <v>38095.49</v>
      </c>
      <c r="D132" s="27">
        <v>0.13</v>
      </c>
    </row>
    <row r="133" spans="1:4" x14ac:dyDescent="0.25">
      <c r="A133" s="30">
        <v>39661</v>
      </c>
      <c r="B133" s="48">
        <f t="shared" si="1"/>
        <v>13000</v>
      </c>
      <c r="C133" s="28">
        <v>34166.04</v>
      </c>
      <c r="D133" s="27">
        <v>0.13</v>
      </c>
    </row>
    <row r="134" spans="1:4" x14ac:dyDescent="0.25">
      <c r="A134" s="30">
        <v>39692</v>
      </c>
      <c r="B134" s="48">
        <f t="shared" si="1"/>
        <v>13750.000000000002</v>
      </c>
      <c r="C134" s="28">
        <v>26019.57</v>
      </c>
      <c r="D134" s="27">
        <v>0.13750000000000001</v>
      </c>
    </row>
    <row r="135" spans="1:4" x14ac:dyDescent="0.25">
      <c r="A135" s="30">
        <v>39722</v>
      </c>
      <c r="B135" s="48">
        <f t="shared" si="1"/>
        <v>13750.000000000002</v>
      </c>
      <c r="C135" s="28">
        <v>17264.52</v>
      </c>
      <c r="D135" s="27">
        <v>0.13750000000000001</v>
      </c>
    </row>
    <row r="136" spans="1:4" x14ac:dyDescent="0.25">
      <c r="A136" s="30">
        <v>39753</v>
      </c>
      <c r="B136" s="48">
        <f t="shared" si="1"/>
        <v>13750.000000000002</v>
      </c>
      <c r="C136" s="28">
        <v>15672.74</v>
      </c>
      <c r="D136" s="27">
        <v>0.13750000000000001</v>
      </c>
    </row>
    <row r="137" spans="1:4" x14ac:dyDescent="0.25">
      <c r="A137" s="30">
        <v>39783</v>
      </c>
      <c r="B137" s="48">
        <f t="shared" ref="B137:B200" si="2">D137*100000</f>
        <v>13750.000000000002</v>
      </c>
      <c r="C137" s="28">
        <v>16234.46</v>
      </c>
      <c r="D137" s="27">
        <v>0.13750000000000001</v>
      </c>
    </row>
    <row r="138" spans="1:4" x14ac:dyDescent="0.25">
      <c r="A138" s="30">
        <v>39814</v>
      </c>
      <c r="B138" s="48">
        <f t="shared" si="2"/>
        <v>12750</v>
      </c>
      <c r="C138" s="28">
        <v>16961.919999999998</v>
      </c>
      <c r="D138" s="27">
        <v>0.1275</v>
      </c>
    </row>
    <row r="139" spans="1:4" x14ac:dyDescent="0.25">
      <c r="A139" s="30">
        <v>39845</v>
      </c>
      <c r="B139" s="48">
        <f t="shared" si="2"/>
        <v>12750</v>
      </c>
      <c r="C139" s="28">
        <v>16114.5</v>
      </c>
      <c r="D139" s="27">
        <v>0.1275</v>
      </c>
    </row>
    <row r="140" spans="1:4" x14ac:dyDescent="0.25">
      <c r="A140" s="30">
        <v>39873</v>
      </c>
      <c r="B140" s="48">
        <f t="shared" si="2"/>
        <v>11250</v>
      </c>
      <c r="C140" s="28">
        <v>17655.68</v>
      </c>
      <c r="D140" s="27">
        <v>0.1125</v>
      </c>
    </row>
    <row r="141" spans="1:4" x14ac:dyDescent="0.25">
      <c r="A141" s="30">
        <v>39904</v>
      </c>
      <c r="B141" s="48">
        <f t="shared" si="2"/>
        <v>10250</v>
      </c>
      <c r="C141" s="28">
        <v>21682.49</v>
      </c>
      <c r="D141" s="27">
        <v>0.10249999999999999</v>
      </c>
    </row>
    <row r="142" spans="1:4" x14ac:dyDescent="0.25">
      <c r="A142" s="30">
        <v>39934</v>
      </c>
      <c r="B142" s="48">
        <f t="shared" si="2"/>
        <v>10250</v>
      </c>
      <c r="C142" s="28">
        <v>27003.919999999998</v>
      </c>
      <c r="D142" s="27">
        <v>0.10249999999999999</v>
      </c>
    </row>
    <row r="143" spans="1:4" x14ac:dyDescent="0.25">
      <c r="A143" s="30">
        <v>39965</v>
      </c>
      <c r="B143" s="48">
        <f t="shared" si="2"/>
        <v>9250</v>
      </c>
      <c r="C143" s="28">
        <v>26231.119999999999</v>
      </c>
      <c r="D143" s="27">
        <v>9.2499999999999999E-2</v>
      </c>
    </row>
    <row r="144" spans="1:4" x14ac:dyDescent="0.25">
      <c r="A144" s="30">
        <v>39995</v>
      </c>
      <c r="B144" s="48">
        <f t="shared" si="2"/>
        <v>8750</v>
      </c>
      <c r="C144" s="28">
        <v>29396.52</v>
      </c>
      <c r="D144" s="27">
        <v>8.7499999999999994E-2</v>
      </c>
    </row>
    <row r="145" spans="1:4" x14ac:dyDescent="0.25">
      <c r="A145" s="30">
        <v>40026</v>
      </c>
      <c r="B145" s="48">
        <f t="shared" si="2"/>
        <v>8750</v>
      </c>
      <c r="C145" s="28">
        <v>29888.34</v>
      </c>
      <c r="D145" s="27">
        <v>8.7499999999999994E-2</v>
      </c>
    </row>
    <row r="146" spans="1:4" x14ac:dyDescent="0.25">
      <c r="A146" s="30">
        <v>40057</v>
      </c>
      <c r="B146" s="48">
        <f t="shared" si="2"/>
        <v>8750</v>
      </c>
      <c r="C146" s="28">
        <v>34716.639999999999</v>
      </c>
      <c r="D146" s="27">
        <v>8.7499999999999994E-2</v>
      </c>
    </row>
    <row r="147" spans="1:4" x14ac:dyDescent="0.25">
      <c r="A147" s="30">
        <v>40087</v>
      </c>
      <c r="B147" s="48">
        <f t="shared" si="2"/>
        <v>8750</v>
      </c>
      <c r="C147" s="28">
        <v>35094.65</v>
      </c>
      <c r="D147" s="27">
        <v>8.7499999999999994E-2</v>
      </c>
    </row>
    <row r="148" spans="1:4" x14ac:dyDescent="0.25">
      <c r="A148" s="30">
        <v>40118</v>
      </c>
      <c r="B148" s="48">
        <f t="shared" si="2"/>
        <v>8750</v>
      </c>
      <c r="C148" s="28">
        <v>38308.92</v>
      </c>
      <c r="D148" s="27">
        <v>8.7499999999999994E-2</v>
      </c>
    </row>
    <row r="149" spans="1:4" x14ac:dyDescent="0.25">
      <c r="A149" s="30">
        <v>40148</v>
      </c>
      <c r="B149" s="48">
        <f t="shared" si="2"/>
        <v>8750</v>
      </c>
      <c r="C149" s="28">
        <v>39350.78</v>
      </c>
      <c r="D149" s="27">
        <v>8.7499999999999994E-2</v>
      </c>
    </row>
    <row r="150" spans="1:4" x14ac:dyDescent="0.25">
      <c r="A150" s="30">
        <v>40179</v>
      </c>
      <c r="B150" s="48">
        <f t="shared" si="2"/>
        <v>8750</v>
      </c>
      <c r="C150" s="28">
        <v>34838.199999999997</v>
      </c>
      <c r="D150" s="27">
        <v>8.7499999999999994E-2</v>
      </c>
    </row>
    <row r="151" spans="1:4" x14ac:dyDescent="0.25">
      <c r="A151" s="30">
        <v>40210</v>
      </c>
      <c r="B151" s="48">
        <f t="shared" si="2"/>
        <v>8750</v>
      </c>
      <c r="C151" s="28">
        <v>36803.129999999997</v>
      </c>
      <c r="D151" s="27">
        <v>8.7499999999999994E-2</v>
      </c>
    </row>
    <row r="152" spans="1:4" x14ac:dyDescent="0.25">
      <c r="A152" s="30">
        <v>40238</v>
      </c>
      <c r="B152" s="48">
        <f t="shared" si="2"/>
        <v>8750</v>
      </c>
      <c r="C152" s="28">
        <v>39541.230000000003</v>
      </c>
      <c r="D152" s="27">
        <v>8.7499999999999994E-2</v>
      </c>
    </row>
    <row r="153" spans="1:4" x14ac:dyDescent="0.25">
      <c r="A153" s="30">
        <v>40269</v>
      </c>
      <c r="B153" s="48">
        <f t="shared" si="2"/>
        <v>9500</v>
      </c>
      <c r="C153" s="28">
        <v>38877.21</v>
      </c>
      <c r="D153" s="27">
        <v>9.5000000000000001E-2</v>
      </c>
    </row>
    <row r="154" spans="1:4" x14ac:dyDescent="0.25">
      <c r="A154" s="30">
        <v>40299</v>
      </c>
      <c r="B154" s="48">
        <f t="shared" si="2"/>
        <v>9500</v>
      </c>
      <c r="C154" s="28">
        <v>34679.040000000001</v>
      </c>
      <c r="D154" s="27">
        <v>9.5000000000000001E-2</v>
      </c>
    </row>
    <row r="155" spans="1:4" x14ac:dyDescent="0.25">
      <c r="A155" s="30">
        <v>40330</v>
      </c>
      <c r="B155" s="48">
        <f t="shared" si="2"/>
        <v>10250</v>
      </c>
      <c r="C155" s="28">
        <v>33834.480000000003</v>
      </c>
      <c r="D155" s="27">
        <v>0.10249999999999999</v>
      </c>
    </row>
    <row r="156" spans="1:4" x14ac:dyDescent="0.25">
      <c r="A156" s="30">
        <v>40360</v>
      </c>
      <c r="B156" s="48">
        <f t="shared" si="2"/>
        <v>10750</v>
      </c>
      <c r="C156" s="28">
        <v>38347.94</v>
      </c>
      <c r="D156" s="27">
        <v>0.1075</v>
      </c>
    </row>
    <row r="157" spans="1:4" x14ac:dyDescent="0.25">
      <c r="A157" s="30">
        <v>40391</v>
      </c>
      <c r="B157" s="48">
        <f t="shared" si="2"/>
        <v>10750</v>
      </c>
      <c r="C157" s="28">
        <v>37108.28</v>
      </c>
      <c r="D157" s="27">
        <v>0.1075</v>
      </c>
    </row>
    <row r="158" spans="1:4" x14ac:dyDescent="0.25">
      <c r="A158" s="30">
        <v>40422</v>
      </c>
      <c r="B158" s="48">
        <f t="shared" si="2"/>
        <v>10750</v>
      </c>
      <c r="C158" s="28">
        <v>41153.32</v>
      </c>
      <c r="D158" s="27">
        <v>0.1075</v>
      </c>
    </row>
    <row r="159" spans="1:4" x14ac:dyDescent="0.25">
      <c r="A159" s="30">
        <v>40452</v>
      </c>
      <c r="B159" s="48">
        <f t="shared" si="2"/>
        <v>10750</v>
      </c>
      <c r="C159" s="28">
        <v>41359.74</v>
      </c>
      <c r="D159" s="27">
        <v>0.1075</v>
      </c>
    </row>
    <row r="160" spans="1:4" x14ac:dyDescent="0.25">
      <c r="A160" s="30">
        <v>40483</v>
      </c>
      <c r="B160" s="48">
        <f t="shared" si="2"/>
        <v>10750</v>
      </c>
      <c r="C160" s="28">
        <v>39631.78</v>
      </c>
      <c r="D160" s="27">
        <v>0.1075</v>
      </c>
    </row>
    <row r="161" spans="1:4" x14ac:dyDescent="0.25">
      <c r="A161" s="30">
        <v>40513</v>
      </c>
      <c r="B161" s="48">
        <f t="shared" si="2"/>
        <v>10750</v>
      </c>
      <c r="C161" s="28">
        <v>41745.65</v>
      </c>
      <c r="D161" s="27">
        <v>0.1075</v>
      </c>
    </row>
    <row r="162" spans="1:4" x14ac:dyDescent="0.25">
      <c r="A162" s="30">
        <v>40544</v>
      </c>
      <c r="B162" s="48">
        <f t="shared" si="2"/>
        <v>11250</v>
      </c>
      <c r="C162" s="28">
        <v>40088.97</v>
      </c>
      <c r="D162" s="27">
        <v>0.1125</v>
      </c>
    </row>
    <row r="163" spans="1:4" x14ac:dyDescent="0.25">
      <c r="A163" s="30">
        <v>40575</v>
      </c>
      <c r="B163" s="48">
        <f t="shared" si="2"/>
        <v>11250</v>
      </c>
      <c r="C163" s="28">
        <v>40385.32</v>
      </c>
      <c r="D163" s="27">
        <v>0.1125</v>
      </c>
    </row>
    <row r="164" spans="1:4" x14ac:dyDescent="0.25">
      <c r="A164" s="30">
        <v>40603</v>
      </c>
      <c r="B164" s="48">
        <f t="shared" si="2"/>
        <v>11750</v>
      </c>
      <c r="C164" s="28">
        <v>41993.99</v>
      </c>
      <c r="D164" s="27">
        <v>0.11749999999999999</v>
      </c>
    </row>
    <row r="165" spans="1:4" x14ac:dyDescent="0.25">
      <c r="A165" s="30">
        <v>40634</v>
      </c>
      <c r="B165" s="48">
        <f t="shared" si="2"/>
        <v>12000</v>
      </c>
      <c r="C165" s="28">
        <v>41994.45</v>
      </c>
      <c r="D165" s="27">
        <v>0.12</v>
      </c>
    </row>
    <row r="166" spans="1:4" x14ac:dyDescent="0.25">
      <c r="A166" s="30">
        <v>40664</v>
      </c>
      <c r="B166" s="48">
        <f t="shared" si="2"/>
        <v>12000</v>
      </c>
      <c r="C166" s="28">
        <v>40905.25</v>
      </c>
      <c r="D166" s="27">
        <v>0.12</v>
      </c>
    </row>
    <row r="167" spans="1:4" x14ac:dyDescent="0.25">
      <c r="A167" s="30">
        <v>40695</v>
      </c>
      <c r="B167" s="48">
        <f t="shared" si="2"/>
        <v>12250</v>
      </c>
      <c r="C167" s="28">
        <v>39933.21</v>
      </c>
      <c r="D167" s="27">
        <v>0.1225</v>
      </c>
    </row>
    <row r="168" spans="1:4" x14ac:dyDescent="0.25">
      <c r="A168" s="30">
        <v>40725</v>
      </c>
      <c r="B168" s="48">
        <f t="shared" si="2"/>
        <v>12500</v>
      </c>
      <c r="C168" s="28">
        <v>37975.11</v>
      </c>
      <c r="D168" s="27">
        <v>0.125</v>
      </c>
    </row>
    <row r="169" spans="1:4" x14ac:dyDescent="0.25">
      <c r="A169" s="30">
        <v>40756</v>
      </c>
      <c r="B169" s="48">
        <f t="shared" si="2"/>
        <v>12000</v>
      </c>
      <c r="C169" s="28">
        <v>35543.81</v>
      </c>
      <c r="D169" s="27">
        <v>0.12</v>
      </c>
    </row>
    <row r="170" spans="1:4" x14ac:dyDescent="0.25">
      <c r="A170" s="30">
        <v>40787</v>
      </c>
      <c r="B170" s="48">
        <f t="shared" si="2"/>
        <v>12000</v>
      </c>
      <c r="C170" s="28">
        <v>27813.64</v>
      </c>
      <c r="D170" s="27">
        <v>0.12</v>
      </c>
    </row>
    <row r="171" spans="1:4" x14ac:dyDescent="0.25">
      <c r="A171" s="30">
        <v>40817</v>
      </c>
      <c r="B171" s="48">
        <f t="shared" si="2"/>
        <v>11500</v>
      </c>
      <c r="C171" s="28">
        <v>34160.269999999997</v>
      </c>
      <c r="D171" s="27">
        <v>0.115</v>
      </c>
    </row>
    <row r="172" spans="1:4" x14ac:dyDescent="0.25">
      <c r="A172" s="30">
        <v>40848</v>
      </c>
      <c r="B172" s="48">
        <f t="shared" si="2"/>
        <v>11000</v>
      </c>
      <c r="C172" s="28">
        <v>31381.09</v>
      </c>
      <c r="D172" s="27">
        <v>0.11</v>
      </c>
    </row>
    <row r="173" spans="1:4" x14ac:dyDescent="0.25">
      <c r="A173" s="30">
        <v>40878</v>
      </c>
      <c r="B173" s="48">
        <f t="shared" si="2"/>
        <v>11000</v>
      </c>
      <c r="C173" s="28">
        <v>30271.57</v>
      </c>
      <c r="D173" s="27">
        <v>0.11</v>
      </c>
    </row>
    <row r="174" spans="1:4" x14ac:dyDescent="0.25">
      <c r="A174" s="30">
        <v>40909</v>
      </c>
      <c r="B174" s="48">
        <f t="shared" si="2"/>
        <v>10500</v>
      </c>
      <c r="C174" s="28">
        <v>36067.06</v>
      </c>
      <c r="D174" s="27">
        <v>0.105</v>
      </c>
    </row>
    <row r="175" spans="1:4" x14ac:dyDescent="0.25">
      <c r="A175" s="30">
        <v>40940</v>
      </c>
      <c r="B175" s="48">
        <f t="shared" si="2"/>
        <v>10500</v>
      </c>
      <c r="C175" s="28">
        <v>38395.83</v>
      </c>
      <c r="D175" s="27">
        <v>0.105</v>
      </c>
    </row>
    <row r="176" spans="1:4" x14ac:dyDescent="0.25">
      <c r="A176" s="30">
        <v>40969</v>
      </c>
      <c r="B176" s="48">
        <f t="shared" si="2"/>
        <v>9750</v>
      </c>
      <c r="C176" s="28">
        <v>35301.08</v>
      </c>
      <c r="D176" s="27">
        <v>9.7500000000000003E-2</v>
      </c>
    </row>
    <row r="177" spans="1:4" x14ac:dyDescent="0.25">
      <c r="A177" s="30">
        <v>41000</v>
      </c>
      <c r="B177" s="48">
        <f t="shared" si="2"/>
        <v>9000</v>
      </c>
      <c r="C177" s="28">
        <v>32371.71</v>
      </c>
      <c r="D177" s="27">
        <v>0.09</v>
      </c>
    </row>
    <row r="178" spans="1:4" x14ac:dyDescent="0.25">
      <c r="A178" s="30">
        <v>41030</v>
      </c>
      <c r="B178" s="48">
        <f t="shared" si="2"/>
        <v>8500</v>
      </c>
      <c r="C178" s="28">
        <v>26932.11</v>
      </c>
      <c r="D178" s="27">
        <v>8.5000000000000006E-2</v>
      </c>
    </row>
    <row r="179" spans="1:4" x14ac:dyDescent="0.25">
      <c r="A179" s="30">
        <v>41061</v>
      </c>
      <c r="B179" s="48">
        <f t="shared" si="2"/>
        <v>8500</v>
      </c>
      <c r="C179" s="28">
        <v>27049.5</v>
      </c>
      <c r="D179" s="27">
        <v>8.5000000000000006E-2</v>
      </c>
    </row>
    <row r="180" spans="1:4" x14ac:dyDescent="0.25">
      <c r="A180" s="30">
        <v>41091</v>
      </c>
      <c r="B180" s="48">
        <f t="shared" si="2"/>
        <v>8000</v>
      </c>
      <c r="C180" s="28">
        <v>27281.9</v>
      </c>
      <c r="D180" s="27">
        <v>0.08</v>
      </c>
    </row>
    <row r="181" spans="1:4" x14ac:dyDescent="0.25">
      <c r="A181" s="30">
        <v>41122</v>
      </c>
      <c r="B181" s="48">
        <f t="shared" si="2"/>
        <v>7500</v>
      </c>
      <c r="C181" s="28">
        <v>28084.87</v>
      </c>
      <c r="D181" s="27">
        <v>7.4999999999999997E-2</v>
      </c>
    </row>
    <row r="182" spans="1:4" x14ac:dyDescent="0.25">
      <c r="A182" s="30">
        <v>41153</v>
      </c>
      <c r="B182" s="48">
        <f t="shared" si="2"/>
        <v>7500</v>
      </c>
      <c r="C182" s="28">
        <v>29211.1</v>
      </c>
      <c r="D182" s="27">
        <v>7.4999999999999997E-2</v>
      </c>
    </row>
    <row r="183" spans="1:4" x14ac:dyDescent="0.25">
      <c r="A183" s="30">
        <v>41183</v>
      </c>
      <c r="B183" s="48">
        <f t="shared" si="2"/>
        <v>7249.9999999999991</v>
      </c>
      <c r="C183" s="28">
        <v>28102.02</v>
      </c>
      <c r="D183" s="27">
        <v>7.2499999999999995E-2</v>
      </c>
    </row>
    <row r="184" spans="1:4" x14ac:dyDescent="0.25">
      <c r="A184" s="30">
        <v>41214</v>
      </c>
      <c r="B184" s="48">
        <f t="shared" si="2"/>
        <v>7249.9999999999991</v>
      </c>
      <c r="C184" s="28">
        <v>26903.79</v>
      </c>
      <c r="D184" s="27">
        <v>7.2499999999999995E-2</v>
      </c>
    </row>
    <row r="185" spans="1:4" x14ac:dyDescent="0.25">
      <c r="A185" s="30">
        <v>41244</v>
      </c>
      <c r="B185" s="48">
        <f t="shared" si="2"/>
        <v>7249.9999999999991</v>
      </c>
      <c r="C185" s="28">
        <v>29608.639999999999</v>
      </c>
      <c r="D185" s="27">
        <v>7.2499999999999995E-2</v>
      </c>
    </row>
    <row r="186" spans="1:4" x14ac:dyDescent="0.25">
      <c r="A186" s="30">
        <v>41275</v>
      </c>
      <c r="B186" s="48">
        <f t="shared" si="2"/>
        <v>7249.9999999999991</v>
      </c>
      <c r="C186" s="28">
        <v>30014.3</v>
      </c>
      <c r="D186" s="27">
        <v>7.2499999999999995E-2</v>
      </c>
    </row>
    <row r="187" spans="1:4" x14ac:dyDescent="0.25">
      <c r="A187" s="30">
        <v>41306</v>
      </c>
      <c r="B187" s="48">
        <f t="shared" si="2"/>
        <v>7249.9999999999991</v>
      </c>
      <c r="C187" s="28">
        <v>29027.08</v>
      </c>
      <c r="D187" s="27">
        <v>7.2499999999999995E-2</v>
      </c>
    </row>
    <row r="188" spans="1:4" x14ac:dyDescent="0.25">
      <c r="A188" s="30">
        <v>41334</v>
      </c>
      <c r="B188" s="48">
        <f t="shared" si="2"/>
        <v>7249.9999999999991</v>
      </c>
      <c r="C188" s="28">
        <v>27872.92</v>
      </c>
      <c r="D188" s="27">
        <v>7.2499999999999995E-2</v>
      </c>
    </row>
    <row r="189" spans="1:4" x14ac:dyDescent="0.25">
      <c r="A189" s="30">
        <v>41365</v>
      </c>
      <c r="B189" s="48">
        <f t="shared" si="2"/>
        <v>7500</v>
      </c>
      <c r="C189" s="28">
        <v>27930.04</v>
      </c>
      <c r="D189" s="27">
        <v>7.4999999999999997E-2</v>
      </c>
    </row>
    <row r="190" spans="1:4" x14ac:dyDescent="0.25">
      <c r="A190" s="30">
        <v>41395</v>
      </c>
      <c r="B190" s="48">
        <f t="shared" si="2"/>
        <v>8000</v>
      </c>
      <c r="C190" s="28">
        <v>25879.72</v>
      </c>
      <c r="D190" s="27">
        <v>0.08</v>
      </c>
    </row>
    <row r="191" spans="1:4" x14ac:dyDescent="0.25">
      <c r="A191" s="30">
        <v>41426</v>
      </c>
      <c r="B191" s="48">
        <f t="shared" si="2"/>
        <v>8000</v>
      </c>
      <c r="C191" s="28">
        <v>21266.91</v>
      </c>
      <c r="D191" s="27">
        <v>0.08</v>
      </c>
    </row>
    <row r="192" spans="1:4" x14ac:dyDescent="0.25">
      <c r="A192" s="30">
        <v>41456</v>
      </c>
      <c r="B192" s="48">
        <f t="shared" si="2"/>
        <v>8500</v>
      </c>
      <c r="C192" s="28">
        <v>21181.95</v>
      </c>
      <c r="D192" s="27">
        <v>8.5000000000000006E-2</v>
      </c>
    </row>
    <row r="193" spans="1:4" x14ac:dyDescent="0.25">
      <c r="A193" s="30">
        <v>41487</v>
      </c>
      <c r="B193" s="48">
        <f t="shared" si="2"/>
        <v>9000</v>
      </c>
      <c r="C193" s="28">
        <v>20994.22</v>
      </c>
      <c r="D193" s="27">
        <v>0.09</v>
      </c>
    </row>
    <row r="194" spans="1:4" x14ac:dyDescent="0.25">
      <c r="A194" s="30">
        <v>41518</v>
      </c>
      <c r="B194" s="48">
        <f t="shared" si="2"/>
        <v>9000</v>
      </c>
      <c r="C194" s="28">
        <v>23607.13</v>
      </c>
      <c r="D194" s="27">
        <v>0.09</v>
      </c>
    </row>
    <row r="195" spans="1:4" x14ac:dyDescent="0.25">
      <c r="A195" s="30">
        <v>41548</v>
      </c>
      <c r="B195" s="48">
        <f t="shared" si="2"/>
        <v>9500</v>
      </c>
      <c r="C195" s="28">
        <v>24223.68</v>
      </c>
      <c r="D195" s="27">
        <v>9.5000000000000001E-2</v>
      </c>
    </row>
    <row r="196" spans="1:4" x14ac:dyDescent="0.25">
      <c r="A196" s="30">
        <v>41579</v>
      </c>
      <c r="B196" s="48">
        <f t="shared" si="2"/>
        <v>10000</v>
      </c>
      <c r="C196" s="28">
        <v>22459.599999999999</v>
      </c>
      <c r="D196" s="27">
        <v>0.1</v>
      </c>
    </row>
    <row r="197" spans="1:4" x14ac:dyDescent="0.25">
      <c r="A197" s="30">
        <v>41609</v>
      </c>
      <c r="B197" s="48">
        <f t="shared" si="2"/>
        <v>10000</v>
      </c>
      <c r="C197" s="28">
        <v>21942.43</v>
      </c>
      <c r="D197" s="27">
        <v>0.1</v>
      </c>
    </row>
    <row r="198" spans="1:4" x14ac:dyDescent="0.25">
      <c r="A198" s="30">
        <v>41640</v>
      </c>
      <c r="B198" s="48">
        <f t="shared" si="2"/>
        <v>10500</v>
      </c>
      <c r="C198" s="28">
        <v>19752.87</v>
      </c>
      <c r="D198" s="27">
        <v>0.105</v>
      </c>
    </row>
    <row r="199" spans="1:4" x14ac:dyDescent="0.25">
      <c r="A199" s="30">
        <v>41671</v>
      </c>
      <c r="B199" s="48">
        <f t="shared" si="2"/>
        <v>10750</v>
      </c>
      <c r="C199" s="28">
        <v>20089.32</v>
      </c>
      <c r="D199" s="27">
        <v>0.1075</v>
      </c>
    </row>
    <row r="200" spans="1:4" x14ac:dyDescent="0.25">
      <c r="A200" s="30">
        <v>41699</v>
      </c>
      <c r="B200" s="48">
        <f t="shared" si="2"/>
        <v>10750</v>
      </c>
      <c r="C200" s="28">
        <v>22193.57</v>
      </c>
      <c r="D200" s="27">
        <v>0.1075</v>
      </c>
    </row>
    <row r="201" spans="1:4" x14ac:dyDescent="0.25">
      <c r="A201" s="30">
        <v>41730</v>
      </c>
      <c r="B201" s="48">
        <f t="shared" ref="B201:B237" si="3">D201*100000</f>
        <v>11000</v>
      </c>
      <c r="C201" s="28">
        <v>23132.82</v>
      </c>
      <c r="D201" s="27">
        <v>0.11</v>
      </c>
    </row>
    <row r="202" spans="1:4" x14ac:dyDescent="0.25">
      <c r="A202" s="30">
        <v>41760</v>
      </c>
      <c r="B202" s="48">
        <f t="shared" si="3"/>
        <v>11000</v>
      </c>
      <c r="C202" s="28">
        <v>22855.82</v>
      </c>
      <c r="D202" s="27">
        <v>0.11</v>
      </c>
    </row>
    <row r="203" spans="1:4" x14ac:dyDescent="0.25">
      <c r="A203" s="30">
        <v>41791</v>
      </c>
      <c r="B203" s="48">
        <f t="shared" si="3"/>
        <v>11000</v>
      </c>
      <c r="C203" s="28">
        <v>24010.75</v>
      </c>
      <c r="D203" s="27">
        <v>0.11</v>
      </c>
    </row>
    <row r="204" spans="1:4" x14ac:dyDescent="0.25">
      <c r="A204" s="30">
        <v>41821</v>
      </c>
      <c r="B204" s="48">
        <f t="shared" si="3"/>
        <v>11000</v>
      </c>
      <c r="C204" s="28">
        <v>24663.439999999999</v>
      </c>
      <c r="D204" s="27">
        <v>0.11</v>
      </c>
    </row>
    <row r="205" spans="1:4" x14ac:dyDescent="0.25">
      <c r="A205" s="30">
        <v>41852</v>
      </c>
      <c r="B205" s="48">
        <f t="shared" si="3"/>
        <v>11000</v>
      </c>
      <c r="C205" s="28">
        <v>27412.79</v>
      </c>
      <c r="D205" s="27">
        <v>0.11</v>
      </c>
    </row>
    <row r="206" spans="1:4" x14ac:dyDescent="0.25">
      <c r="A206" s="30">
        <v>41883</v>
      </c>
      <c r="B206" s="48">
        <f t="shared" si="3"/>
        <v>11000</v>
      </c>
      <c r="C206" s="28">
        <v>22116.13</v>
      </c>
      <c r="D206" s="27">
        <v>0.11</v>
      </c>
    </row>
    <row r="207" spans="1:4" x14ac:dyDescent="0.25">
      <c r="A207" s="30">
        <v>41913</v>
      </c>
      <c r="B207" s="48">
        <f t="shared" si="3"/>
        <v>11250</v>
      </c>
      <c r="C207" s="28">
        <v>22061.46</v>
      </c>
      <c r="D207" s="27">
        <v>0.1125</v>
      </c>
    </row>
    <row r="208" spans="1:4" x14ac:dyDescent="0.25">
      <c r="A208" s="30">
        <v>41944</v>
      </c>
      <c r="B208" s="48">
        <f t="shared" si="3"/>
        <v>11250</v>
      </c>
      <c r="C208" s="28">
        <v>21300.43</v>
      </c>
      <c r="D208" s="27">
        <v>0.1125</v>
      </c>
    </row>
    <row r="209" spans="1:4" x14ac:dyDescent="0.25">
      <c r="A209" s="30">
        <v>41974</v>
      </c>
      <c r="B209" s="48">
        <f t="shared" si="3"/>
        <v>11750</v>
      </c>
      <c r="C209" s="28">
        <v>18824.900000000001</v>
      </c>
      <c r="D209" s="27">
        <v>0.11749999999999999</v>
      </c>
    </row>
    <row r="210" spans="1:4" x14ac:dyDescent="0.25">
      <c r="A210" s="30">
        <v>42005</v>
      </c>
      <c r="B210" s="48">
        <f t="shared" si="3"/>
        <v>12250</v>
      </c>
      <c r="C210" s="28">
        <v>17486.55</v>
      </c>
      <c r="D210" s="27">
        <v>0.1225</v>
      </c>
    </row>
    <row r="211" spans="1:4" x14ac:dyDescent="0.25">
      <c r="A211" s="30">
        <v>42036</v>
      </c>
      <c r="B211" s="48">
        <f t="shared" si="3"/>
        <v>12250</v>
      </c>
      <c r="C211" s="28">
        <v>18132.09</v>
      </c>
      <c r="D211" s="27">
        <v>0.1225</v>
      </c>
    </row>
    <row r="212" spans="1:4" x14ac:dyDescent="0.25">
      <c r="A212" s="30">
        <v>42064</v>
      </c>
      <c r="B212" s="48">
        <f t="shared" si="3"/>
        <v>12750</v>
      </c>
      <c r="C212" s="28">
        <v>15946.05</v>
      </c>
      <c r="D212" s="27">
        <v>0.1275</v>
      </c>
    </row>
    <row r="213" spans="1:4" x14ac:dyDescent="0.25">
      <c r="A213" s="30">
        <v>42095</v>
      </c>
      <c r="B213" s="48">
        <f t="shared" si="3"/>
        <v>13250</v>
      </c>
      <c r="C213" s="28">
        <v>18651.11</v>
      </c>
      <c r="D213" s="27">
        <v>0.13250000000000001</v>
      </c>
    </row>
    <row r="214" spans="1:4" x14ac:dyDescent="0.25">
      <c r="A214" s="30">
        <v>42125</v>
      </c>
      <c r="B214" s="48">
        <f t="shared" si="3"/>
        <v>13250</v>
      </c>
      <c r="C214" s="28">
        <v>16608.05</v>
      </c>
      <c r="D214" s="27">
        <v>0.13250000000000001</v>
      </c>
    </row>
    <row r="215" spans="1:4" x14ac:dyDescent="0.25">
      <c r="A215" s="30">
        <v>42156</v>
      </c>
      <c r="B215" s="48">
        <f t="shared" si="3"/>
        <v>13750.000000000002</v>
      </c>
      <c r="C215" s="28">
        <v>17105.75</v>
      </c>
      <c r="D215" s="27">
        <v>0.13750000000000001</v>
      </c>
    </row>
    <row r="216" spans="1:4" x14ac:dyDescent="0.25">
      <c r="A216" s="30">
        <v>42186</v>
      </c>
      <c r="B216" s="48">
        <f t="shared" si="3"/>
        <v>14249.999999999998</v>
      </c>
      <c r="C216" s="28">
        <v>14864.04</v>
      </c>
      <c r="D216" s="27">
        <v>0.14249999999999999</v>
      </c>
    </row>
    <row r="217" spans="1:4" x14ac:dyDescent="0.25">
      <c r="A217" s="30">
        <v>42217</v>
      </c>
      <c r="B217" s="48">
        <f t="shared" si="3"/>
        <v>14249.999999999998</v>
      </c>
      <c r="C217" s="28">
        <v>12864.51</v>
      </c>
      <c r="D217" s="27">
        <v>0.14249999999999999</v>
      </c>
    </row>
    <row r="218" spans="1:4" x14ac:dyDescent="0.25">
      <c r="A218" s="30">
        <v>42248</v>
      </c>
      <c r="B218" s="48">
        <f t="shared" si="3"/>
        <v>14249.999999999998</v>
      </c>
      <c r="C218" s="28">
        <v>11416.09</v>
      </c>
      <c r="D218" s="27">
        <v>0.14249999999999999</v>
      </c>
    </row>
    <row r="219" spans="1:4" x14ac:dyDescent="0.25">
      <c r="A219" s="30">
        <v>42278</v>
      </c>
      <c r="B219" s="48">
        <f t="shared" si="3"/>
        <v>14249.999999999998</v>
      </c>
      <c r="C219" s="28">
        <v>11900.37</v>
      </c>
      <c r="D219" s="27">
        <v>0.14249999999999999</v>
      </c>
    </row>
    <row r="220" spans="1:4" x14ac:dyDescent="0.25">
      <c r="A220" s="30">
        <v>42309</v>
      </c>
      <c r="B220" s="48">
        <f t="shared" si="3"/>
        <v>14249.999999999998</v>
      </c>
      <c r="C220" s="28">
        <v>11659.91</v>
      </c>
      <c r="D220" s="27">
        <v>0.14249999999999999</v>
      </c>
    </row>
    <row r="221" spans="1:4" x14ac:dyDescent="0.25">
      <c r="A221" s="30">
        <v>42339</v>
      </c>
      <c r="B221" s="48">
        <f t="shared" si="3"/>
        <v>14249.999999999998</v>
      </c>
      <c r="C221" s="28">
        <v>10964.57</v>
      </c>
      <c r="D221" s="27">
        <v>0.14249999999999999</v>
      </c>
    </row>
    <row r="222" spans="1:4" x14ac:dyDescent="0.25">
      <c r="A222" s="30">
        <v>42370</v>
      </c>
      <c r="B222" s="48">
        <f t="shared" si="3"/>
        <v>14249.999999999998</v>
      </c>
      <c r="C222" s="28">
        <v>10072.620000000001</v>
      </c>
      <c r="D222" s="27">
        <v>0.14249999999999999</v>
      </c>
    </row>
    <row r="223" spans="1:4" x14ac:dyDescent="0.25">
      <c r="A223" s="30">
        <v>42401</v>
      </c>
      <c r="B223" s="48">
        <f t="shared" si="3"/>
        <v>14249.999999999998</v>
      </c>
      <c r="C223" s="28">
        <v>10647.4</v>
      </c>
      <c r="D223" s="27">
        <v>0.14249999999999999</v>
      </c>
    </row>
    <row r="224" spans="1:4" x14ac:dyDescent="0.25">
      <c r="A224" s="30">
        <v>42430</v>
      </c>
      <c r="B224" s="48">
        <f t="shared" si="3"/>
        <v>14249.999999999998</v>
      </c>
      <c r="C224" s="28">
        <v>13940.06</v>
      </c>
      <c r="D224" s="27">
        <v>0.14249999999999999</v>
      </c>
    </row>
    <row r="225" spans="1:4" x14ac:dyDescent="0.25">
      <c r="A225" s="30">
        <v>42461</v>
      </c>
      <c r="B225" s="48">
        <f t="shared" si="3"/>
        <v>14249.999999999998</v>
      </c>
      <c r="C225" s="28">
        <v>15692.64</v>
      </c>
      <c r="D225" s="27">
        <v>0.14249999999999999</v>
      </c>
    </row>
    <row r="226" spans="1:4" x14ac:dyDescent="0.25">
      <c r="A226" s="30">
        <v>42491</v>
      </c>
      <c r="B226" s="48">
        <f t="shared" si="3"/>
        <v>14249.999999999998</v>
      </c>
      <c r="C226" s="28">
        <v>13418.33</v>
      </c>
      <c r="D226" s="27">
        <v>0.14249999999999999</v>
      </c>
    </row>
    <row r="227" spans="1:4" x14ac:dyDescent="0.25">
      <c r="A227" s="30">
        <v>42522</v>
      </c>
      <c r="B227" s="48">
        <f t="shared" si="3"/>
        <v>14249.999999999998</v>
      </c>
      <c r="C227" s="28">
        <v>16046</v>
      </c>
      <c r="D227" s="27">
        <v>0.14249999999999999</v>
      </c>
    </row>
    <row r="228" spans="1:4" x14ac:dyDescent="0.25">
      <c r="A228" s="30">
        <v>42552</v>
      </c>
      <c r="B228" s="48">
        <f t="shared" si="3"/>
        <v>14249.999999999998</v>
      </c>
      <c r="C228" s="28">
        <v>17648.22</v>
      </c>
      <c r="D228" s="27">
        <v>0.14249999999999999</v>
      </c>
    </row>
    <row r="229" spans="1:4" x14ac:dyDescent="0.25">
      <c r="A229" s="30">
        <v>42583</v>
      </c>
      <c r="B229" s="48">
        <f t="shared" si="3"/>
        <v>14249.999999999998</v>
      </c>
      <c r="C229" s="28">
        <v>17940.2</v>
      </c>
      <c r="D229" s="27">
        <v>0.14249999999999999</v>
      </c>
    </row>
    <row r="230" spans="1:4" x14ac:dyDescent="0.25">
      <c r="A230" s="30">
        <v>42614</v>
      </c>
      <c r="B230" s="48">
        <f t="shared" si="3"/>
        <v>14249.999999999998</v>
      </c>
      <c r="C230" s="28">
        <v>17903.169999999998</v>
      </c>
      <c r="D230" s="27">
        <v>0.14249999999999999</v>
      </c>
    </row>
    <row r="231" spans="1:4" x14ac:dyDescent="0.25">
      <c r="A231" s="30">
        <v>42644</v>
      </c>
      <c r="B231" s="48">
        <f t="shared" si="3"/>
        <v>14000.000000000002</v>
      </c>
      <c r="C231" s="28">
        <v>20360.5</v>
      </c>
      <c r="D231" s="27">
        <v>0.14000000000000001</v>
      </c>
    </row>
    <row r="232" spans="1:4" x14ac:dyDescent="0.25">
      <c r="A232" s="30">
        <v>42675</v>
      </c>
      <c r="B232" s="48">
        <f t="shared" si="3"/>
        <v>13750.000000000002</v>
      </c>
      <c r="C232" s="28">
        <v>18355.57</v>
      </c>
      <c r="D232" s="27">
        <v>0.13750000000000001</v>
      </c>
    </row>
    <row r="233" spans="1:4" x14ac:dyDescent="0.25">
      <c r="A233" s="30">
        <v>42705</v>
      </c>
      <c r="B233" s="48">
        <f t="shared" si="3"/>
        <v>13750.000000000002</v>
      </c>
      <c r="C233" s="28">
        <v>18499.169999999998</v>
      </c>
      <c r="D233" s="27">
        <v>0.13750000000000001</v>
      </c>
    </row>
    <row r="234" spans="1:4" x14ac:dyDescent="0.25">
      <c r="A234" s="30">
        <v>42736</v>
      </c>
      <c r="B234" s="48">
        <f t="shared" si="3"/>
        <v>13000</v>
      </c>
      <c r="C234" s="28">
        <v>20541.09</v>
      </c>
      <c r="D234" s="26">
        <v>0.13</v>
      </c>
    </row>
    <row r="235" spans="1:4" x14ac:dyDescent="0.25">
      <c r="A235" s="30">
        <v>42767</v>
      </c>
      <c r="B235" s="48">
        <f t="shared" si="3"/>
        <v>12250</v>
      </c>
      <c r="C235" s="28">
        <v>21403.51</v>
      </c>
      <c r="D235" s="26">
        <v>0.1225</v>
      </c>
    </row>
    <row r="236" spans="1:4" x14ac:dyDescent="0.25">
      <c r="A236" s="30">
        <v>42795</v>
      </c>
      <c r="B236" s="48">
        <f t="shared" si="3"/>
        <v>12250</v>
      </c>
      <c r="D236" s="26">
        <v>0.1225</v>
      </c>
    </row>
    <row r="237" spans="1:4" x14ac:dyDescent="0.25">
      <c r="A237" s="30">
        <v>42826</v>
      </c>
      <c r="B237" s="48">
        <f t="shared" si="3"/>
        <v>11250</v>
      </c>
      <c r="D237" s="26">
        <v>0.1125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7"/>
  <sheetViews>
    <sheetView workbookViewId="0">
      <selection activeCell="A5" sqref="A5:C27"/>
    </sheetView>
  </sheetViews>
  <sheetFormatPr defaultRowHeight="15" x14ac:dyDescent="0.25"/>
  <cols>
    <col min="1" max="1" width="15" customWidth="1"/>
    <col min="2" max="2" width="13.42578125" customWidth="1"/>
  </cols>
  <sheetData>
    <row r="4" spans="1:10" ht="15.75" thickBot="1" x14ac:dyDescent="0.3"/>
    <row r="5" spans="1:10" ht="15.75" thickBot="1" x14ac:dyDescent="0.3">
      <c r="B5" t="s">
        <v>276</v>
      </c>
      <c r="C5" t="s">
        <v>277</v>
      </c>
      <c r="J5" s="56" t="s">
        <v>277</v>
      </c>
    </row>
    <row r="6" spans="1:10" ht="15.75" x14ac:dyDescent="0.25">
      <c r="A6" s="49">
        <v>1996</v>
      </c>
      <c r="B6" s="49">
        <v>7039.94</v>
      </c>
      <c r="C6">
        <v>22000</v>
      </c>
      <c r="J6" s="56"/>
    </row>
    <row r="7" spans="1:10" ht="15.75" x14ac:dyDescent="0.25">
      <c r="A7" s="49">
        <v>1997</v>
      </c>
      <c r="B7" s="49">
        <v>10196.5</v>
      </c>
      <c r="C7">
        <v>34000</v>
      </c>
      <c r="I7" s="54" t="s">
        <v>278</v>
      </c>
      <c r="J7" s="51">
        <v>4.1916183072491897</v>
      </c>
    </row>
    <row r="8" spans="1:10" ht="15.75" x14ac:dyDescent="0.25">
      <c r="A8" s="49">
        <v>1998</v>
      </c>
      <c r="B8" s="49">
        <v>6784.3</v>
      </c>
      <c r="C8">
        <v>3000</v>
      </c>
      <c r="I8" s="54" t="s">
        <v>279</v>
      </c>
      <c r="J8" s="51">
        <v>5.2590915397242366</v>
      </c>
    </row>
    <row r="9" spans="1:10" ht="15.75" x14ac:dyDescent="0.25">
      <c r="A9" s="49">
        <v>1999</v>
      </c>
      <c r="B9" s="49">
        <v>17091.599999999999</v>
      </c>
      <c r="C9">
        <v>5000</v>
      </c>
      <c r="I9" s="54" t="s">
        <v>280</v>
      </c>
      <c r="J9" s="51">
        <v>5.6078011119357729</v>
      </c>
    </row>
    <row r="10" spans="1:10" ht="15.75" x14ac:dyDescent="0.25">
      <c r="A10" s="49">
        <v>2000</v>
      </c>
      <c r="B10" s="49">
        <v>15259.2</v>
      </c>
      <c r="C10">
        <v>44000</v>
      </c>
      <c r="I10" s="54" t="s">
        <v>281</v>
      </c>
      <c r="J10" s="51">
        <v>6.0698706952164949</v>
      </c>
    </row>
    <row r="11" spans="1:10" ht="15.75" x14ac:dyDescent="0.25">
      <c r="A11" s="49">
        <v>2001</v>
      </c>
      <c r="B11" s="49">
        <v>13577.5</v>
      </c>
      <c r="C11">
        <v>14000</v>
      </c>
      <c r="I11" s="53" t="s">
        <v>282</v>
      </c>
      <c r="J11" s="50">
        <v>6.2994397797842661</v>
      </c>
    </row>
    <row r="12" spans="1:10" ht="15.75" x14ac:dyDescent="0.25">
      <c r="A12" s="49">
        <v>2002</v>
      </c>
      <c r="B12" s="49">
        <v>11268.4</v>
      </c>
      <c r="C12">
        <v>31000</v>
      </c>
      <c r="I12" s="53" t="s">
        <v>283</v>
      </c>
      <c r="J12" s="50">
        <v>6.251585216230704</v>
      </c>
    </row>
    <row r="13" spans="1:10" ht="15.75" x14ac:dyDescent="0.25">
      <c r="A13" s="49">
        <v>2003</v>
      </c>
      <c r="B13" s="49">
        <v>22236.3</v>
      </c>
      <c r="C13">
        <v>11000</v>
      </c>
      <c r="I13" s="53" t="s">
        <v>284</v>
      </c>
      <c r="J13" s="50">
        <v>6.5348347819396357</v>
      </c>
    </row>
    <row r="14" spans="1:10" ht="15.75" x14ac:dyDescent="0.25">
      <c r="A14" s="49">
        <v>2004</v>
      </c>
      <c r="B14" s="49">
        <v>26196.25</v>
      </c>
      <c r="C14">
        <v>58000</v>
      </c>
      <c r="I14" s="53" t="s">
        <v>285</v>
      </c>
      <c r="J14" s="50">
        <v>5.0941953699522813</v>
      </c>
    </row>
    <row r="15" spans="1:10" ht="15.75" x14ac:dyDescent="0.25">
      <c r="A15" s="49">
        <v>2005</v>
      </c>
      <c r="B15" s="49">
        <v>33455.94</v>
      </c>
      <c r="C15">
        <v>32000</v>
      </c>
      <c r="I15" s="54" t="s">
        <v>286</v>
      </c>
      <c r="J15" s="51">
        <v>2.9694311809369989</v>
      </c>
    </row>
    <row r="16" spans="1:10" ht="15.75" x14ac:dyDescent="0.25">
      <c r="A16" s="49">
        <v>2006</v>
      </c>
      <c r="B16" s="49">
        <v>44473.71</v>
      </c>
      <c r="C16">
        <v>40000</v>
      </c>
      <c r="I16" s="54" t="s">
        <v>287</v>
      </c>
      <c r="J16" s="51">
        <v>0.82845040404742054</v>
      </c>
    </row>
    <row r="17" spans="1:10" ht="15.75" x14ac:dyDescent="0.25">
      <c r="A17" s="49">
        <v>2007</v>
      </c>
      <c r="B17" s="49">
        <v>63886.1</v>
      </c>
      <c r="C17">
        <v>61000</v>
      </c>
      <c r="I17" s="54" t="s">
        <v>288</v>
      </c>
      <c r="J17" s="51">
        <v>-1.1929093366848442</v>
      </c>
    </row>
    <row r="18" spans="1:10" ht="15.75" x14ac:dyDescent="0.25">
      <c r="A18" s="49">
        <v>2008</v>
      </c>
      <c r="B18" s="49">
        <v>37550.31</v>
      </c>
      <c r="C18">
        <v>51000</v>
      </c>
      <c r="I18" s="54" t="s">
        <v>289</v>
      </c>
      <c r="J18" s="51">
        <v>-0.12581203171947442</v>
      </c>
    </row>
    <row r="19" spans="1:10" ht="15.75" x14ac:dyDescent="0.25">
      <c r="A19" s="49">
        <v>2009</v>
      </c>
      <c r="B19" s="49">
        <v>68588.41</v>
      </c>
      <c r="C19">
        <v>-1000</v>
      </c>
      <c r="I19" s="53" t="s">
        <v>290</v>
      </c>
      <c r="J19" s="50">
        <v>2.6367564573598568</v>
      </c>
    </row>
    <row r="20" spans="1:10" ht="15.75" x14ac:dyDescent="0.25">
      <c r="A20" s="49">
        <v>2010</v>
      </c>
      <c r="B20" s="49">
        <v>69304.81</v>
      </c>
      <c r="C20">
        <v>75000</v>
      </c>
      <c r="I20" s="53" t="s">
        <v>291</v>
      </c>
      <c r="J20" s="50">
        <v>5.3338237964789537</v>
      </c>
    </row>
    <row r="21" spans="1:10" ht="15.75" x14ac:dyDescent="0.25">
      <c r="A21" s="49">
        <v>2011</v>
      </c>
      <c r="B21" s="49">
        <v>56754.080000000002</v>
      </c>
      <c r="C21">
        <v>40000</v>
      </c>
      <c r="I21" s="53" t="s">
        <v>292</v>
      </c>
      <c r="J21" s="50">
        <v>7.4613746549257787</v>
      </c>
    </row>
    <row r="22" spans="1:10" ht="15.75" x14ac:dyDescent="0.25">
      <c r="A22" s="49">
        <v>2012</v>
      </c>
      <c r="B22" s="49">
        <v>60952.08</v>
      </c>
      <c r="C22">
        <v>19000</v>
      </c>
      <c r="I22" s="53" t="s">
        <v>293</v>
      </c>
      <c r="J22" s="50">
        <v>7.5282256690783811</v>
      </c>
    </row>
    <row r="23" spans="1:10" ht="15.75" x14ac:dyDescent="0.25">
      <c r="A23" s="49">
        <v>2013</v>
      </c>
      <c r="B23" s="49">
        <v>51507.16</v>
      </c>
      <c r="C23">
        <v>30000</v>
      </c>
      <c r="I23" s="54" t="s">
        <v>294</v>
      </c>
      <c r="J23" s="51">
        <v>6.5545204044834549</v>
      </c>
    </row>
    <row r="24" spans="1:10" ht="15.75" x14ac:dyDescent="0.25">
      <c r="A24" s="49">
        <v>2014</v>
      </c>
      <c r="B24" s="49">
        <v>50007.41</v>
      </c>
      <c r="C24">
        <v>5000</v>
      </c>
      <c r="I24" s="54" t="s">
        <v>295</v>
      </c>
      <c r="J24" s="51">
        <v>5.6144664071273054</v>
      </c>
    </row>
    <row r="25" spans="1:10" ht="15.75" x14ac:dyDescent="0.25">
      <c r="A25" s="49">
        <v>2015</v>
      </c>
      <c r="B25" s="49">
        <v>43349.96</v>
      </c>
      <c r="C25">
        <v>-38000</v>
      </c>
      <c r="I25" s="54" t="s">
        <v>296</v>
      </c>
      <c r="J25" s="51">
        <v>4.7606248221351954</v>
      </c>
    </row>
    <row r="26" spans="1:10" ht="15.75" x14ac:dyDescent="0.25">
      <c r="A26" s="49">
        <v>2016</v>
      </c>
      <c r="B26" s="49">
        <v>60227.29</v>
      </c>
      <c r="C26">
        <v>-36000</v>
      </c>
      <c r="I26" s="54" t="s">
        <v>297</v>
      </c>
      <c r="J26" s="51">
        <v>3.9744230794469315</v>
      </c>
    </row>
    <row r="27" spans="1:10" x14ac:dyDescent="0.25">
      <c r="I27" s="53" t="s">
        <v>298</v>
      </c>
      <c r="J27" s="50">
        <v>3.1246460681299215</v>
      </c>
    </row>
    <row r="28" spans="1:10" x14ac:dyDescent="0.25">
      <c r="I28" s="53" t="s">
        <v>299</v>
      </c>
      <c r="J28" s="50">
        <v>2.1988292432663537</v>
      </c>
    </row>
    <row r="29" spans="1:10" x14ac:dyDescent="0.25">
      <c r="I29" s="53" t="s">
        <v>300</v>
      </c>
      <c r="J29" s="50">
        <v>1.9404003195258257</v>
      </c>
    </row>
    <row r="30" spans="1:10" x14ac:dyDescent="0.25">
      <c r="I30" s="53" t="s">
        <v>301</v>
      </c>
      <c r="J30" s="50">
        <v>1.9211759850947807</v>
      </c>
    </row>
    <row r="31" spans="1:10" x14ac:dyDescent="0.25">
      <c r="I31" s="54" t="s">
        <v>302</v>
      </c>
      <c r="J31" s="51">
        <v>2.1648775544464982</v>
      </c>
    </row>
    <row r="32" spans="1:10" x14ac:dyDescent="0.25">
      <c r="I32" s="54" t="s">
        <v>303</v>
      </c>
      <c r="J32" s="51">
        <v>2.921371695192021</v>
      </c>
    </row>
    <row r="33" spans="9:10" x14ac:dyDescent="0.25">
      <c r="I33" s="54" t="s">
        <v>304</v>
      </c>
      <c r="J33" s="51">
        <v>2.9893798007829986</v>
      </c>
    </row>
    <row r="34" spans="9:10" x14ac:dyDescent="0.25">
      <c r="I34" s="54" t="s">
        <v>305</v>
      </c>
      <c r="J34" s="51">
        <v>3.0048226702887204</v>
      </c>
    </row>
    <row r="35" spans="9:10" x14ac:dyDescent="0.25">
      <c r="I35" s="53" t="s">
        <v>306</v>
      </c>
      <c r="J35" s="50">
        <v>3.2014423320932739</v>
      </c>
    </row>
    <row r="36" spans="9:10" x14ac:dyDescent="0.25">
      <c r="I36" s="53" t="s">
        <v>307</v>
      </c>
      <c r="J36" s="50">
        <v>2.0901165878393968</v>
      </c>
    </row>
    <row r="37" spans="9:10" x14ac:dyDescent="0.25">
      <c r="I37" s="53" t="s">
        <v>308</v>
      </c>
      <c r="J37" s="50">
        <v>1.2190738517813715</v>
      </c>
    </row>
    <row r="38" spans="9:10" x14ac:dyDescent="0.25">
      <c r="I38" s="53" t="s">
        <v>309</v>
      </c>
      <c r="J38" s="50">
        <v>0.50395574027337631</v>
      </c>
    </row>
    <row r="39" spans="9:10" x14ac:dyDescent="0.25">
      <c r="I39" s="54" t="s">
        <v>310</v>
      </c>
      <c r="J39" s="51">
        <v>-0.7790386300608132</v>
      </c>
    </row>
    <row r="40" spans="9:10" x14ac:dyDescent="0.25">
      <c r="I40" s="54" t="s">
        <v>311</v>
      </c>
      <c r="J40" s="51">
        <v>-1.4147969246027792</v>
      </c>
    </row>
    <row r="41" spans="9:10" x14ac:dyDescent="0.25">
      <c r="I41" s="54" t="s">
        <v>312</v>
      </c>
      <c r="J41" s="51">
        <v>-2.3996120042740099</v>
      </c>
    </row>
    <row r="42" spans="9:10" x14ac:dyDescent="0.25">
      <c r="I42" s="54" t="s">
        <v>313</v>
      </c>
      <c r="J42" s="51">
        <v>-3.7692556174104164</v>
      </c>
    </row>
    <row r="43" spans="9:10" x14ac:dyDescent="0.25">
      <c r="I43" s="53" t="s">
        <v>314</v>
      </c>
      <c r="J43" s="50">
        <v>-4.6678938433238564</v>
      </c>
    </row>
    <row r="44" spans="9:10" x14ac:dyDescent="0.25">
      <c r="I44" s="53" t="s">
        <v>315</v>
      </c>
      <c r="J44" s="50">
        <v>-4.8325686509339665</v>
      </c>
    </row>
    <row r="45" spans="9:10" x14ac:dyDescent="0.25">
      <c r="I45" s="53" t="s">
        <v>316</v>
      </c>
      <c r="J45" s="50">
        <v>-4.4257810109256779</v>
      </c>
    </row>
    <row r="46" spans="9:10" x14ac:dyDescent="0.25">
      <c r="I46" s="53" t="s">
        <v>317</v>
      </c>
      <c r="J46" s="50">
        <v>-3.5947391982152688</v>
      </c>
    </row>
    <row r="47" spans="9:10" x14ac:dyDescent="0.25">
      <c r="I47" s="55" t="s">
        <v>318</v>
      </c>
      <c r="J47" s="52">
        <v>-2.3391312989215485</v>
      </c>
    </row>
  </sheetData>
  <mergeCells count="1">
    <mergeCell ref="J5:J6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69"/>
  <sheetViews>
    <sheetView tabSelected="1" topLeftCell="E332" zoomScaleNormal="100" workbookViewId="0">
      <selection activeCell="I363" sqref="I363:I369"/>
    </sheetView>
  </sheetViews>
  <sheetFormatPr defaultRowHeight="15" x14ac:dyDescent="0.25"/>
  <cols>
    <col min="4" max="4" width="16.5703125" customWidth="1"/>
    <col min="5" max="5" width="13.85546875" customWidth="1"/>
    <col min="6" max="6" width="19.42578125" customWidth="1"/>
    <col min="7" max="7" width="14.42578125" customWidth="1"/>
    <col min="10" max="10" width="11" bestFit="1" customWidth="1"/>
    <col min="16" max="16" width="11.140625" customWidth="1"/>
    <col min="17" max="17" width="16.5703125" customWidth="1"/>
  </cols>
  <sheetData>
    <row r="2" spans="1:17" x14ac:dyDescent="0.25">
      <c r="P2" t="s">
        <v>320</v>
      </c>
      <c r="Q2" t="s">
        <v>321</v>
      </c>
    </row>
    <row r="3" spans="1:17" x14ac:dyDescent="0.25">
      <c r="A3" t="s">
        <v>2</v>
      </c>
      <c r="B3" t="s">
        <v>213</v>
      </c>
      <c r="C3" t="s">
        <v>214</v>
      </c>
      <c r="D3" t="s">
        <v>323</v>
      </c>
      <c r="E3" t="s">
        <v>229</v>
      </c>
      <c r="F3" t="s">
        <v>322</v>
      </c>
      <c r="K3" t="s">
        <v>275</v>
      </c>
      <c r="P3" s="31">
        <v>37622</v>
      </c>
      <c r="Q3" s="28">
        <v>10941.09</v>
      </c>
    </row>
    <row r="4" spans="1:17" x14ac:dyDescent="0.25">
      <c r="A4" s="44">
        <v>37622</v>
      </c>
      <c r="B4" s="29">
        <f t="shared" ref="B4:B67" si="0">K4/100</f>
        <v>0.1447</v>
      </c>
      <c r="C4" s="27">
        <v>0.25</v>
      </c>
      <c r="D4" s="57">
        <f>C4*100000</f>
        <v>25000</v>
      </c>
      <c r="E4" s="28">
        <v>10941.09</v>
      </c>
      <c r="F4">
        <f>E4*PRODUCT($M4:M$180)</f>
        <v>26073.302206922493</v>
      </c>
      <c r="K4" s="7">
        <v>14.47</v>
      </c>
      <c r="L4" s="77">
        <v>2.25</v>
      </c>
      <c r="M4">
        <f>L4/100+1</f>
        <v>1.0225</v>
      </c>
      <c r="P4" s="31">
        <v>37653</v>
      </c>
      <c r="Q4" s="28">
        <v>10280.61</v>
      </c>
    </row>
    <row r="5" spans="1:17" x14ac:dyDescent="0.25">
      <c r="A5" s="44">
        <v>37653</v>
      </c>
      <c r="B5" s="29">
        <f t="shared" si="0"/>
        <v>0.1585</v>
      </c>
      <c r="C5" s="27">
        <v>0.255</v>
      </c>
      <c r="D5" s="57">
        <f t="shared" ref="D5:D68" si="1">C5*100000</f>
        <v>25500</v>
      </c>
      <c r="E5" s="28">
        <v>10280.61</v>
      </c>
      <c r="F5">
        <f>E5*PRODUCT($M5:M$180)</f>
        <v>23960.231815606367</v>
      </c>
      <c r="K5" s="7">
        <v>15.85</v>
      </c>
      <c r="L5" s="75">
        <v>1.57</v>
      </c>
      <c r="M5">
        <f t="shared" ref="M5:M68" si="2">L5/100+1</f>
        <v>1.0157</v>
      </c>
      <c r="P5" s="31">
        <v>37681</v>
      </c>
      <c r="Q5" s="28">
        <v>11273.63</v>
      </c>
    </row>
    <row r="6" spans="1:17" x14ac:dyDescent="0.25">
      <c r="A6" s="44">
        <v>37681</v>
      </c>
      <c r="B6" s="29">
        <f t="shared" si="0"/>
        <v>0.16570000000000001</v>
      </c>
      <c r="C6" s="27">
        <v>0.26500000000000001</v>
      </c>
      <c r="D6" s="57">
        <f t="shared" si="1"/>
        <v>26500</v>
      </c>
      <c r="E6" s="28">
        <v>11273.63</v>
      </c>
      <c r="F6">
        <f>E6*PRODUCT($M6:M$180)</f>
        <v>25868.452906577648</v>
      </c>
      <c r="K6" s="7">
        <v>16.57</v>
      </c>
      <c r="L6" s="75">
        <v>1.23</v>
      </c>
      <c r="M6">
        <f t="shared" si="2"/>
        <v>1.0123</v>
      </c>
      <c r="P6" s="31">
        <v>37712</v>
      </c>
      <c r="Q6" s="28">
        <v>12556.7</v>
      </c>
    </row>
    <row r="7" spans="1:17" x14ac:dyDescent="0.25">
      <c r="A7" s="44">
        <v>37712</v>
      </c>
      <c r="B7" s="29">
        <f t="shared" si="0"/>
        <v>0.16769999999999999</v>
      </c>
      <c r="C7" s="27">
        <v>0.26500000000000001</v>
      </c>
      <c r="D7" s="57">
        <f t="shared" si="1"/>
        <v>26500</v>
      </c>
      <c r="E7" s="28">
        <v>12556.7</v>
      </c>
      <c r="F7">
        <f>E7*PRODUCT($M7:M$180)</f>
        <v>28462.494541182568</v>
      </c>
      <c r="K7" s="7">
        <v>16.77</v>
      </c>
      <c r="L7" s="75">
        <v>0.97</v>
      </c>
      <c r="M7">
        <f t="shared" si="2"/>
        <v>1.0097</v>
      </c>
      <c r="P7" s="31">
        <v>37742</v>
      </c>
      <c r="Q7" s="28">
        <v>13421.6</v>
      </c>
    </row>
    <row r="8" spans="1:17" x14ac:dyDescent="0.25">
      <c r="A8" s="44">
        <v>37742</v>
      </c>
      <c r="B8" s="29">
        <f t="shared" si="0"/>
        <v>0.1724</v>
      </c>
      <c r="C8" s="27">
        <v>0.26500000000000001</v>
      </c>
      <c r="D8" s="57">
        <f t="shared" si="1"/>
        <v>26500</v>
      </c>
      <c r="E8" s="28">
        <v>13421.6</v>
      </c>
      <c r="F8">
        <f>E8*PRODUCT($M8:M$180)</f>
        <v>30130.710812418016</v>
      </c>
      <c r="K8" s="7">
        <v>17.239999999999998</v>
      </c>
      <c r="L8" s="75">
        <v>0.61</v>
      </c>
      <c r="M8">
        <f t="shared" si="2"/>
        <v>1.0061</v>
      </c>
      <c r="P8" s="31">
        <v>37773</v>
      </c>
      <c r="Q8" s="28">
        <v>12972.58</v>
      </c>
    </row>
    <row r="9" spans="1:17" x14ac:dyDescent="0.25">
      <c r="A9" s="44">
        <v>37773</v>
      </c>
      <c r="B9" s="29">
        <f t="shared" si="0"/>
        <v>0.16570000000000001</v>
      </c>
      <c r="C9" s="27">
        <v>0.26</v>
      </c>
      <c r="D9" s="57">
        <f t="shared" si="1"/>
        <v>26000</v>
      </c>
      <c r="E9" s="28">
        <v>12972.58</v>
      </c>
      <c r="F9">
        <f>E9*PRODUCT($M9:M$180)</f>
        <v>28946.11574104982</v>
      </c>
      <c r="K9" s="7">
        <v>16.57</v>
      </c>
      <c r="L9" s="75">
        <v>-0.15</v>
      </c>
      <c r="M9">
        <f t="shared" si="2"/>
        <v>0.99850000000000005</v>
      </c>
      <c r="P9" s="31">
        <v>37803</v>
      </c>
      <c r="Q9" s="28">
        <v>13571.73</v>
      </c>
    </row>
    <row r="10" spans="1:17" x14ac:dyDescent="0.25">
      <c r="A10" s="44">
        <v>37803</v>
      </c>
      <c r="B10" s="29">
        <f t="shared" si="0"/>
        <v>0.15429999999999999</v>
      </c>
      <c r="C10" s="27">
        <v>0.245</v>
      </c>
      <c r="D10" s="57">
        <f t="shared" si="1"/>
        <v>24500</v>
      </c>
      <c r="E10" s="28">
        <v>13571.73</v>
      </c>
      <c r="F10">
        <f>E10*PRODUCT($M10:M$180)</f>
        <v>30328.510282855546</v>
      </c>
      <c r="K10" s="7">
        <v>15.43</v>
      </c>
      <c r="L10" s="75">
        <v>0.2</v>
      </c>
      <c r="M10">
        <f t="shared" si="2"/>
        <v>1.002</v>
      </c>
      <c r="P10" s="31">
        <v>37834</v>
      </c>
      <c r="Q10" s="28">
        <v>15174.49</v>
      </c>
    </row>
    <row r="11" spans="1:17" x14ac:dyDescent="0.25">
      <c r="A11" s="44">
        <v>37834</v>
      </c>
      <c r="B11" s="29">
        <f t="shared" si="0"/>
        <v>0.1507</v>
      </c>
      <c r="C11" s="27">
        <v>0.22</v>
      </c>
      <c r="D11" s="57">
        <f t="shared" si="1"/>
        <v>22000</v>
      </c>
      <c r="E11" s="28">
        <v>15174.49</v>
      </c>
      <c r="F11">
        <f>E11*PRODUCT($M11:M$180)</f>
        <v>33842.485361437342</v>
      </c>
      <c r="K11" s="7">
        <v>15.07</v>
      </c>
      <c r="L11" s="75">
        <v>0.34</v>
      </c>
      <c r="M11">
        <f t="shared" si="2"/>
        <v>1.0034000000000001</v>
      </c>
      <c r="P11" s="31">
        <v>37865</v>
      </c>
      <c r="Q11" s="28">
        <v>16010.67</v>
      </c>
    </row>
    <row r="12" spans="1:17" x14ac:dyDescent="0.25">
      <c r="A12" s="44">
        <v>37865</v>
      </c>
      <c r="B12" s="29">
        <f t="shared" si="0"/>
        <v>0.15140000000000001</v>
      </c>
      <c r="C12" s="27">
        <v>0.2</v>
      </c>
      <c r="D12" s="57">
        <f t="shared" si="1"/>
        <v>20000</v>
      </c>
      <c r="E12" s="28">
        <v>16010.67</v>
      </c>
      <c r="F12">
        <f>E12*PRODUCT($M12:M$180)</f>
        <v>35586.358989099979</v>
      </c>
      <c r="K12" s="7">
        <v>15.14</v>
      </c>
      <c r="L12" s="76">
        <v>0.78</v>
      </c>
      <c r="M12">
        <f t="shared" si="2"/>
        <v>1.0078</v>
      </c>
      <c r="P12" s="31">
        <v>37895</v>
      </c>
      <c r="Q12" s="28">
        <v>17982.490000000002</v>
      </c>
    </row>
    <row r="13" spans="1:17" x14ac:dyDescent="0.25">
      <c r="A13" s="44">
        <v>37895</v>
      </c>
      <c r="B13" s="29">
        <f t="shared" si="0"/>
        <v>0.13980000000000001</v>
      </c>
      <c r="C13" s="27">
        <v>0.19</v>
      </c>
      <c r="D13" s="57">
        <f t="shared" si="1"/>
        <v>19000</v>
      </c>
      <c r="E13" s="28">
        <v>17982.490000000002</v>
      </c>
      <c r="F13">
        <f>E13*PRODUCT($M13:M$180)</f>
        <v>39659.708947986233</v>
      </c>
      <c r="K13" s="7">
        <v>13.98</v>
      </c>
      <c r="L13" s="76">
        <v>0.28999999999999998</v>
      </c>
      <c r="M13">
        <f t="shared" si="2"/>
        <v>1.0028999999999999</v>
      </c>
      <c r="P13" s="31">
        <v>37926</v>
      </c>
      <c r="Q13" s="28">
        <v>20183.97</v>
      </c>
    </row>
    <row r="14" spans="1:17" x14ac:dyDescent="0.25">
      <c r="A14" s="44">
        <v>37926</v>
      </c>
      <c r="B14" s="29">
        <f t="shared" si="0"/>
        <v>0.11019999999999999</v>
      </c>
      <c r="C14" s="27">
        <v>0.17499999999999999</v>
      </c>
      <c r="D14" s="57">
        <f t="shared" si="1"/>
        <v>17500</v>
      </c>
      <c r="E14" s="28">
        <v>20183.97</v>
      </c>
      <c r="F14">
        <f>E14*PRODUCT($M14:M$180)</f>
        <v>44386.270543342675</v>
      </c>
      <c r="K14" s="7">
        <v>11.02</v>
      </c>
      <c r="L14" s="77">
        <v>0.34</v>
      </c>
      <c r="M14">
        <f t="shared" si="2"/>
        <v>1.0034000000000001</v>
      </c>
      <c r="P14" s="31">
        <v>37956</v>
      </c>
      <c r="Q14" s="28">
        <v>22236.39</v>
      </c>
    </row>
    <row r="15" spans="1:17" ht="15.75" thickBot="1" x14ac:dyDescent="0.3">
      <c r="A15" s="44">
        <v>37956</v>
      </c>
      <c r="B15" s="29">
        <f t="shared" si="0"/>
        <v>9.3000000000000013E-2</v>
      </c>
      <c r="C15" s="27">
        <v>0.16500000000000001</v>
      </c>
      <c r="D15" s="57">
        <f t="shared" si="1"/>
        <v>16500</v>
      </c>
      <c r="E15" s="28">
        <v>22236.39</v>
      </c>
      <c r="F15">
        <f>E15*PRODUCT($M15:M$180)</f>
        <v>48734.021402083927</v>
      </c>
      <c r="G15" t="s">
        <v>324</v>
      </c>
      <c r="H15" t="s">
        <v>325</v>
      </c>
      <c r="I15" t="s">
        <v>326</v>
      </c>
      <c r="K15" s="7">
        <v>9.3000000000000007</v>
      </c>
      <c r="L15" s="78">
        <v>0.52</v>
      </c>
      <c r="M15">
        <f t="shared" si="2"/>
        <v>1.0052000000000001</v>
      </c>
      <c r="P15" s="31">
        <v>37987</v>
      </c>
      <c r="Q15" s="28">
        <v>21851.439999999999</v>
      </c>
    </row>
    <row r="16" spans="1:17" ht="15.75" thickTop="1" x14ac:dyDescent="0.25">
      <c r="A16" s="44">
        <v>37987</v>
      </c>
      <c r="B16" s="29">
        <f t="shared" si="0"/>
        <v>7.7100000000000002E-2</v>
      </c>
      <c r="C16" s="27">
        <v>0.16500000000000001</v>
      </c>
      <c r="D16" s="57">
        <f t="shared" si="1"/>
        <v>16500</v>
      </c>
      <c r="E16" s="28">
        <v>21851.439999999999</v>
      </c>
      <c r="F16">
        <f>E16*PRODUCT($M16:M$180)</f>
        <v>47642.610439971286</v>
      </c>
      <c r="G16" s="26">
        <f>C16/C4-1</f>
        <v>-0.33999999999999997</v>
      </c>
      <c r="H16" s="27">
        <f>F16/F4-1</f>
        <v>0.82725648104988081</v>
      </c>
      <c r="I16" s="27">
        <f>E16/E4-1</f>
        <v>0.99719040790268587</v>
      </c>
      <c r="K16" s="7">
        <v>7.71</v>
      </c>
      <c r="L16" s="74">
        <v>0.76</v>
      </c>
      <c r="M16">
        <f t="shared" si="2"/>
        <v>1.0076000000000001</v>
      </c>
      <c r="P16" s="31">
        <v>38018</v>
      </c>
      <c r="Q16" s="28">
        <v>21755.02</v>
      </c>
    </row>
    <row r="17" spans="1:17" x14ac:dyDescent="0.25">
      <c r="A17" s="44">
        <v>38018</v>
      </c>
      <c r="B17" s="29">
        <f t="shared" si="0"/>
        <v>6.6900000000000001E-2</v>
      </c>
      <c r="C17" s="27">
        <v>0.16500000000000001</v>
      </c>
      <c r="D17" s="57">
        <f t="shared" si="1"/>
        <v>16500</v>
      </c>
      <c r="E17" s="28">
        <v>21755.02</v>
      </c>
      <c r="F17">
        <f>E17*PRODUCT($M17:M$180)</f>
        <v>47074.619179704903</v>
      </c>
      <c r="G17" s="26">
        <f t="shared" ref="G17:G80" si="3">C17/C5-1</f>
        <v>-0.3529411764705882</v>
      </c>
      <c r="H17" s="27">
        <f t="shared" ref="H17:H80" si="4">F17/F5-1</f>
        <v>0.96469798547788277</v>
      </c>
      <c r="I17" s="27">
        <f t="shared" ref="I17:I80" si="5">E17/E5-1</f>
        <v>1.1161215141903056</v>
      </c>
      <c r="K17" s="7">
        <v>6.69</v>
      </c>
      <c r="L17" s="74">
        <v>0.61</v>
      </c>
      <c r="M17">
        <f t="shared" si="2"/>
        <v>1.0061</v>
      </c>
      <c r="P17" s="31">
        <v>38047</v>
      </c>
      <c r="Q17" s="28">
        <v>22142.26</v>
      </c>
    </row>
    <row r="18" spans="1:17" x14ac:dyDescent="0.25">
      <c r="A18" s="44">
        <v>38047</v>
      </c>
      <c r="B18" s="29">
        <f t="shared" si="0"/>
        <v>5.8899999999999994E-2</v>
      </c>
      <c r="C18" s="27">
        <v>0.16250000000000001</v>
      </c>
      <c r="D18" s="57">
        <f t="shared" si="1"/>
        <v>16250</v>
      </c>
      <c r="E18" s="28">
        <v>22142.26</v>
      </c>
      <c r="F18">
        <f>E18*PRODUCT($M18:M$180)</f>
        <v>47622.054263615602</v>
      </c>
      <c r="G18" s="26">
        <f t="shared" si="3"/>
        <v>-0.3867924528301887</v>
      </c>
      <c r="H18" s="27">
        <f t="shared" si="4"/>
        <v>0.84093167208722419</v>
      </c>
      <c r="I18" s="27">
        <f t="shared" si="5"/>
        <v>0.96407545750570134</v>
      </c>
      <c r="K18" s="7">
        <v>5.89</v>
      </c>
      <c r="L18" s="74">
        <v>0.47</v>
      </c>
      <c r="M18">
        <f t="shared" si="2"/>
        <v>1.0046999999999999</v>
      </c>
      <c r="P18" s="31">
        <v>38078</v>
      </c>
      <c r="Q18" s="28">
        <v>19607.23</v>
      </c>
    </row>
    <row r="19" spans="1:17" x14ac:dyDescent="0.25">
      <c r="A19" s="44">
        <v>38078</v>
      </c>
      <c r="B19" s="29">
        <f t="shared" si="0"/>
        <v>5.2600000000000001E-2</v>
      </c>
      <c r="C19" s="27">
        <v>0.16</v>
      </c>
      <c r="D19" s="57">
        <f t="shared" si="1"/>
        <v>16000</v>
      </c>
      <c r="E19" s="28">
        <v>19607.23</v>
      </c>
      <c r="F19">
        <f>E19*PRODUCT($M19:M$180)</f>
        <v>41972.614307953401</v>
      </c>
      <c r="G19" s="26">
        <f t="shared" si="3"/>
        <v>-0.39622641509433965</v>
      </c>
      <c r="H19" s="27">
        <f t="shared" si="4"/>
        <v>0.4746639387922571</v>
      </c>
      <c r="I19" s="27">
        <f t="shared" si="5"/>
        <v>0.56149545660882216</v>
      </c>
      <c r="K19" s="11">
        <v>5.26</v>
      </c>
      <c r="L19" s="74">
        <v>0.37</v>
      </c>
      <c r="M19">
        <f t="shared" si="2"/>
        <v>1.0037</v>
      </c>
      <c r="P19" s="31">
        <v>38108</v>
      </c>
      <c r="Q19" s="28">
        <v>19544.669999999998</v>
      </c>
    </row>
    <row r="20" spans="1:17" x14ac:dyDescent="0.25">
      <c r="A20" s="44">
        <v>38108</v>
      </c>
      <c r="B20" s="29">
        <f t="shared" si="0"/>
        <v>5.1500000000000004E-2</v>
      </c>
      <c r="C20" s="27">
        <v>0.16</v>
      </c>
      <c r="D20" s="57">
        <f t="shared" si="1"/>
        <v>16000</v>
      </c>
      <c r="E20" s="28">
        <v>19544.669999999998</v>
      </c>
      <c r="F20">
        <f>E20*PRODUCT($M20:M$180)</f>
        <v>41684.461468524714</v>
      </c>
      <c r="G20" s="26">
        <f t="shared" si="3"/>
        <v>-0.39622641509433965</v>
      </c>
      <c r="H20" s="27">
        <f t="shared" si="4"/>
        <v>0.3834543010961744</v>
      </c>
      <c r="I20" s="27">
        <f t="shared" si="5"/>
        <v>0.45621013888061013</v>
      </c>
      <c r="K20" s="11">
        <v>5.15</v>
      </c>
      <c r="L20" s="74">
        <v>0.51</v>
      </c>
      <c r="M20">
        <f t="shared" si="2"/>
        <v>1.0051000000000001</v>
      </c>
      <c r="P20" s="31">
        <v>38139</v>
      </c>
      <c r="Q20" s="28">
        <v>21148.91</v>
      </c>
    </row>
    <row r="21" spans="1:17" x14ac:dyDescent="0.25">
      <c r="A21" s="44">
        <v>38139</v>
      </c>
      <c r="B21" s="29">
        <f t="shared" si="0"/>
        <v>6.0599999999999994E-2</v>
      </c>
      <c r="C21" s="27">
        <v>0.16</v>
      </c>
      <c r="D21" s="57">
        <f t="shared" si="1"/>
        <v>16000</v>
      </c>
      <c r="E21" s="28">
        <v>21148.91</v>
      </c>
      <c r="F21">
        <f>E21*PRODUCT($M21:M$180)</f>
        <v>44877.077732933772</v>
      </c>
      <c r="G21" s="26">
        <f t="shared" si="3"/>
        <v>-0.38461538461538458</v>
      </c>
      <c r="H21" s="27">
        <f t="shared" si="4"/>
        <v>0.55036614012053864</v>
      </c>
      <c r="I21" s="27">
        <f t="shared" si="5"/>
        <v>0.63027786300026678</v>
      </c>
      <c r="K21" s="11">
        <v>6.06</v>
      </c>
      <c r="L21" s="74">
        <v>0.71</v>
      </c>
      <c r="M21">
        <f t="shared" si="2"/>
        <v>1.0071000000000001</v>
      </c>
      <c r="P21" s="31">
        <v>38169</v>
      </c>
      <c r="Q21" s="28">
        <v>22336.87</v>
      </c>
    </row>
    <row r="22" spans="1:17" x14ac:dyDescent="0.25">
      <c r="A22" s="44">
        <v>38169</v>
      </c>
      <c r="B22" s="29">
        <f t="shared" si="0"/>
        <v>6.8099999999999994E-2</v>
      </c>
      <c r="C22" s="27">
        <v>0.16</v>
      </c>
      <c r="D22" s="57">
        <f t="shared" si="1"/>
        <v>16000</v>
      </c>
      <c r="E22" s="28">
        <v>22336.87</v>
      </c>
      <c r="F22">
        <f>E22*PRODUCT($M22:M$180)</f>
        <v>47063.725327349021</v>
      </c>
      <c r="G22" s="26">
        <f t="shared" si="3"/>
        <v>-0.34693877551020402</v>
      </c>
      <c r="H22" s="27">
        <f t="shared" si="4"/>
        <v>0.55179812290199259</v>
      </c>
      <c r="I22" s="27">
        <f t="shared" si="5"/>
        <v>0.64583807664903436</v>
      </c>
      <c r="K22" s="11">
        <v>6.81</v>
      </c>
      <c r="L22" s="74">
        <v>0.91</v>
      </c>
      <c r="M22">
        <f t="shared" si="2"/>
        <v>1.0091000000000001</v>
      </c>
      <c r="P22" s="31">
        <v>38200</v>
      </c>
      <c r="Q22" s="28">
        <v>22803.19</v>
      </c>
    </row>
    <row r="23" spans="1:17" x14ac:dyDescent="0.25">
      <c r="A23" s="44">
        <v>38200</v>
      </c>
      <c r="B23" s="29">
        <f t="shared" si="0"/>
        <v>7.1800000000000003E-2</v>
      </c>
      <c r="C23" s="27">
        <v>0.16</v>
      </c>
      <c r="D23" s="57">
        <f t="shared" si="1"/>
        <v>16000</v>
      </c>
      <c r="E23" s="28">
        <v>22803.19</v>
      </c>
      <c r="F23">
        <f>E23*PRODUCT($M23:M$180)</f>
        <v>47612.982181847619</v>
      </c>
      <c r="G23" s="26">
        <f t="shared" si="3"/>
        <v>-0.27272727272727271</v>
      </c>
      <c r="H23" s="27">
        <f t="shared" si="4"/>
        <v>0.40689969053222708</v>
      </c>
      <c r="I23" s="27">
        <f t="shared" si="5"/>
        <v>0.50273188752966314</v>
      </c>
      <c r="K23" s="11">
        <v>7.18</v>
      </c>
      <c r="L23" s="74">
        <v>0.69</v>
      </c>
      <c r="M23">
        <f t="shared" si="2"/>
        <v>1.0068999999999999</v>
      </c>
      <c r="P23" s="31">
        <v>38231</v>
      </c>
      <c r="Q23" s="28">
        <v>23245.24</v>
      </c>
    </row>
    <row r="24" spans="1:17" x14ac:dyDescent="0.25">
      <c r="A24" s="44">
        <v>38231</v>
      </c>
      <c r="B24" s="29">
        <f t="shared" si="0"/>
        <v>6.7000000000000004E-2</v>
      </c>
      <c r="C24" s="27">
        <v>0.16250000000000001</v>
      </c>
      <c r="D24" s="57">
        <f t="shared" si="1"/>
        <v>16250</v>
      </c>
      <c r="E24" s="28">
        <v>23245.24</v>
      </c>
      <c r="F24">
        <f>E24*PRODUCT($M24:M$180)</f>
        <v>48203.377752855849</v>
      </c>
      <c r="G24" s="26">
        <f t="shared" si="3"/>
        <v>-0.1875</v>
      </c>
      <c r="H24" s="27">
        <f t="shared" si="4"/>
        <v>0.3545464925934243</v>
      </c>
      <c r="I24" s="27">
        <f t="shared" si="5"/>
        <v>0.45185929133509095</v>
      </c>
      <c r="K24" s="11">
        <v>6.7</v>
      </c>
      <c r="L24" s="74">
        <v>0.33</v>
      </c>
      <c r="M24">
        <f t="shared" si="2"/>
        <v>1.0033000000000001</v>
      </c>
      <c r="P24" s="31">
        <v>38261</v>
      </c>
      <c r="Q24" s="28">
        <v>23052.18</v>
      </c>
    </row>
    <row r="25" spans="1:17" x14ac:dyDescent="0.25">
      <c r="A25" s="44">
        <v>38261</v>
      </c>
      <c r="B25" s="29">
        <f t="shared" si="0"/>
        <v>6.8600000000000008E-2</v>
      </c>
      <c r="C25" s="27">
        <v>0.16750000000000001</v>
      </c>
      <c r="D25" s="57">
        <f t="shared" si="1"/>
        <v>16750</v>
      </c>
      <c r="E25" s="28">
        <v>23052.18</v>
      </c>
      <c r="F25">
        <f>E25*PRODUCT($M25:M$180)</f>
        <v>47645.800385476148</v>
      </c>
      <c r="G25" s="26">
        <f t="shared" si="3"/>
        <v>-0.11842105263157887</v>
      </c>
      <c r="H25" s="27">
        <f t="shared" si="4"/>
        <v>0.20136535666370325</v>
      </c>
      <c r="I25" s="27">
        <f t="shared" si="5"/>
        <v>0.2819236935485574</v>
      </c>
      <c r="K25" s="11">
        <v>6.86</v>
      </c>
      <c r="L25" s="74">
        <v>0.44</v>
      </c>
      <c r="M25">
        <f t="shared" si="2"/>
        <v>1.0044</v>
      </c>
      <c r="P25" s="31">
        <v>38292</v>
      </c>
      <c r="Q25" s="28">
        <v>25128.33</v>
      </c>
    </row>
    <row r="26" spans="1:17" x14ac:dyDescent="0.25">
      <c r="A26" s="44">
        <v>38292</v>
      </c>
      <c r="B26" s="29">
        <f t="shared" si="0"/>
        <v>7.2400000000000006E-2</v>
      </c>
      <c r="C26" s="27">
        <v>0.17249999999999999</v>
      </c>
      <c r="D26" s="57">
        <f t="shared" si="1"/>
        <v>17250</v>
      </c>
      <c r="E26" s="28">
        <v>25128.33</v>
      </c>
      <c r="F26">
        <f>E26*PRODUCT($M26:M$180)</f>
        <v>51709.40584633714</v>
      </c>
      <c r="G26" s="26">
        <f t="shared" si="3"/>
        <v>-1.4285714285714346E-2</v>
      </c>
      <c r="H26" s="27">
        <f t="shared" si="4"/>
        <v>0.16498649725129555</v>
      </c>
      <c r="I26" s="27">
        <f t="shared" si="5"/>
        <v>0.24496469227808015</v>
      </c>
      <c r="K26" s="11">
        <v>7.24</v>
      </c>
      <c r="L26" s="74">
        <v>0.69</v>
      </c>
      <c r="M26">
        <f t="shared" si="2"/>
        <v>1.0068999999999999</v>
      </c>
      <c r="P26" s="31">
        <v>38322</v>
      </c>
      <c r="Q26" s="28">
        <v>26196.25</v>
      </c>
    </row>
    <row r="27" spans="1:17" x14ac:dyDescent="0.25">
      <c r="A27" s="44">
        <v>38322</v>
      </c>
      <c r="B27" s="29">
        <f t="shared" si="0"/>
        <v>7.5999999999999998E-2</v>
      </c>
      <c r="C27" s="27">
        <v>0.17749999999999999</v>
      </c>
      <c r="D27" s="57">
        <f t="shared" si="1"/>
        <v>17750</v>
      </c>
      <c r="E27" s="28">
        <v>26196.25</v>
      </c>
      <c r="F27">
        <f>E27*PRODUCT($M27:M$180)</f>
        <v>53537.576301238267</v>
      </c>
      <c r="G27" s="26">
        <f t="shared" si="3"/>
        <v>7.575757575757569E-2</v>
      </c>
      <c r="H27" s="27">
        <f t="shared" si="4"/>
        <v>9.8566766315511423E-2</v>
      </c>
      <c r="I27" s="27">
        <f t="shared" si="5"/>
        <v>0.17808016499081014</v>
      </c>
      <c r="K27" s="11">
        <v>7.6</v>
      </c>
      <c r="L27" s="74">
        <v>0.86</v>
      </c>
      <c r="M27">
        <f t="shared" si="2"/>
        <v>1.0085999999999999</v>
      </c>
      <c r="P27" s="31">
        <v>38353</v>
      </c>
      <c r="Q27" s="28">
        <v>24352.94</v>
      </c>
    </row>
    <row r="28" spans="1:17" x14ac:dyDescent="0.25">
      <c r="A28" s="44">
        <v>38353</v>
      </c>
      <c r="B28" s="29">
        <f t="shared" si="0"/>
        <v>7.4099999999999999E-2</v>
      </c>
      <c r="C28" s="27">
        <v>0.1825</v>
      </c>
      <c r="D28" s="57">
        <f t="shared" si="1"/>
        <v>18250</v>
      </c>
      <c r="E28" s="28">
        <v>24352.94</v>
      </c>
      <c r="F28">
        <f>E28*PRODUCT($M28:M$180)</f>
        <v>49346.006873104045</v>
      </c>
      <c r="G28" s="26">
        <f t="shared" si="3"/>
        <v>0.10606060606060597</v>
      </c>
      <c r="H28" s="27">
        <f t="shared" si="4"/>
        <v>3.5753633510048788E-2</v>
      </c>
      <c r="I28" s="27">
        <f t="shared" si="5"/>
        <v>0.11447758134017705</v>
      </c>
      <c r="K28" s="7">
        <v>7.41</v>
      </c>
      <c r="L28" s="73">
        <v>0.57999999999999996</v>
      </c>
      <c r="M28">
        <f t="shared" si="2"/>
        <v>1.0058</v>
      </c>
      <c r="P28" s="31">
        <v>38384</v>
      </c>
      <c r="Q28" s="28">
        <v>28139.13</v>
      </c>
    </row>
    <row r="29" spans="1:17" x14ac:dyDescent="0.25">
      <c r="A29" s="44">
        <v>38384</v>
      </c>
      <c r="B29" s="29">
        <f t="shared" si="0"/>
        <v>7.3899999999999993E-2</v>
      </c>
      <c r="C29" s="27">
        <v>0.1875</v>
      </c>
      <c r="D29" s="57">
        <f t="shared" si="1"/>
        <v>18750</v>
      </c>
      <c r="E29" s="28">
        <v>28139.13</v>
      </c>
      <c r="F29">
        <f>E29*PRODUCT($M29:M$180)</f>
        <v>56689.111560850426</v>
      </c>
      <c r="G29" s="26">
        <f t="shared" si="3"/>
        <v>0.13636363636363624</v>
      </c>
      <c r="H29" s="27">
        <f t="shared" si="4"/>
        <v>0.20423940859601442</v>
      </c>
      <c r="I29" s="27">
        <f t="shared" si="5"/>
        <v>0.29345456818702087</v>
      </c>
      <c r="K29" s="7">
        <v>7.39</v>
      </c>
      <c r="L29" s="73">
        <v>0.59</v>
      </c>
      <c r="M29">
        <f t="shared" si="2"/>
        <v>1.0059</v>
      </c>
      <c r="P29" s="31">
        <v>38412</v>
      </c>
      <c r="Q29" s="28">
        <v>26610.65</v>
      </c>
    </row>
    <row r="30" spans="1:17" x14ac:dyDescent="0.25">
      <c r="A30" s="44">
        <v>38412</v>
      </c>
      <c r="B30" s="29">
        <f t="shared" si="0"/>
        <v>7.5399999999999995E-2</v>
      </c>
      <c r="C30" s="27">
        <v>0.1925</v>
      </c>
      <c r="D30" s="57">
        <f t="shared" si="1"/>
        <v>19250</v>
      </c>
      <c r="E30" s="28">
        <v>26610.65</v>
      </c>
      <c r="F30">
        <f>E30*PRODUCT($M30:M$180)</f>
        <v>53295.39184034153</v>
      </c>
      <c r="G30" s="26">
        <f t="shared" si="3"/>
        <v>0.18461538461538463</v>
      </c>
      <c r="H30" s="27">
        <f t="shared" si="4"/>
        <v>0.11913256713624154</v>
      </c>
      <c r="I30" s="27">
        <f t="shared" si="5"/>
        <v>0.20180370025462646</v>
      </c>
      <c r="K30" s="7">
        <v>7.54</v>
      </c>
      <c r="L30" s="73">
        <v>0.61</v>
      </c>
      <c r="M30">
        <f t="shared" si="2"/>
        <v>1.0061</v>
      </c>
      <c r="P30" s="31">
        <v>38443</v>
      </c>
      <c r="Q30" s="28">
        <v>24843.7</v>
      </c>
    </row>
    <row r="31" spans="1:17" x14ac:dyDescent="0.25">
      <c r="A31" s="44">
        <v>38443</v>
      </c>
      <c r="B31" s="29">
        <f t="shared" si="0"/>
        <v>8.0700000000000008E-2</v>
      </c>
      <c r="C31" s="27">
        <v>0.19500000000000001</v>
      </c>
      <c r="D31" s="57">
        <f t="shared" si="1"/>
        <v>19500</v>
      </c>
      <c r="E31" s="28">
        <v>24843.7</v>
      </c>
      <c r="F31">
        <f>E31*PRODUCT($M31:M$180)</f>
        <v>49454.897260943704</v>
      </c>
      <c r="G31" s="26">
        <f t="shared" si="3"/>
        <v>0.21875</v>
      </c>
      <c r="H31" s="27">
        <f t="shared" si="4"/>
        <v>0.17826583062214651</v>
      </c>
      <c r="I31" s="27">
        <f t="shared" si="5"/>
        <v>0.26706832122640489</v>
      </c>
      <c r="K31" s="11">
        <v>8.07</v>
      </c>
      <c r="L31" s="73">
        <v>0.87</v>
      </c>
      <c r="M31">
        <f t="shared" si="2"/>
        <v>1.0086999999999999</v>
      </c>
      <c r="P31" s="31">
        <v>38473</v>
      </c>
      <c r="Q31" s="28">
        <v>25207.07</v>
      </c>
    </row>
    <row r="32" spans="1:17" x14ac:dyDescent="0.25">
      <c r="A32" s="44">
        <v>38473</v>
      </c>
      <c r="B32" s="29">
        <f t="shared" si="0"/>
        <v>8.0500000000000002E-2</v>
      </c>
      <c r="C32" s="27">
        <v>0.19750000000000001</v>
      </c>
      <c r="D32" s="57">
        <f t="shared" si="1"/>
        <v>19750</v>
      </c>
      <c r="E32" s="28">
        <v>25207.07</v>
      </c>
      <c r="F32">
        <f>E32*PRODUCT($M32:M$180)</f>
        <v>49745.451193933339</v>
      </c>
      <c r="G32" s="26">
        <f t="shared" si="3"/>
        <v>0.234375</v>
      </c>
      <c r="H32" s="27">
        <f t="shared" si="4"/>
        <v>0.19338116510142167</v>
      </c>
      <c r="I32" s="27">
        <f t="shared" si="5"/>
        <v>0.28971581510457844</v>
      </c>
      <c r="K32" s="11">
        <v>8.0500000000000007</v>
      </c>
      <c r="L32" s="73">
        <v>0.49</v>
      </c>
      <c r="M32">
        <f t="shared" si="2"/>
        <v>1.0048999999999999</v>
      </c>
      <c r="P32" s="31">
        <v>38504</v>
      </c>
      <c r="Q32" s="28">
        <v>25051.21</v>
      </c>
    </row>
    <row r="33" spans="1:17" x14ac:dyDescent="0.25">
      <c r="A33" s="44">
        <v>38504</v>
      </c>
      <c r="B33" s="29">
        <f t="shared" si="0"/>
        <v>7.2700000000000001E-2</v>
      </c>
      <c r="C33" s="27">
        <v>0.19750000000000001</v>
      </c>
      <c r="D33" s="57">
        <f t="shared" si="1"/>
        <v>19750</v>
      </c>
      <c r="E33" s="28">
        <v>25051.21</v>
      </c>
      <c r="F33">
        <f>E33*PRODUCT($M33:M$180)</f>
        <v>49196.801493815976</v>
      </c>
      <c r="G33" s="26">
        <f t="shared" si="3"/>
        <v>0.234375</v>
      </c>
      <c r="H33" s="27">
        <f t="shared" si="4"/>
        <v>9.6256796990863425E-2</v>
      </c>
      <c r="I33" s="27">
        <f t="shared" si="5"/>
        <v>0.18451541947079075</v>
      </c>
      <c r="K33" s="11">
        <v>7.27</v>
      </c>
      <c r="L33" s="73">
        <v>-0.02</v>
      </c>
      <c r="M33">
        <f t="shared" si="2"/>
        <v>0.99980000000000002</v>
      </c>
      <c r="P33" s="31">
        <v>38534</v>
      </c>
      <c r="Q33" s="28">
        <v>26042.36</v>
      </c>
    </row>
    <row r="34" spans="1:17" x14ac:dyDescent="0.25">
      <c r="A34" s="44">
        <v>38534</v>
      </c>
      <c r="B34" s="29">
        <f t="shared" si="0"/>
        <v>6.5700000000000008E-2</v>
      </c>
      <c r="C34" s="27">
        <v>0.19750000000000001</v>
      </c>
      <c r="D34" s="57">
        <f t="shared" si="1"/>
        <v>19750</v>
      </c>
      <c r="E34" s="28">
        <v>26042.36</v>
      </c>
      <c r="F34">
        <f>E34*PRODUCT($M34:M$180)</f>
        <v>51153.501438527288</v>
      </c>
      <c r="G34" s="26">
        <f t="shared" si="3"/>
        <v>0.234375</v>
      </c>
      <c r="H34" s="27">
        <f t="shared" si="4"/>
        <v>8.6898690716301408E-2</v>
      </c>
      <c r="I34" s="27">
        <f t="shared" si="5"/>
        <v>0.16589119245444861</v>
      </c>
      <c r="K34" s="11">
        <v>6.57</v>
      </c>
      <c r="L34" s="73">
        <v>0.25</v>
      </c>
      <c r="M34">
        <f t="shared" si="2"/>
        <v>1.0024999999999999</v>
      </c>
      <c r="P34" s="31">
        <v>38565</v>
      </c>
      <c r="Q34" s="28">
        <v>28044.83</v>
      </c>
    </row>
    <row r="35" spans="1:17" x14ac:dyDescent="0.25">
      <c r="A35" s="44">
        <v>38565</v>
      </c>
      <c r="B35" s="29">
        <f t="shared" si="0"/>
        <v>6.0199999999999997E-2</v>
      </c>
      <c r="C35" s="27">
        <v>0.19750000000000001</v>
      </c>
      <c r="D35" s="57">
        <f t="shared" si="1"/>
        <v>19750</v>
      </c>
      <c r="E35" s="28">
        <v>28044.83</v>
      </c>
      <c r="F35">
        <f>E35*PRODUCT($M35:M$180)</f>
        <v>54949.463775733762</v>
      </c>
      <c r="G35" s="26">
        <f t="shared" si="3"/>
        <v>0.234375</v>
      </c>
      <c r="H35" s="27">
        <f t="shared" si="4"/>
        <v>0.15408574001657827</v>
      </c>
      <c r="I35" s="27">
        <f t="shared" si="5"/>
        <v>0.22986433038535403</v>
      </c>
      <c r="K35" s="11">
        <v>6.02</v>
      </c>
      <c r="L35" s="73">
        <v>0.17</v>
      </c>
      <c r="M35">
        <f t="shared" si="2"/>
        <v>1.0017</v>
      </c>
      <c r="P35" s="31">
        <v>38596</v>
      </c>
      <c r="Q35" s="28">
        <v>31583.79</v>
      </c>
    </row>
    <row r="36" spans="1:17" x14ac:dyDescent="0.25">
      <c r="A36" s="44">
        <v>38596</v>
      </c>
      <c r="B36" s="29">
        <f t="shared" si="0"/>
        <v>6.0400000000000002E-2</v>
      </c>
      <c r="C36" s="27">
        <v>0.19500000000000001</v>
      </c>
      <c r="D36" s="57">
        <f t="shared" si="1"/>
        <v>19500</v>
      </c>
      <c r="E36" s="28">
        <v>31583.79</v>
      </c>
      <c r="F36">
        <f>E36*PRODUCT($M36:M$180)</f>
        <v>61778.479693841487</v>
      </c>
      <c r="G36" s="26">
        <f t="shared" si="3"/>
        <v>0.19999999999999996</v>
      </c>
      <c r="H36" s="27">
        <f t="shared" si="4"/>
        <v>0.28162138368366452</v>
      </c>
      <c r="I36" s="27">
        <f t="shared" si="5"/>
        <v>0.3587207531520431</v>
      </c>
      <c r="K36" s="11">
        <v>6.04</v>
      </c>
      <c r="L36" s="73">
        <v>0.35</v>
      </c>
      <c r="M36">
        <f t="shared" si="2"/>
        <v>1.0035000000000001</v>
      </c>
      <c r="P36" s="31">
        <v>38626</v>
      </c>
      <c r="Q36" s="28">
        <v>30193.51</v>
      </c>
    </row>
    <row r="37" spans="1:17" x14ac:dyDescent="0.25">
      <c r="A37" s="44">
        <v>38626</v>
      </c>
      <c r="B37" s="29">
        <f t="shared" si="0"/>
        <v>6.3600000000000004E-2</v>
      </c>
      <c r="C37" s="27">
        <v>0.19</v>
      </c>
      <c r="D37" s="57">
        <f t="shared" si="1"/>
        <v>19000</v>
      </c>
      <c r="E37" s="28">
        <v>30193.51</v>
      </c>
      <c r="F37">
        <f>E37*PRODUCT($M37:M$180)</f>
        <v>58853.080417396261</v>
      </c>
      <c r="G37" s="26">
        <f t="shared" si="3"/>
        <v>0.13432835820895517</v>
      </c>
      <c r="H37" s="27">
        <f t="shared" si="4"/>
        <v>0.2352207317591084</v>
      </c>
      <c r="I37" s="27">
        <f t="shared" si="5"/>
        <v>0.3097897899461135</v>
      </c>
      <c r="K37" s="11">
        <v>6.36</v>
      </c>
      <c r="L37" s="73">
        <v>0.75</v>
      </c>
      <c r="M37">
        <f t="shared" si="2"/>
        <v>1.0075000000000001</v>
      </c>
      <c r="P37" s="31">
        <v>38657</v>
      </c>
      <c r="Q37" s="28">
        <v>31916.76</v>
      </c>
    </row>
    <row r="38" spans="1:17" x14ac:dyDescent="0.25">
      <c r="A38" s="44">
        <v>38657</v>
      </c>
      <c r="B38" s="29">
        <f t="shared" si="0"/>
        <v>6.2199999999999998E-2</v>
      </c>
      <c r="C38" s="27">
        <v>0.185</v>
      </c>
      <c r="D38" s="57">
        <f t="shared" si="1"/>
        <v>18500</v>
      </c>
      <c r="E38" s="28">
        <v>31916.76</v>
      </c>
      <c r="F38">
        <f>E38*PRODUCT($M38:M$180)</f>
        <v>61748.916209141003</v>
      </c>
      <c r="G38" s="26">
        <f t="shared" si="3"/>
        <v>7.2463768115942129E-2</v>
      </c>
      <c r="H38" s="27">
        <f t="shared" si="4"/>
        <v>0.19415249892133524</v>
      </c>
      <c r="I38" s="27">
        <f t="shared" si="5"/>
        <v>0.27015046364004269</v>
      </c>
      <c r="K38" s="11">
        <v>6.22</v>
      </c>
      <c r="L38" s="73">
        <v>0.55000000000000004</v>
      </c>
      <c r="M38">
        <f t="shared" si="2"/>
        <v>1.0055000000000001</v>
      </c>
      <c r="P38" s="31">
        <v>38687</v>
      </c>
      <c r="Q38" s="28">
        <v>33455.94</v>
      </c>
    </row>
    <row r="39" spans="1:17" x14ac:dyDescent="0.25">
      <c r="A39" s="44">
        <v>38687</v>
      </c>
      <c r="B39" s="29">
        <f t="shared" si="0"/>
        <v>5.6900000000000006E-2</v>
      </c>
      <c r="C39" s="27">
        <v>0.18</v>
      </c>
      <c r="D39" s="57">
        <f t="shared" si="1"/>
        <v>18000</v>
      </c>
      <c r="E39" s="28">
        <v>33455.94</v>
      </c>
      <c r="F39">
        <f>E39*PRODUCT($M39:M$180)</f>
        <v>64372.696734904333</v>
      </c>
      <c r="G39" s="26">
        <f t="shared" si="3"/>
        <v>1.4084507042253502E-2</v>
      </c>
      <c r="H39" s="27">
        <f t="shared" si="4"/>
        <v>0.20238346937299556</v>
      </c>
      <c r="I39" s="27">
        <f t="shared" si="5"/>
        <v>0.27712706971417678</v>
      </c>
      <c r="K39" s="11">
        <v>5.69</v>
      </c>
      <c r="L39" s="73">
        <v>0.36</v>
      </c>
      <c r="M39">
        <f t="shared" si="2"/>
        <v>1.0036</v>
      </c>
      <c r="P39" s="31">
        <v>38718</v>
      </c>
      <c r="Q39" s="28">
        <v>38382.800000000003</v>
      </c>
    </row>
    <row r="40" spans="1:17" x14ac:dyDescent="0.25">
      <c r="A40" s="44">
        <v>38718</v>
      </c>
      <c r="B40" s="29">
        <f t="shared" si="0"/>
        <v>5.7000000000000002E-2</v>
      </c>
      <c r="C40" s="27">
        <v>0.17249999999999999</v>
      </c>
      <c r="D40" s="57">
        <f t="shared" si="1"/>
        <v>17250</v>
      </c>
      <c r="E40" s="28">
        <v>38382.800000000003</v>
      </c>
      <c r="F40">
        <f>E40*PRODUCT($M40:M$180)</f>
        <v>73587.570857587649</v>
      </c>
      <c r="G40" s="26">
        <f t="shared" si="3"/>
        <v>-5.4794520547945202E-2</v>
      </c>
      <c r="H40" s="27">
        <f t="shared" si="4"/>
        <v>0.49125685178178879</v>
      </c>
      <c r="I40" s="27">
        <f t="shared" si="5"/>
        <v>0.57610539015001905</v>
      </c>
      <c r="K40" s="7">
        <v>5.7</v>
      </c>
      <c r="L40" s="72">
        <v>0.59</v>
      </c>
      <c r="M40">
        <f t="shared" si="2"/>
        <v>1.0059</v>
      </c>
      <c r="P40" s="31">
        <v>38749</v>
      </c>
      <c r="Q40" s="28">
        <v>38610.39</v>
      </c>
    </row>
    <row r="41" spans="1:17" x14ac:dyDescent="0.25">
      <c r="A41" s="44">
        <v>38749</v>
      </c>
      <c r="B41" s="29">
        <f t="shared" si="0"/>
        <v>5.5099999999999996E-2</v>
      </c>
      <c r="C41" s="27">
        <v>0.17249999999999999</v>
      </c>
      <c r="D41" s="57">
        <f t="shared" si="1"/>
        <v>17250</v>
      </c>
      <c r="E41" s="28">
        <v>38610.39</v>
      </c>
      <c r="F41">
        <f>E41*PRODUCT($M41:M$180)</f>
        <v>73589.72740935428</v>
      </c>
      <c r="G41" s="26">
        <f t="shared" si="3"/>
        <v>-8.0000000000000071E-2</v>
      </c>
      <c r="H41" s="27">
        <f t="shared" si="4"/>
        <v>0.2981280775649946</v>
      </c>
      <c r="I41" s="27">
        <f t="shared" si="5"/>
        <v>0.37212451131218338</v>
      </c>
      <c r="K41" s="7">
        <v>5.51</v>
      </c>
      <c r="L41" s="72">
        <v>0.41</v>
      </c>
      <c r="M41">
        <f t="shared" si="2"/>
        <v>1.0041</v>
      </c>
      <c r="P41" s="31">
        <v>38777</v>
      </c>
      <c r="Q41" s="28">
        <v>37951.97</v>
      </c>
    </row>
    <row r="42" spans="1:17" x14ac:dyDescent="0.25">
      <c r="A42" s="44">
        <v>38777</v>
      </c>
      <c r="B42" s="29">
        <f t="shared" si="0"/>
        <v>5.3200000000000004E-2</v>
      </c>
      <c r="C42" s="27">
        <v>0.16500000000000001</v>
      </c>
      <c r="D42" s="57">
        <f t="shared" si="1"/>
        <v>16500</v>
      </c>
      <c r="E42" s="28">
        <v>37951.97</v>
      </c>
      <c r="F42">
        <f>E42*PRODUCT($M42:M$180)</f>
        <v>72039.445741330768</v>
      </c>
      <c r="G42" s="26">
        <f t="shared" si="3"/>
        <v>-0.14285714285714279</v>
      </c>
      <c r="H42" s="27">
        <f t="shared" si="4"/>
        <v>0.35170121193857273</v>
      </c>
      <c r="I42" s="27">
        <f t="shared" si="5"/>
        <v>0.42619477540007478</v>
      </c>
      <c r="K42" s="7">
        <v>5.32</v>
      </c>
      <c r="L42" s="72">
        <v>0.43</v>
      </c>
      <c r="M42">
        <f t="shared" si="2"/>
        <v>1.0043</v>
      </c>
      <c r="P42" s="31">
        <v>38808</v>
      </c>
      <c r="Q42" s="28">
        <v>40363.42</v>
      </c>
    </row>
    <row r="43" spans="1:17" x14ac:dyDescent="0.25">
      <c r="A43" s="44">
        <v>38808</v>
      </c>
      <c r="B43" s="29">
        <f t="shared" si="0"/>
        <v>4.6300000000000001E-2</v>
      </c>
      <c r="C43" s="27">
        <v>0.1575</v>
      </c>
      <c r="D43" s="57">
        <f t="shared" si="1"/>
        <v>15750</v>
      </c>
      <c r="E43" s="28">
        <v>40363.42</v>
      </c>
      <c r="F43">
        <f>E43*PRODUCT($M43:M$180)</f>
        <v>76288.755976002067</v>
      </c>
      <c r="G43" s="26">
        <f t="shared" si="3"/>
        <v>-0.19230769230769229</v>
      </c>
      <c r="H43" s="27">
        <f t="shared" si="4"/>
        <v>0.54259254798310974</v>
      </c>
      <c r="I43" s="27">
        <f t="shared" si="5"/>
        <v>0.62469438932204135</v>
      </c>
      <c r="K43" s="7">
        <v>4.63</v>
      </c>
      <c r="L43" s="72">
        <v>0.21</v>
      </c>
      <c r="M43">
        <f t="shared" si="2"/>
        <v>1.0021</v>
      </c>
      <c r="P43" s="31">
        <v>38838</v>
      </c>
      <c r="Q43" s="28">
        <v>36530.04</v>
      </c>
    </row>
    <row r="44" spans="1:17" x14ac:dyDescent="0.25">
      <c r="A44" s="44">
        <v>38838</v>
      </c>
      <c r="B44" s="29">
        <f t="shared" si="0"/>
        <v>4.2300000000000004E-2</v>
      </c>
      <c r="C44" s="27">
        <v>0.1525</v>
      </c>
      <c r="D44" s="57">
        <f t="shared" si="1"/>
        <v>15250</v>
      </c>
      <c r="E44" s="28">
        <v>36530.04</v>
      </c>
      <c r="F44">
        <f>E44*PRODUCT($M44:M$180)</f>
        <v>68898.80059171046</v>
      </c>
      <c r="G44" s="26">
        <f t="shared" si="3"/>
        <v>-0.22784810126582289</v>
      </c>
      <c r="H44" s="27">
        <f t="shared" si="4"/>
        <v>0.38502715199240067</v>
      </c>
      <c r="I44" s="27">
        <f t="shared" si="5"/>
        <v>0.4491981813038961</v>
      </c>
      <c r="K44" s="11">
        <v>4.2300000000000004</v>
      </c>
      <c r="L44" s="72">
        <v>0.1</v>
      </c>
      <c r="M44">
        <f t="shared" si="2"/>
        <v>1.0009999999999999</v>
      </c>
      <c r="P44" s="31">
        <v>38869</v>
      </c>
      <c r="Q44" s="28">
        <v>36630.660000000003</v>
      </c>
    </row>
    <row r="45" spans="1:17" x14ac:dyDescent="0.25">
      <c r="A45" s="44">
        <v>38869</v>
      </c>
      <c r="B45" s="29">
        <f t="shared" si="0"/>
        <v>4.0300000000000002E-2</v>
      </c>
      <c r="C45" s="27">
        <v>0.1525</v>
      </c>
      <c r="D45" s="57">
        <f t="shared" si="1"/>
        <v>15250</v>
      </c>
      <c r="E45" s="28">
        <v>36630.660000000003</v>
      </c>
      <c r="F45">
        <f>E45*PRODUCT($M45:M$180)</f>
        <v>69019.559015843188</v>
      </c>
      <c r="G45" s="26">
        <f t="shared" si="3"/>
        <v>-0.22784810126582289</v>
      </c>
      <c r="H45" s="27">
        <f t="shared" si="4"/>
        <v>0.40292777010145531</v>
      </c>
      <c r="I45" s="27">
        <f t="shared" si="5"/>
        <v>0.46223116568022093</v>
      </c>
      <c r="K45" s="11">
        <v>4.03</v>
      </c>
      <c r="L45" s="72">
        <v>-0.21</v>
      </c>
      <c r="M45">
        <f t="shared" si="2"/>
        <v>0.99790000000000001</v>
      </c>
      <c r="P45" s="31">
        <v>38899</v>
      </c>
      <c r="Q45" s="28">
        <v>37077.120000000003</v>
      </c>
    </row>
    <row r="46" spans="1:17" x14ac:dyDescent="0.25">
      <c r="A46" s="44">
        <v>38899</v>
      </c>
      <c r="B46" s="29">
        <f t="shared" si="0"/>
        <v>3.9699999999999999E-2</v>
      </c>
      <c r="C46" s="27">
        <v>0.14749999999999999</v>
      </c>
      <c r="D46" s="57">
        <f t="shared" si="1"/>
        <v>14750</v>
      </c>
      <c r="E46" s="28">
        <v>37077.120000000003</v>
      </c>
      <c r="F46">
        <f>E46*PRODUCT($M46:M$180)</f>
        <v>70007.796166184344</v>
      </c>
      <c r="G46" s="26">
        <f t="shared" si="3"/>
        <v>-0.25316455696202544</v>
      </c>
      <c r="H46" s="27">
        <f t="shared" si="4"/>
        <v>0.36858268148691309</v>
      </c>
      <c r="I46" s="27">
        <f t="shared" si="5"/>
        <v>0.423723502785462</v>
      </c>
      <c r="K46" s="11">
        <v>3.97</v>
      </c>
      <c r="L46" s="72">
        <v>0.19</v>
      </c>
      <c r="M46">
        <f t="shared" si="2"/>
        <v>1.0019</v>
      </c>
      <c r="P46" s="31">
        <v>38930</v>
      </c>
      <c r="Q46" s="28">
        <v>36232.22</v>
      </c>
    </row>
    <row r="47" spans="1:17" x14ac:dyDescent="0.25">
      <c r="A47" s="44">
        <v>38930</v>
      </c>
      <c r="B47" s="29">
        <f t="shared" si="0"/>
        <v>3.8399999999999997E-2</v>
      </c>
      <c r="C47" s="27">
        <v>0.14249999999999999</v>
      </c>
      <c r="D47" s="57">
        <f t="shared" si="1"/>
        <v>14249.999999999998</v>
      </c>
      <c r="E47" s="28">
        <v>36232.22</v>
      </c>
      <c r="F47">
        <f>E47*PRODUCT($M47:M$180)</f>
        <v>68282.746609967828</v>
      </c>
      <c r="G47" s="26">
        <f t="shared" si="3"/>
        <v>-0.27848101265822789</v>
      </c>
      <c r="H47" s="27">
        <f t="shared" si="4"/>
        <v>0.24264627747144973</v>
      </c>
      <c r="I47" s="27">
        <f t="shared" si="5"/>
        <v>0.2919393699302153</v>
      </c>
      <c r="K47" s="11">
        <v>3.84</v>
      </c>
      <c r="L47" s="72">
        <v>0.05</v>
      </c>
      <c r="M47">
        <f t="shared" si="2"/>
        <v>1.0004999999999999</v>
      </c>
      <c r="P47" s="31">
        <v>38961</v>
      </c>
      <c r="Q47" s="28">
        <v>36449.4</v>
      </c>
    </row>
    <row r="48" spans="1:17" x14ac:dyDescent="0.25">
      <c r="A48" s="44">
        <v>38961</v>
      </c>
      <c r="B48" s="29">
        <f t="shared" si="0"/>
        <v>3.7000000000000005E-2</v>
      </c>
      <c r="C48" s="27">
        <v>0.14249999999999999</v>
      </c>
      <c r="D48" s="57">
        <f t="shared" si="1"/>
        <v>14249.999999999998</v>
      </c>
      <c r="E48" s="28">
        <v>36449.4</v>
      </c>
      <c r="F48">
        <f>E48*PRODUCT($M48:M$180)</f>
        <v>68657.712213564329</v>
      </c>
      <c r="G48" s="26">
        <f t="shared" si="3"/>
        <v>-0.26923076923076927</v>
      </c>
      <c r="H48" s="27">
        <f t="shared" si="4"/>
        <v>0.11135321804315312</v>
      </c>
      <c r="I48" s="27">
        <f t="shared" si="5"/>
        <v>0.15405402581514127</v>
      </c>
      <c r="K48" s="11">
        <v>3.7</v>
      </c>
      <c r="L48" s="72">
        <v>0.21</v>
      </c>
      <c r="M48">
        <f t="shared" si="2"/>
        <v>1.0021</v>
      </c>
      <c r="P48" s="31">
        <v>38991</v>
      </c>
      <c r="Q48" s="28">
        <v>39262.79</v>
      </c>
    </row>
    <row r="49" spans="1:17" x14ac:dyDescent="0.25">
      <c r="A49" s="44">
        <v>38991</v>
      </c>
      <c r="B49" s="29">
        <f t="shared" si="0"/>
        <v>3.2599999999999997E-2</v>
      </c>
      <c r="C49" s="27">
        <v>0.13750000000000001</v>
      </c>
      <c r="D49" s="57">
        <f t="shared" si="1"/>
        <v>13750.000000000002</v>
      </c>
      <c r="E49" s="28">
        <v>39262.79</v>
      </c>
      <c r="F49">
        <f>E49*PRODUCT($M49:M$180)</f>
        <v>73802.154318316156</v>
      </c>
      <c r="G49" s="26">
        <f t="shared" si="3"/>
        <v>-0.27631578947368418</v>
      </c>
      <c r="H49" s="27">
        <f t="shared" si="4"/>
        <v>0.25400665173171011</v>
      </c>
      <c r="I49" s="27">
        <f t="shared" si="5"/>
        <v>0.30037183487444818</v>
      </c>
      <c r="K49" s="11">
        <v>3.26</v>
      </c>
      <c r="L49" s="72">
        <v>0.33</v>
      </c>
      <c r="M49">
        <f t="shared" si="2"/>
        <v>1.0033000000000001</v>
      </c>
      <c r="P49" s="31">
        <v>39022</v>
      </c>
      <c r="Q49" s="28">
        <v>41931.839999999997</v>
      </c>
    </row>
    <row r="50" spans="1:17" x14ac:dyDescent="0.25">
      <c r="A50" s="44">
        <v>39022</v>
      </c>
      <c r="B50" s="29">
        <f t="shared" si="0"/>
        <v>3.0200000000000001E-2</v>
      </c>
      <c r="C50" s="27">
        <v>0.13250000000000001</v>
      </c>
      <c r="D50" s="57">
        <f t="shared" si="1"/>
        <v>13250</v>
      </c>
      <c r="E50" s="28">
        <v>41931.839999999997</v>
      </c>
      <c r="F50">
        <f>E50*PRODUCT($M50:M$180)</f>
        <v>78559.912276105562</v>
      </c>
      <c r="G50" s="26">
        <f t="shared" si="3"/>
        <v>-0.28378378378378377</v>
      </c>
      <c r="H50" s="27">
        <f t="shared" si="4"/>
        <v>0.272247629578249</v>
      </c>
      <c r="I50" s="27">
        <f t="shared" si="5"/>
        <v>0.31378748970760184</v>
      </c>
      <c r="K50" s="11">
        <v>3.02</v>
      </c>
      <c r="L50" s="72">
        <v>0.31</v>
      </c>
      <c r="M50">
        <f t="shared" si="2"/>
        <v>1.0031000000000001</v>
      </c>
      <c r="P50" s="31">
        <v>39052</v>
      </c>
      <c r="Q50" s="28">
        <v>44473.71</v>
      </c>
    </row>
    <row r="51" spans="1:17" x14ac:dyDescent="0.25">
      <c r="A51" s="44">
        <v>39052</v>
      </c>
      <c r="B51" s="29">
        <f t="shared" si="0"/>
        <v>3.1400000000000004E-2</v>
      </c>
      <c r="C51" s="27">
        <v>0.13250000000000001</v>
      </c>
      <c r="D51" s="57">
        <f t="shared" si="1"/>
        <v>13250</v>
      </c>
      <c r="E51" s="28">
        <v>44473.71</v>
      </c>
      <c r="F51">
        <f>E51*PRODUCT($M51:M$180)</f>
        <v>83064.64230977917</v>
      </c>
      <c r="G51" s="26">
        <f t="shared" si="3"/>
        <v>-0.26388888888888884</v>
      </c>
      <c r="H51" s="27">
        <f t="shared" si="4"/>
        <v>0.29037070874707727</v>
      </c>
      <c r="I51" s="27">
        <f t="shared" si="5"/>
        <v>0.32932178859718175</v>
      </c>
      <c r="K51" s="11">
        <v>3.14</v>
      </c>
      <c r="L51" s="72">
        <v>0.48</v>
      </c>
      <c r="M51">
        <f t="shared" si="2"/>
        <v>1.0047999999999999</v>
      </c>
      <c r="P51" s="31">
        <v>39083</v>
      </c>
      <c r="Q51" s="28">
        <v>44641.599999999999</v>
      </c>
    </row>
    <row r="52" spans="1:17" x14ac:dyDescent="0.25">
      <c r="A52" s="44">
        <v>39083</v>
      </c>
      <c r="B52" s="29">
        <f t="shared" si="0"/>
        <v>2.9900000000000003E-2</v>
      </c>
      <c r="C52" s="27">
        <v>0.13</v>
      </c>
      <c r="D52" s="57">
        <f t="shared" si="1"/>
        <v>13000</v>
      </c>
      <c r="E52" s="28">
        <v>44641.599999999999</v>
      </c>
      <c r="F52">
        <f>E52*PRODUCT($M52:M$180)</f>
        <v>82979.91102031355</v>
      </c>
      <c r="G52" s="26">
        <f t="shared" si="3"/>
        <v>-0.24637681159420277</v>
      </c>
      <c r="H52" s="27">
        <f t="shared" si="4"/>
        <v>0.12763487166742715</v>
      </c>
      <c r="I52" s="27">
        <f t="shared" si="5"/>
        <v>0.16306262179934761</v>
      </c>
      <c r="K52" s="11">
        <v>2.99</v>
      </c>
      <c r="L52" s="71">
        <v>0.44</v>
      </c>
      <c r="M52">
        <f t="shared" si="2"/>
        <v>1.0044</v>
      </c>
      <c r="P52" s="31">
        <v>39114</v>
      </c>
      <c r="Q52" s="28">
        <v>43892.31</v>
      </c>
    </row>
    <row r="53" spans="1:17" x14ac:dyDescent="0.25">
      <c r="A53" s="44">
        <v>39114</v>
      </c>
      <c r="B53" s="29">
        <f t="shared" si="0"/>
        <v>3.0200000000000001E-2</v>
      </c>
      <c r="C53" s="27">
        <v>0.13</v>
      </c>
      <c r="D53" s="57">
        <f t="shared" si="1"/>
        <v>13000</v>
      </c>
      <c r="E53" s="28">
        <v>43892.31</v>
      </c>
      <c r="F53">
        <f>E53*PRODUCT($M53:M$180)</f>
        <v>81229.71824665046</v>
      </c>
      <c r="G53" s="26">
        <f t="shared" si="3"/>
        <v>-0.24637681159420277</v>
      </c>
      <c r="H53" s="27">
        <f t="shared" si="4"/>
        <v>0.1038187136473212</v>
      </c>
      <c r="I53" s="27">
        <f t="shared" si="5"/>
        <v>0.13680048297880432</v>
      </c>
      <c r="K53" s="11">
        <v>3.02</v>
      </c>
      <c r="L53" s="71">
        <v>0.44</v>
      </c>
      <c r="M53">
        <f t="shared" si="2"/>
        <v>1.0044</v>
      </c>
      <c r="P53" s="31">
        <v>39142</v>
      </c>
      <c r="Q53" s="28">
        <v>45804.66</v>
      </c>
    </row>
    <row r="54" spans="1:17" x14ac:dyDescent="0.25">
      <c r="A54" s="44">
        <v>39142</v>
      </c>
      <c r="B54" s="29">
        <f t="shared" si="0"/>
        <v>2.9600000000000001E-2</v>
      </c>
      <c r="C54" s="27">
        <v>0.1275</v>
      </c>
      <c r="D54" s="57">
        <f t="shared" si="1"/>
        <v>12750</v>
      </c>
      <c r="E54" s="28">
        <v>45804.66</v>
      </c>
      <c r="F54">
        <f>E54*PRODUCT($M54:M$180)</f>
        <v>84397.477941296398</v>
      </c>
      <c r="G54" s="26">
        <f t="shared" si="3"/>
        <v>-0.22727272727272729</v>
      </c>
      <c r="H54" s="27">
        <f t="shared" si="4"/>
        <v>0.17154535369884893</v>
      </c>
      <c r="I54" s="27">
        <f t="shared" si="5"/>
        <v>0.20691126178693753</v>
      </c>
      <c r="K54" s="11">
        <v>2.96</v>
      </c>
      <c r="L54" s="71">
        <v>0.37</v>
      </c>
      <c r="M54">
        <f t="shared" si="2"/>
        <v>1.0037</v>
      </c>
      <c r="P54" s="31">
        <v>39173</v>
      </c>
      <c r="Q54" s="28">
        <v>48956.39</v>
      </c>
    </row>
    <row r="55" spans="1:17" x14ac:dyDescent="0.25">
      <c r="A55" s="44">
        <v>39173</v>
      </c>
      <c r="B55" s="29">
        <f t="shared" si="0"/>
        <v>0.03</v>
      </c>
      <c r="C55" s="27">
        <v>0.125</v>
      </c>
      <c r="D55" s="57">
        <f t="shared" si="1"/>
        <v>12500</v>
      </c>
      <c r="E55" s="28">
        <v>48956.39</v>
      </c>
      <c r="F55">
        <f>E55*PRODUCT($M55:M$180)</f>
        <v>89872.177989147123</v>
      </c>
      <c r="G55" s="26">
        <f t="shared" si="3"/>
        <v>-0.20634920634920639</v>
      </c>
      <c r="H55" s="27">
        <f t="shared" si="4"/>
        <v>0.17805273974342906</v>
      </c>
      <c r="I55" s="27">
        <f t="shared" si="5"/>
        <v>0.21289003756371483</v>
      </c>
      <c r="K55" s="11">
        <v>3</v>
      </c>
      <c r="L55" s="71">
        <v>0.25</v>
      </c>
      <c r="M55">
        <f t="shared" si="2"/>
        <v>1.0024999999999999</v>
      </c>
      <c r="P55" s="31">
        <v>39203</v>
      </c>
      <c r="Q55" s="28">
        <v>52268.46</v>
      </c>
    </row>
    <row r="56" spans="1:17" x14ac:dyDescent="0.25">
      <c r="A56" s="44">
        <v>39203</v>
      </c>
      <c r="B56" s="29">
        <f t="shared" si="0"/>
        <v>3.1800000000000002E-2</v>
      </c>
      <c r="C56" s="27">
        <v>0.125</v>
      </c>
      <c r="D56" s="57">
        <f t="shared" si="1"/>
        <v>12500</v>
      </c>
      <c r="E56" s="28">
        <v>52268.46</v>
      </c>
      <c r="F56">
        <f>E56*PRODUCT($M56:M$180)</f>
        <v>95713.060655101537</v>
      </c>
      <c r="G56" s="26">
        <f t="shared" si="3"/>
        <v>-0.18032786885245899</v>
      </c>
      <c r="H56" s="27">
        <f t="shared" si="4"/>
        <v>0.38918326346913545</v>
      </c>
      <c r="I56" s="27">
        <f t="shared" si="5"/>
        <v>0.43083500592936663</v>
      </c>
      <c r="K56" s="11">
        <v>3.18</v>
      </c>
      <c r="L56" s="71">
        <v>0.28000000000000003</v>
      </c>
      <c r="M56">
        <f t="shared" si="2"/>
        <v>1.0027999999999999</v>
      </c>
      <c r="P56" s="31">
        <v>39234</v>
      </c>
      <c r="Q56" s="28">
        <v>54392.06</v>
      </c>
    </row>
    <row r="57" spans="1:17" x14ac:dyDescent="0.25">
      <c r="A57" s="44">
        <v>39234</v>
      </c>
      <c r="B57" s="29">
        <f t="shared" si="0"/>
        <v>3.6900000000000002E-2</v>
      </c>
      <c r="C57" s="27">
        <v>0.12</v>
      </c>
      <c r="D57" s="57">
        <f t="shared" si="1"/>
        <v>12000</v>
      </c>
      <c r="E57" s="28">
        <v>54392.06</v>
      </c>
      <c r="F57">
        <f>E57*PRODUCT($M57:M$180)</f>
        <v>99323.652423381893</v>
      </c>
      <c r="G57" s="26">
        <f t="shared" si="3"/>
        <v>-0.21311475409836067</v>
      </c>
      <c r="H57" s="27">
        <f t="shared" si="4"/>
        <v>0.43906530032425328</v>
      </c>
      <c r="I57" s="27">
        <f t="shared" si="5"/>
        <v>0.48487796834673458</v>
      </c>
      <c r="K57" s="11">
        <v>3.69</v>
      </c>
      <c r="L57" s="71">
        <v>0.28000000000000003</v>
      </c>
      <c r="M57">
        <f t="shared" si="2"/>
        <v>1.0027999999999999</v>
      </c>
      <c r="P57" s="31">
        <v>39264</v>
      </c>
      <c r="Q57" s="28">
        <v>54182.5</v>
      </c>
    </row>
    <row r="58" spans="1:17" x14ac:dyDescent="0.25">
      <c r="A58" s="44">
        <v>39264</v>
      </c>
      <c r="B58" s="29">
        <f t="shared" si="0"/>
        <v>3.7400000000000003E-2</v>
      </c>
      <c r="C58" s="27">
        <v>0.115</v>
      </c>
      <c r="D58" s="57">
        <f t="shared" si="1"/>
        <v>11500</v>
      </c>
      <c r="E58" s="28">
        <v>54182.5</v>
      </c>
      <c r="F58">
        <f>E58*PRODUCT($M58:M$180)</f>
        <v>98664.720195626855</v>
      </c>
      <c r="G58" s="26">
        <f t="shared" si="3"/>
        <v>-0.22033898305084743</v>
      </c>
      <c r="H58" s="27">
        <f t="shared" si="4"/>
        <v>0.40933903934665739</v>
      </c>
      <c r="I58" s="27">
        <f t="shared" si="5"/>
        <v>0.4613459729342515</v>
      </c>
      <c r="K58" s="11">
        <v>3.74</v>
      </c>
      <c r="L58" s="71">
        <v>0.24</v>
      </c>
      <c r="M58">
        <f t="shared" si="2"/>
        <v>1.0024</v>
      </c>
      <c r="P58" s="31">
        <v>39295</v>
      </c>
      <c r="Q58" s="28">
        <v>54637.24</v>
      </c>
    </row>
    <row r="59" spans="1:17" x14ac:dyDescent="0.25">
      <c r="A59" s="44">
        <v>39295</v>
      </c>
      <c r="B59" s="29">
        <f t="shared" si="0"/>
        <v>4.1799999999999997E-2</v>
      </c>
      <c r="C59" s="27">
        <v>0.115</v>
      </c>
      <c r="D59" s="57">
        <f t="shared" si="1"/>
        <v>11500</v>
      </c>
      <c r="E59" s="28">
        <v>54637.24</v>
      </c>
      <c r="F59">
        <f>E59*PRODUCT($M59:M$180)</f>
        <v>99254.577218639941</v>
      </c>
      <c r="G59" s="26">
        <f t="shared" si="3"/>
        <v>-0.19298245614035081</v>
      </c>
      <c r="H59" s="27">
        <f t="shared" si="4"/>
        <v>0.45358208546565537</v>
      </c>
      <c r="I59" s="27">
        <f t="shared" si="5"/>
        <v>0.50797384206653629</v>
      </c>
      <c r="K59" s="11">
        <v>4.18</v>
      </c>
      <c r="L59" s="71">
        <v>0.47</v>
      </c>
      <c r="M59">
        <f t="shared" si="2"/>
        <v>1.0046999999999999</v>
      </c>
      <c r="P59" s="31">
        <v>39326</v>
      </c>
      <c r="Q59" s="28">
        <v>60465.06</v>
      </c>
    </row>
    <row r="60" spans="1:17" x14ac:dyDescent="0.25">
      <c r="A60" s="44">
        <v>39326</v>
      </c>
      <c r="B60" s="29">
        <f t="shared" si="0"/>
        <v>4.1500000000000002E-2</v>
      </c>
      <c r="C60" s="27">
        <v>0.1125</v>
      </c>
      <c r="D60" s="57">
        <f t="shared" si="1"/>
        <v>11250</v>
      </c>
      <c r="E60" s="28">
        <v>60465.06</v>
      </c>
      <c r="F60">
        <f>E60*PRODUCT($M60:M$180)</f>
        <v>109327.61571887582</v>
      </c>
      <c r="G60" s="26">
        <f t="shared" si="3"/>
        <v>-0.21052631578947356</v>
      </c>
      <c r="H60" s="27">
        <f t="shared" si="4"/>
        <v>0.59235739429832845</v>
      </c>
      <c r="I60" s="27">
        <f t="shared" si="5"/>
        <v>0.65887668932821919</v>
      </c>
      <c r="K60" s="11">
        <v>4.1500000000000004</v>
      </c>
      <c r="L60" s="71">
        <v>0.18</v>
      </c>
      <c r="M60">
        <f t="shared" si="2"/>
        <v>1.0018</v>
      </c>
      <c r="P60" s="31">
        <v>39356</v>
      </c>
      <c r="Q60" s="28">
        <v>65317.7</v>
      </c>
    </row>
    <row r="61" spans="1:17" x14ac:dyDescent="0.25">
      <c r="A61" s="44">
        <v>39356</v>
      </c>
      <c r="B61" s="29">
        <f t="shared" si="0"/>
        <v>4.1200000000000001E-2</v>
      </c>
      <c r="C61" s="27">
        <v>0.1125</v>
      </c>
      <c r="D61" s="57">
        <f t="shared" si="1"/>
        <v>11250</v>
      </c>
      <c r="E61" s="28">
        <v>65317.7</v>
      </c>
      <c r="F61">
        <f>E61*PRODUCT($M61:M$180)</f>
        <v>117889.5323922901</v>
      </c>
      <c r="G61" s="26">
        <f t="shared" si="3"/>
        <v>-0.18181818181818188</v>
      </c>
      <c r="H61" s="27">
        <f t="shared" si="4"/>
        <v>0.59737250871865633</v>
      </c>
      <c r="I61" s="27">
        <f t="shared" si="5"/>
        <v>0.66360312142871147</v>
      </c>
      <c r="K61" s="11">
        <v>4.12</v>
      </c>
      <c r="L61" s="71">
        <v>0.3</v>
      </c>
      <c r="M61">
        <f t="shared" si="2"/>
        <v>1.0029999999999999</v>
      </c>
      <c r="P61" s="31">
        <v>39387</v>
      </c>
      <c r="Q61" s="28">
        <v>63006.16</v>
      </c>
    </row>
    <row r="62" spans="1:17" x14ac:dyDescent="0.25">
      <c r="A62" s="44">
        <v>39387</v>
      </c>
      <c r="B62" s="29">
        <f t="shared" si="0"/>
        <v>4.1900000000000007E-2</v>
      </c>
      <c r="C62" s="27">
        <v>0.1125</v>
      </c>
      <c r="D62" s="57">
        <f t="shared" si="1"/>
        <v>11250</v>
      </c>
      <c r="E62" s="28">
        <v>63006.16</v>
      </c>
      <c r="F62">
        <f>E62*PRODUCT($M62:M$180)</f>
        <v>113377.38606784871</v>
      </c>
      <c r="G62" s="26">
        <f t="shared" si="3"/>
        <v>-0.15094339622641506</v>
      </c>
      <c r="H62" s="27">
        <f t="shared" si="4"/>
        <v>0.44319644438214434</v>
      </c>
      <c r="I62" s="27">
        <f t="shared" si="5"/>
        <v>0.50258514770637319</v>
      </c>
      <c r="K62" s="11">
        <v>4.1900000000000004</v>
      </c>
      <c r="L62" s="71">
        <v>0.38</v>
      </c>
      <c r="M62">
        <f t="shared" si="2"/>
        <v>1.0038</v>
      </c>
      <c r="P62" s="31">
        <v>39417</v>
      </c>
      <c r="Q62" s="28">
        <v>63886.1</v>
      </c>
    </row>
    <row r="63" spans="1:17" x14ac:dyDescent="0.25">
      <c r="A63" s="44">
        <v>39417</v>
      </c>
      <c r="B63" s="29">
        <f t="shared" si="0"/>
        <v>4.4600000000000001E-2</v>
      </c>
      <c r="C63" s="27">
        <v>0.1125</v>
      </c>
      <c r="D63" s="57">
        <f t="shared" si="1"/>
        <v>11250</v>
      </c>
      <c r="E63" s="28">
        <v>63886.1</v>
      </c>
      <c r="F63">
        <f>E63*PRODUCT($M63:M$180)</f>
        <v>114525.6100705522</v>
      </c>
      <c r="G63" s="26">
        <f t="shared" si="3"/>
        <v>-0.15094339622641506</v>
      </c>
      <c r="H63" s="27">
        <f t="shared" si="4"/>
        <v>0.37875282293329193</v>
      </c>
      <c r="I63" s="27">
        <f t="shared" si="5"/>
        <v>0.43649135635412462</v>
      </c>
      <c r="K63" s="11">
        <v>4.46</v>
      </c>
      <c r="L63" s="71">
        <v>0.74</v>
      </c>
      <c r="M63">
        <f t="shared" si="2"/>
        <v>1.0074000000000001</v>
      </c>
      <c r="P63" s="31">
        <v>39448</v>
      </c>
      <c r="Q63" s="28">
        <v>59490.400000000001</v>
      </c>
    </row>
    <row r="64" spans="1:17" x14ac:dyDescent="0.25">
      <c r="A64" s="44">
        <v>39448</v>
      </c>
      <c r="B64" s="29">
        <f t="shared" si="0"/>
        <v>4.5599999999999995E-2</v>
      </c>
      <c r="C64" s="27">
        <v>0.1125</v>
      </c>
      <c r="D64" s="57">
        <f t="shared" si="1"/>
        <v>11250</v>
      </c>
      <c r="E64" s="28">
        <v>59490.400000000001</v>
      </c>
      <c r="F64">
        <f>E64*PRODUCT($M64:M$180)</f>
        <v>105862.26443580953</v>
      </c>
      <c r="G64" s="26">
        <f t="shared" si="3"/>
        <v>-0.13461538461538458</v>
      </c>
      <c r="H64" s="27">
        <f t="shared" si="4"/>
        <v>0.27575774828071764</v>
      </c>
      <c r="I64" s="27">
        <f t="shared" si="5"/>
        <v>0.33262248664922422</v>
      </c>
      <c r="K64" s="11">
        <v>4.5599999999999996</v>
      </c>
      <c r="L64" s="69">
        <v>0.54</v>
      </c>
      <c r="M64">
        <f t="shared" si="2"/>
        <v>1.0054000000000001</v>
      </c>
      <c r="P64" s="31">
        <v>39479</v>
      </c>
      <c r="Q64" s="28">
        <v>63489.3</v>
      </c>
    </row>
    <row r="65" spans="1:17" x14ac:dyDescent="0.25">
      <c r="A65" s="44">
        <v>39479</v>
      </c>
      <c r="B65" s="29">
        <f t="shared" si="0"/>
        <v>4.6100000000000002E-2</v>
      </c>
      <c r="C65" s="27">
        <v>0.1125</v>
      </c>
      <c r="D65" s="57">
        <f t="shared" si="1"/>
        <v>11250</v>
      </c>
      <c r="E65" s="28">
        <v>63489.3</v>
      </c>
      <c r="F65">
        <f>E65*PRODUCT($M65:M$180)</f>
        <v>112371.4405505935</v>
      </c>
      <c r="G65" s="26">
        <f t="shared" si="3"/>
        <v>-0.13461538461538458</v>
      </c>
      <c r="H65" s="27">
        <f t="shared" si="4"/>
        <v>0.3833784355792369</v>
      </c>
      <c r="I65" s="27">
        <f t="shared" si="5"/>
        <v>0.44647889345536851</v>
      </c>
      <c r="K65" s="11">
        <v>4.6100000000000003</v>
      </c>
      <c r="L65" s="69">
        <v>0.49</v>
      </c>
      <c r="M65">
        <f t="shared" si="2"/>
        <v>1.0048999999999999</v>
      </c>
      <c r="P65" s="31">
        <v>39508</v>
      </c>
      <c r="Q65" s="28">
        <v>60968.07</v>
      </c>
    </row>
    <row r="66" spans="1:17" x14ac:dyDescent="0.25">
      <c r="A66" s="44">
        <v>39508</v>
      </c>
      <c r="B66" s="29">
        <f t="shared" si="0"/>
        <v>4.7300000000000002E-2</v>
      </c>
      <c r="C66" s="27">
        <v>0.1125</v>
      </c>
      <c r="D66" s="57">
        <f t="shared" si="1"/>
        <v>11250</v>
      </c>
      <c r="E66" s="28">
        <v>60968.07</v>
      </c>
      <c r="F66">
        <f>E66*PRODUCT($M66:M$180)</f>
        <v>107382.87086648024</v>
      </c>
      <c r="G66" s="26">
        <f t="shared" si="3"/>
        <v>-0.11764705882352944</v>
      </c>
      <c r="H66" s="27">
        <f t="shared" si="4"/>
        <v>0.27234691706275371</v>
      </c>
      <c r="I66" s="27">
        <f t="shared" si="5"/>
        <v>0.33104513820209558</v>
      </c>
      <c r="K66" s="11">
        <v>4.7300000000000004</v>
      </c>
      <c r="L66" s="69">
        <v>0.48</v>
      </c>
      <c r="M66">
        <f t="shared" si="2"/>
        <v>1.0047999999999999</v>
      </c>
      <c r="P66" s="31">
        <v>39539</v>
      </c>
      <c r="Q66" s="28">
        <v>67868.45</v>
      </c>
    </row>
    <row r="67" spans="1:17" x14ac:dyDescent="0.25">
      <c r="A67" s="44">
        <v>39539</v>
      </c>
      <c r="B67" s="29">
        <f t="shared" si="0"/>
        <v>5.04E-2</v>
      </c>
      <c r="C67" s="27">
        <v>0.11749999999999999</v>
      </c>
      <c r="D67" s="57">
        <f t="shared" si="1"/>
        <v>11750</v>
      </c>
      <c r="E67" s="28">
        <v>67868.45</v>
      </c>
      <c r="F67">
        <f>E67*PRODUCT($M67:M$180)</f>
        <v>118965.45438188475</v>
      </c>
      <c r="G67" s="26">
        <f t="shared" si="3"/>
        <v>-6.0000000000000053E-2</v>
      </c>
      <c r="H67" s="27">
        <f t="shared" si="4"/>
        <v>0.32371838586409796</v>
      </c>
      <c r="I67" s="27">
        <f t="shared" si="5"/>
        <v>0.38630421891810229</v>
      </c>
      <c r="K67" s="11">
        <v>5.04</v>
      </c>
      <c r="L67" s="69">
        <v>0.55000000000000004</v>
      </c>
      <c r="M67">
        <f t="shared" si="2"/>
        <v>1.0055000000000001</v>
      </c>
      <c r="P67" s="31">
        <v>39569</v>
      </c>
      <c r="Q67" s="28">
        <v>72592.5</v>
      </c>
    </row>
    <row r="68" spans="1:17" x14ac:dyDescent="0.25">
      <c r="A68" s="44">
        <v>39569</v>
      </c>
      <c r="B68" s="29">
        <f t="shared" ref="B68:B131" si="6">K68/100</f>
        <v>5.5800000000000002E-2</v>
      </c>
      <c r="C68" s="27">
        <v>0.11749999999999999</v>
      </c>
      <c r="D68" s="57">
        <f t="shared" si="1"/>
        <v>11750</v>
      </c>
      <c r="E68" s="28">
        <v>72592.5</v>
      </c>
      <c r="F68">
        <f>E68*PRODUCT($M68:M$180)</f>
        <v>126550.13572056587</v>
      </c>
      <c r="G68" s="26">
        <f t="shared" si="3"/>
        <v>-6.0000000000000053E-2</v>
      </c>
      <c r="H68" s="27">
        <f t="shared" si="4"/>
        <v>0.32218251986094759</v>
      </c>
      <c r="I68" s="27">
        <f t="shared" si="5"/>
        <v>0.38883946456428986</v>
      </c>
      <c r="K68" s="11">
        <v>5.58</v>
      </c>
      <c r="L68" s="69">
        <v>0.79</v>
      </c>
      <c r="M68">
        <f t="shared" si="2"/>
        <v>1.0079</v>
      </c>
      <c r="P68" s="31">
        <v>39600</v>
      </c>
      <c r="Q68" s="28">
        <v>65017.58</v>
      </c>
    </row>
    <row r="69" spans="1:17" x14ac:dyDescent="0.25">
      <c r="A69" s="44">
        <v>39600</v>
      </c>
      <c r="B69" s="29">
        <f t="shared" si="6"/>
        <v>6.0599999999999994E-2</v>
      </c>
      <c r="C69" s="27">
        <v>0.1225</v>
      </c>
      <c r="D69" s="57">
        <f t="shared" ref="D69:D132" si="7">C69*100000</f>
        <v>12250</v>
      </c>
      <c r="E69" s="28">
        <v>65017.58</v>
      </c>
      <c r="F69">
        <f>E69*PRODUCT($M69:M$180)</f>
        <v>112456.41060067038</v>
      </c>
      <c r="G69" s="26">
        <f t="shared" si="3"/>
        <v>2.0833333333333259E-2</v>
      </c>
      <c r="H69" s="27">
        <f t="shared" si="4"/>
        <v>0.13222186112637235</v>
      </c>
      <c r="I69" s="27">
        <f t="shared" si="5"/>
        <v>0.19535057138854461</v>
      </c>
      <c r="K69" s="11">
        <v>6.06</v>
      </c>
      <c r="L69" s="69">
        <v>0.74</v>
      </c>
      <c r="M69">
        <f t="shared" ref="M69:M132" si="8">L69/100+1</f>
        <v>1.0074000000000001</v>
      </c>
      <c r="P69" s="31">
        <v>39630</v>
      </c>
      <c r="Q69" s="28">
        <v>59505.17</v>
      </c>
    </row>
    <row r="70" spans="1:17" x14ac:dyDescent="0.25">
      <c r="A70" s="44">
        <v>39630</v>
      </c>
      <c r="B70" s="29">
        <f t="shared" si="6"/>
        <v>6.3700000000000007E-2</v>
      </c>
      <c r="C70" s="27">
        <v>0.13</v>
      </c>
      <c r="D70" s="57">
        <f t="shared" si="7"/>
        <v>13000</v>
      </c>
      <c r="E70" s="28">
        <v>59505.17</v>
      </c>
      <c r="F70">
        <f>E70*PRODUCT($M70:M$180)</f>
        <v>102165.9483214772</v>
      </c>
      <c r="G70" s="26">
        <f t="shared" si="3"/>
        <v>0.13043478260869557</v>
      </c>
      <c r="H70" s="27">
        <f t="shared" si="4"/>
        <v>3.548612025563247E-2</v>
      </c>
      <c r="I70" s="27">
        <f t="shared" si="5"/>
        <v>9.8235961795782645E-2</v>
      </c>
      <c r="K70" s="11">
        <v>6.37</v>
      </c>
      <c r="L70" s="69">
        <v>0.53</v>
      </c>
      <c r="M70">
        <f t="shared" si="8"/>
        <v>1.0053000000000001</v>
      </c>
      <c r="P70" s="31">
        <v>39661</v>
      </c>
      <c r="Q70" s="28">
        <v>55680.41</v>
      </c>
    </row>
    <row r="71" spans="1:17" x14ac:dyDescent="0.25">
      <c r="A71" s="44">
        <v>39661</v>
      </c>
      <c r="B71" s="29">
        <f t="shared" si="6"/>
        <v>6.1699999999999998E-2</v>
      </c>
      <c r="C71" s="27">
        <v>0.13</v>
      </c>
      <c r="D71" s="57">
        <f t="shared" si="7"/>
        <v>13000</v>
      </c>
      <c r="E71" s="28">
        <v>55680.41</v>
      </c>
      <c r="F71">
        <f>E71*PRODUCT($M71:M$180)</f>
        <v>95095.115938099349</v>
      </c>
      <c r="G71" s="26">
        <f t="shared" si="3"/>
        <v>0.13043478260869557</v>
      </c>
      <c r="H71" s="27">
        <f t="shared" si="4"/>
        <v>-4.1906997108839161E-2</v>
      </c>
      <c r="I71" s="27">
        <f t="shared" si="5"/>
        <v>1.9092655485526189E-2</v>
      </c>
      <c r="K71" s="11">
        <v>6.17</v>
      </c>
      <c r="L71" s="69">
        <v>0.28000000000000003</v>
      </c>
      <c r="M71">
        <f t="shared" si="8"/>
        <v>1.0027999999999999</v>
      </c>
      <c r="P71" s="31">
        <v>39692</v>
      </c>
      <c r="Q71" s="28">
        <v>49541.27</v>
      </c>
    </row>
    <row r="72" spans="1:17" x14ac:dyDescent="0.25">
      <c r="A72" s="44">
        <v>39692</v>
      </c>
      <c r="B72" s="29">
        <f t="shared" si="6"/>
        <v>6.25E-2</v>
      </c>
      <c r="C72" s="27">
        <v>0.13750000000000001</v>
      </c>
      <c r="D72" s="57">
        <f t="shared" si="7"/>
        <v>13750.000000000002</v>
      </c>
      <c r="E72" s="28">
        <v>49541.27</v>
      </c>
      <c r="F72">
        <f>E72*PRODUCT($M72:M$180)</f>
        <v>84373.992121137155</v>
      </c>
      <c r="G72" s="26">
        <f t="shared" si="3"/>
        <v>0.22222222222222232</v>
      </c>
      <c r="H72" s="27">
        <f t="shared" si="4"/>
        <v>-0.22824629837262911</v>
      </c>
      <c r="I72" s="27">
        <f t="shared" si="5"/>
        <v>-0.18066284892465168</v>
      </c>
      <c r="K72" s="11">
        <v>6.25</v>
      </c>
      <c r="L72" s="69">
        <v>0.26</v>
      </c>
      <c r="M72">
        <f t="shared" si="8"/>
        <v>1.0025999999999999</v>
      </c>
      <c r="P72" s="31">
        <v>39722</v>
      </c>
      <c r="Q72" s="28">
        <v>37256.839999999997</v>
      </c>
    </row>
    <row r="73" spans="1:17" x14ac:dyDescent="0.25">
      <c r="A73" s="44">
        <v>39722</v>
      </c>
      <c r="B73" s="29">
        <f t="shared" si="6"/>
        <v>6.4100000000000004E-2</v>
      </c>
      <c r="C73" s="27">
        <v>0.13750000000000001</v>
      </c>
      <c r="D73" s="57">
        <f t="shared" si="7"/>
        <v>13750.000000000002</v>
      </c>
      <c r="E73" s="28">
        <v>37256.839999999997</v>
      </c>
      <c r="F73">
        <f>E73*PRODUCT($M73:M$180)</f>
        <v>63287.767915188881</v>
      </c>
      <c r="G73" s="26">
        <f t="shared" si="3"/>
        <v>0.22222222222222232</v>
      </c>
      <c r="H73" s="27">
        <f t="shared" si="4"/>
        <v>-0.46316041271084163</v>
      </c>
      <c r="I73" s="27">
        <f t="shared" si="5"/>
        <v>-0.42960575770426701</v>
      </c>
      <c r="K73" s="11">
        <v>6.41</v>
      </c>
      <c r="L73" s="69">
        <v>0.45</v>
      </c>
      <c r="M73">
        <f t="shared" si="8"/>
        <v>1.0044999999999999</v>
      </c>
      <c r="P73" s="31">
        <v>39753</v>
      </c>
      <c r="Q73" s="28">
        <v>36595.870000000003</v>
      </c>
    </row>
    <row r="74" spans="1:17" x14ac:dyDescent="0.25">
      <c r="A74" s="44">
        <v>39753</v>
      </c>
      <c r="B74" s="29">
        <f t="shared" si="6"/>
        <v>6.3899999999999998E-2</v>
      </c>
      <c r="C74" s="27">
        <v>0.13750000000000001</v>
      </c>
      <c r="D74" s="57">
        <f t="shared" si="7"/>
        <v>13750.000000000002</v>
      </c>
      <c r="E74" s="28">
        <v>36595.870000000003</v>
      </c>
      <c r="F74">
        <f>E74*PRODUCT($M74:M$180)</f>
        <v>61886.49650297108</v>
      </c>
      <c r="G74" s="26">
        <f t="shared" si="3"/>
        <v>0.22222222222222232</v>
      </c>
      <c r="H74" s="27">
        <f t="shared" si="4"/>
        <v>-0.45415484825222385</v>
      </c>
      <c r="I74" s="27">
        <f t="shared" si="5"/>
        <v>-0.41916996687308039</v>
      </c>
      <c r="K74" s="11">
        <v>6.39</v>
      </c>
      <c r="L74" s="69">
        <v>0.36</v>
      </c>
      <c r="M74">
        <f t="shared" si="8"/>
        <v>1.0036</v>
      </c>
      <c r="P74" s="31">
        <v>39783</v>
      </c>
      <c r="Q74" s="28">
        <v>37550.31</v>
      </c>
    </row>
    <row r="75" spans="1:17" ht="15.75" thickBot="1" x14ac:dyDescent="0.3">
      <c r="A75" s="44">
        <v>39783</v>
      </c>
      <c r="B75" s="29">
        <f t="shared" si="6"/>
        <v>5.9000000000000004E-2</v>
      </c>
      <c r="C75" s="27">
        <v>0.13750000000000001</v>
      </c>
      <c r="D75" s="57">
        <f t="shared" si="7"/>
        <v>13750.000000000002</v>
      </c>
      <c r="E75" s="28">
        <v>37550.31</v>
      </c>
      <c r="F75">
        <f>E75*PRODUCT($M75:M$180)</f>
        <v>63272.74777162839</v>
      </c>
      <c r="G75" s="26">
        <f t="shared" si="3"/>
        <v>0.22222222222222232</v>
      </c>
      <c r="H75" s="27">
        <f t="shared" si="4"/>
        <v>-0.44752315457957448</v>
      </c>
      <c r="I75" s="27">
        <f t="shared" si="5"/>
        <v>-0.4122303599687569</v>
      </c>
      <c r="K75" s="11">
        <v>5.9</v>
      </c>
      <c r="L75" s="70">
        <v>0.28000000000000003</v>
      </c>
      <c r="M75">
        <f t="shared" si="8"/>
        <v>1.0027999999999999</v>
      </c>
      <c r="P75" s="31">
        <v>39814</v>
      </c>
      <c r="Q75" s="28">
        <v>39300.79</v>
      </c>
    </row>
    <row r="76" spans="1:17" ht="15.75" thickTop="1" x14ac:dyDescent="0.25">
      <c r="A76" s="44">
        <v>39814</v>
      </c>
      <c r="B76" s="29">
        <f t="shared" si="6"/>
        <v>5.8400000000000001E-2</v>
      </c>
      <c r="C76" s="27">
        <v>0.1275</v>
      </c>
      <c r="D76" s="57">
        <f t="shared" si="7"/>
        <v>12750</v>
      </c>
      <c r="E76" s="28">
        <v>39300.79</v>
      </c>
      <c r="F76">
        <f>E76*PRODUCT($M76:M$180)</f>
        <v>66037.423947270552</v>
      </c>
      <c r="G76" s="26">
        <f t="shared" si="3"/>
        <v>0.1333333333333333</v>
      </c>
      <c r="H76" s="27">
        <f t="shared" si="4"/>
        <v>-0.3761948669885774</v>
      </c>
      <c r="I76" s="27">
        <f t="shared" si="5"/>
        <v>-0.33937593292363133</v>
      </c>
      <c r="K76" s="11">
        <v>5.84</v>
      </c>
      <c r="L76" s="68">
        <v>0.48</v>
      </c>
      <c r="M76">
        <f t="shared" si="8"/>
        <v>1.0047999999999999</v>
      </c>
      <c r="P76" s="31">
        <v>39845</v>
      </c>
      <c r="Q76" s="28">
        <v>38183.31</v>
      </c>
    </row>
    <row r="77" spans="1:17" x14ac:dyDescent="0.25">
      <c r="A77" s="44">
        <v>39845</v>
      </c>
      <c r="B77" s="29">
        <f t="shared" si="6"/>
        <v>5.9000000000000004E-2</v>
      </c>
      <c r="C77" s="27">
        <v>0.1275</v>
      </c>
      <c r="D77" s="57">
        <f t="shared" si="7"/>
        <v>12750</v>
      </c>
      <c r="E77" s="28">
        <v>38183.31</v>
      </c>
      <c r="F77">
        <f>E77*PRODUCT($M77:M$180)</f>
        <v>63853.218140870966</v>
      </c>
      <c r="G77" s="26">
        <f t="shared" si="3"/>
        <v>0.1333333333333333</v>
      </c>
      <c r="H77" s="27">
        <f t="shared" si="4"/>
        <v>-0.43176648952789709</v>
      </c>
      <c r="I77" s="27">
        <f t="shared" si="5"/>
        <v>-0.39858669098572519</v>
      </c>
      <c r="K77" s="11">
        <v>5.9</v>
      </c>
      <c r="L77" s="68">
        <v>0.55000000000000004</v>
      </c>
      <c r="M77">
        <f t="shared" si="8"/>
        <v>1.0055000000000001</v>
      </c>
      <c r="P77" s="31">
        <v>39873</v>
      </c>
      <c r="Q77" s="28">
        <v>40925.870000000003</v>
      </c>
    </row>
    <row r="78" spans="1:17" x14ac:dyDescent="0.25">
      <c r="A78" s="44">
        <v>39873</v>
      </c>
      <c r="B78" s="29">
        <f t="shared" si="6"/>
        <v>5.6100000000000004E-2</v>
      </c>
      <c r="C78" s="27">
        <v>0.1125</v>
      </c>
      <c r="D78" s="57">
        <f t="shared" si="7"/>
        <v>11250</v>
      </c>
      <c r="E78" s="28">
        <v>40925.870000000003</v>
      </c>
      <c r="F78">
        <f>E78*PRODUCT($M78:M$180)</f>
        <v>68065.190165683656</v>
      </c>
      <c r="G78" s="26">
        <f t="shared" si="3"/>
        <v>0</v>
      </c>
      <c r="H78" s="27">
        <f t="shared" si="4"/>
        <v>-0.36614480860438303</v>
      </c>
      <c r="I78" s="27">
        <f t="shared" si="5"/>
        <v>-0.32873272845933943</v>
      </c>
      <c r="K78" s="11">
        <v>5.61</v>
      </c>
      <c r="L78" s="68">
        <v>0.2</v>
      </c>
      <c r="M78">
        <f t="shared" si="8"/>
        <v>1.002</v>
      </c>
      <c r="P78" s="31">
        <v>39904</v>
      </c>
      <c r="Q78" s="28">
        <v>47289.53</v>
      </c>
    </row>
    <row r="79" spans="1:17" x14ac:dyDescent="0.25">
      <c r="A79" s="44">
        <v>39904</v>
      </c>
      <c r="B79" s="29">
        <f t="shared" si="6"/>
        <v>5.5300000000000002E-2</v>
      </c>
      <c r="C79" s="27">
        <v>0.10249999999999999</v>
      </c>
      <c r="D79" s="57">
        <f t="shared" si="7"/>
        <v>10250</v>
      </c>
      <c r="E79" s="28">
        <v>47289.53</v>
      </c>
      <c r="F79">
        <f>E79*PRODUCT($M79:M$180)</f>
        <v>78491.823386426462</v>
      </c>
      <c r="G79" s="26">
        <f t="shared" si="3"/>
        <v>-0.12765957446808507</v>
      </c>
      <c r="H79" s="27">
        <f t="shared" si="4"/>
        <v>-0.34021330987007381</v>
      </c>
      <c r="I79" s="27">
        <f t="shared" si="5"/>
        <v>-0.30321776908121523</v>
      </c>
      <c r="K79" s="11">
        <v>5.53</v>
      </c>
      <c r="L79" s="68">
        <v>0.48</v>
      </c>
      <c r="M79">
        <f t="shared" si="8"/>
        <v>1.0047999999999999</v>
      </c>
      <c r="P79" s="31">
        <v>39934</v>
      </c>
      <c r="Q79" s="28">
        <v>53197.73</v>
      </c>
    </row>
    <row r="80" spans="1:17" x14ac:dyDescent="0.25">
      <c r="A80" s="44">
        <v>39934</v>
      </c>
      <c r="B80" s="29">
        <f t="shared" si="6"/>
        <v>5.2000000000000005E-2</v>
      </c>
      <c r="C80" s="27">
        <v>0.10249999999999999</v>
      </c>
      <c r="D80" s="57">
        <f t="shared" si="7"/>
        <v>10250</v>
      </c>
      <c r="E80" s="28">
        <v>53197.73</v>
      </c>
      <c r="F80">
        <f>E80*PRODUCT($M80:M$180)</f>
        <v>87876.529051689577</v>
      </c>
      <c r="G80" s="26">
        <f t="shared" si="3"/>
        <v>-0.12765957446808507</v>
      </c>
      <c r="H80" s="27">
        <f t="shared" si="4"/>
        <v>-0.30559909279173836</v>
      </c>
      <c r="I80" s="27">
        <f t="shared" si="5"/>
        <v>-0.26717319282294993</v>
      </c>
      <c r="K80" s="11">
        <v>5.2</v>
      </c>
      <c r="L80" s="68">
        <v>0.47</v>
      </c>
      <c r="M80">
        <f t="shared" si="8"/>
        <v>1.0046999999999999</v>
      </c>
      <c r="P80" s="31">
        <v>39965</v>
      </c>
      <c r="Q80" s="28">
        <v>51465.46</v>
      </c>
    </row>
    <row r="81" spans="1:17" x14ac:dyDescent="0.25">
      <c r="A81" s="44">
        <v>39965</v>
      </c>
      <c r="B81" s="29">
        <f t="shared" si="6"/>
        <v>4.8000000000000001E-2</v>
      </c>
      <c r="C81" s="27">
        <v>9.2499999999999999E-2</v>
      </c>
      <c r="D81" s="57">
        <f t="shared" si="7"/>
        <v>9250</v>
      </c>
      <c r="E81" s="28">
        <v>51465.46</v>
      </c>
      <c r="F81">
        <f>E81*PRODUCT($M81:M$180)</f>
        <v>84617.316936342278</v>
      </c>
      <c r="G81" s="26">
        <f t="shared" ref="G81:G144" si="9">C81/C69-1</f>
        <v>-0.24489795918367352</v>
      </c>
      <c r="H81" s="27">
        <f t="shared" ref="H81:H144" si="10">F81/F69-1</f>
        <v>-0.24755452815565981</v>
      </c>
      <c r="I81" s="27">
        <f t="shared" ref="I81:I144" si="11">E81/E69-1</f>
        <v>-0.20843777944365205</v>
      </c>
      <c r="K81" s="11">
        <v>4.8</v>
      </c>
      <c r="L81" s="68">
        <v>0.36</v>
      </c>
      <c r="M81">
        <f t="shared" si="8"/>
        <v>1.0036</v>
      </c>
      <c r="P81" s="31">
        <v>39995</v>
      </c>
      <c r="Q81" s="28">
        <v>54765.72</v>
      </c>
    </row>
    <row r="82" spans="1:17" x14ac:dyDescent="0.25">
      <c r="A82" s="44">
        <v>39995</v>
      </c>
      <c r="B82" s="29">
        <f t="shared" si="6"/>
        <v>4.4999999999999998E-2</v>
      </c>
      <c r="C82" s="27">
        <v>8.7499999999999994E-2</v>
      </c>
      <c r="D82" s="57">
        <f t="shared" si="7"/>
        <v>8750</v>
      </c>
      <c r="E82" s="28">
        <v>54765.72</v>
      </c>
      <c r="F82">
        <f>E82*PRODUCT($M82:M$180)</f>
        <v>89720.47014684981</v>
      </c>
      <c r="G82" s="26">
        <f t="shared" si="9"/>
        <v>-0.32692307692307698</v>
      </c>
      <c r="H82" s="27">
        <f t="shared" si="10"/>
        <v>-0.12181630356394513</v>
      </c>
      <c r="I82" s="27">
        <f t="shared" si="11"/>
        <v>-7.9647701199744403E-2</v>
      </c>
      <c r="K82" s="11">
        <v>4.5</v>
      </c>
      <c r="L82" s="68">
        <v>0.24</v>
      </c>
      <c r="M82">
        <f t="shared" si="8"/>
        <v>1.0024</v>
      </c>
      <c r="P82" s="31">
        <v>40026</v>
      </c>
      <c r="Q82" s="28">
        <v>56488.98</v>
      </c>
    </row>
    <row r="83" spans="1:17" x14ac:dyDescent="0.25">
      <c r="A83" s="44">
        <v>40026</v>
      </c>
      <c r="B83" s="29">
        <f t="shared" si="6"/>
        <v>4.36E-2</v>
      </c>
      <c r="C83" s="27">
        <v>8.7499999999999994E-2</v>
      </c>
      <c r="D83" s="57">
        <f t="shared" si="7"/>
        <v>8750</v>
      </c>
      <c r="E83" s="28">
        <v>56488.98</v>
      </c>
      <c r="F83">
        <f>E83*PRODUCT($M83:M$180)</f>
        <v>92322.044591590529</v>
      </c>
      <c r="G83" s="26">
        <f t="shared" si="9"/>
        <v>-0.32692307692307698</v>
      </c>
      <c r="H83" s="27">
        <f t="shared" si="10"/>
        <v>-2.9161028083859786E-2</v>
      </c>
      <c r="I83" s="27">
        <f t="shared" si="11"/>
        <v>1.4521624391774512E-2</v>
      </c>
      <c r="K83" s="11">
        <v>4.3600000000000003</v>
      </c>
      <c r="L83" s="68">
        <v>0.15</v>
      </c>
      <c r="M83">
        <f t="shared" si="8"/>
        <v>1.0015000000000001</v>
      </c>
      <c r="P83" s="31">
        <v>40057</v>
      </c>
      <c r="Q83" s="28">
        <v>61517.89</v>
      </c>
    </row>
    <row r="84" spans="1:17" x14ac:dyDescent="0.25">
      <c r="A84" s="44">
        <v>40057</v>
      </c>
      <c r="B84" s="29">
        <f t="shared" si="6"/>
        <v>4.3400000000000001E-2</v>
      </c>
      <c r="C84" s="27">
        <v>8.7499999999999994E-2</v>
      </c>
      <c r="D84" s="57">
        <f t="shared" si="7"/>
        <v>8750</v>
      </c>
      <c r="E84" s="28">
        <v>61517.89</v>
      </c>
      <c r="F84">
        <f>E84*PRODUCT($M84:M$180)</f>
        <v>100390.39397285228</v>
      </c>
      <c r="G84" s="26">
        <f t="shared" si="9"/>
        <v>-0.36363636363636376</v>
      </c>
      <c r="H84" s="27">
        <f t="shared" si="10"/>
        <v>0.18982628946512459</v>
      </c>
      <c r="I84" s="27">
        <f t="shared" si="11"/>
        <v>0.24175036287927232</v>
      </c>
      <c r="K84" s="11">
        <v>4.34</v>
      </c>
      <c r="L84" s="68">
        <v>0.24</v>
      </c>
      <c r="M84">
        <f t="shared" si="8"/>
        <v>1.0024</v>
      </c>
      <c r="P84" s="31">
        <v>40087</v>
      </c>
      <c r="Q84" s="28">
        <v>61545.5</v>
      </c>
    </row>
    <row r="85" spans="1:17" x14ac:dyDescent="0.25">
      <c r="A85" s="44">
        <v>40087</v>
      </c>
      <c r="B85" s="29">
        <f t="shared" si="6"/>
        <v>4.1700000000000001E-2</v>
      </c>
      <c r="C85" s="27">
        <v>8.7499999999999994E-2</v>
      </c>
      <c r="D85" s="57">
        <f t="shared" si="7"/>
        <v>8750</v>
      </c>
      <c r="E85" s="28">
        <v>61545.5</v>
      </c>
      <c r="F85">
        <f>E85*PRODUCT($M85:M$180)</f>
        <v>100194.98248184538</v>
      </c>
      <c r="G85" s="26">
        <f t="shared" si="9"/>
        <v>-0.36363636363636376</v>
      </c>
      <c r="H85" s="27">
        <f t="shared" si="10"/>
        <v>0.58316505357110038</v>
      </c>
      <c r="I85" s="27">
        <f t="shared" si="11"/>
        <v>0.65192485460387961</v>
      </c>
      <c r="K85" s="11">
        <v>4.17</v>
      </c>
      <c r="L85" s="68">
        <v>0.28000000000000003</v>
      </c>
      <c r="M85">
        <f t="shared" si="8"/>
        <v>1.0027999999999999</v>
      </c>
      <c r="P85" s="31">
        <v>40118</v>
      </c>
      <c r="Q85" s="28">
        <v>67044.44</v>
      </c>
    </row>
    <row r="86" spans="1:17" x14ac:dyDescent="0.25">
      <c r="A86" s="44">
        <v>40118</v>
      </c>
      <c r="B86" s="29">
        <f t="shared" si="6"/>
        <v>4.2199999999999994E-2</v>
      </c>
      <c r="C86" s="27">
        <v>8.7499999999999994E-2</v>
      </c>
      <c r="D86" s="57">
        <f t="shared" si="7"/>
        <v>8750</v>
      </c>
      <c r="E86" s="28">
        <v>67044.44</v>
      </c>
      <c r="F86">
        <f>E86*PRODUCT($M86:M$180)</f>
        <v>108842.40055580983</v>
      </c>
      <c r="G86" s="26">
        <f t="shared" si="9"/>
        <v>-0.36363636363636376</v>
      </c>
      <c r="H86" s="27">
        <f t="shared" si="10"/>
        <v>0.75874232193099611</v>
      </c>
      <c r="I86" s="27">
        <f t="shared" si="11"/>
        <v>0.83202202871526199</v>
      </c>
      <c r="K86" s="11">
        <v>4.22</v>
      </c>
      <c r="L86" s="68">
        <v>0.41</v>
      </c>
      <c r="M86">
        <f t="shared" si="8"/>
        <v>1.0041</v>
      </c>
      <c r="P86" s="31">
        <v>40148</v>
      </c>
      <c r="Q86" s="28">
        <v>68588.41</v>
      </c>
    </row>
    <row r="87" spans="1:17" x14ac:dyDescent="0.25">
      <c r="A87" s="44">
        <v>40148</v>
      </c>
      <c r="B87" s="29">
        <f t="shared" si="6"/>
        <v>4.3099999999999999E-2</v>
      </c>
      <c r="C87" s="27">
        <v>8.7499999999999994E-2</v>
      </c>
      <c r="D87" s="57">
        <f t="shared" si="7"/>
        <v>8750</v>
      </c>
      <c r="E87" s="28">
        <v>68588.41</v>
      </c>
      <c r="F87">
        <f>E87*PRODUCT($M87:M$180)</f>
        <v>110894.27151514814</v>
      </c>
      <c r="G87" s="26">
        <f t="shared" si="9"/>
        <v>-0.36363636363636376</v>
      </c>
      <c r="H87" s="27">
        <f t="shared" si="10"/>
        <v>0.75263878084449698</v>
      </c>
      <c r="I87" s="27">
        <f t="shared" si="11"/>
        <v>0.82657373534333023</v>
      </c>
      <c r="K87" s="11">
        <v>4.3099999999999996</v>
      </c>
      <c r="L87" s="68">
        <v>0.37</v>
      </c>
      <c r="M87">
        <f t="shared" si="8"/>
        <v>1.0037</v>
      </c>
      <c r="P87" s="31">
        <v>40179</v>
      </c>
      <c r="Q87" s="28">
        <v>65401.77</v>
      </c>
    </row>
    <row r="88" spans="1:17" x14ac:dyDescent="0.25">
      <c r="A88" s="44">
        <v>40179</v>
      </c>
      <c r="B88" s="29">
        <f t="shared" si="6"/>
        <v>4.5899999999999996E-2</v>
      </c>
      <c r="C88" s="27">
        <v>8.7499999999999994E-2</v>
      </c>
      <c r="D88" s="57">
        <f t="shared" si="7"/>
        <v>8750</v>
      </c>
      <c r="E88" s="28">
        <v>65401.77</v>
      </c>
      <c r="F88">
        <f>E88*PRODUCT($M88:M$180)</f>
        <v>105352.28387827147</v>
      </c>
      <c r="G88" s="26">
        <f t="shared" si="9"/>
        <v>-0.31372549019607854</v>
      </c>
      <c r="H88" s="27">
        <f t="shared" si="10"/>
        <v>0.59534211937753634</v>
      </c>
      <c r="I88" s="27">
        <f t="shared" si="11"/>
        <v>0.66413372352057043</v>
      </c>
      <c r="K88" s="11">
        <v>4.59</v>
      </c>
      <c r="L88" s="67">
        <v>0.75</v>
      </c>
      <c r="M88">
        <f t="shared" si="8"/>
        <v>1.0075000000000001</v>
      </c>
      <c r="P88" s="31">
        <v>40210</v>
      </c>
      <c r="Q88" s="28">
        <v>66503.27</v>
      </c>
    </row>
    <row r="89" spans="1:17" x14ac:dyDescent="0.25">
      <c r="A89" s="44">
        <v>40210</v>
      </c>
      <c r="B89" s="29">
        <f t="shared" si="6"/>
        <v>4.8300000000000003E-2</v>
      </c>
      <c r="C89" s="27">
        <v>8.7499999999999994E-2</v>
      </c>
      <c r="D89" s="57">
        <f t="shared" si="7"/>
        <v>8750</v>
      </c>
      <c r="E89" s="28">
        <v>66503.27</v>
      </c>
      <c r="F89">
        <f>E89*PRODUCT($M89:M$180)</f>
        <v>106329.16377526049</v>
      </c>
      <c r="G89" s="26">
        <f t="shared" si="9"/>
        <v>-0.31372549019607854</v>
      </c>
      <c r="H89" s="27">
        <f t="shared" si="10"/>
        <v>0.66521229267850557</v>
      </c>
      <c r="I89" s="27">
        <f t="shared" si="11"/>
        <v>0.74168425943167327</v>
      </c>
      <c r="K89" s="11">
        <v>4.83</v>
      </c>
      <c r="L89" s="67">
        <v>0.78</v>
      </c>
      <c r="M89">
        <f t="shared" si="8"/>
        <v>1.0078</v>
      </c>
      <c r="P89" s="31">
        <v>40238</v>
      </c>
      <c r="Q89" s="28">
        <v>70371.539999999994</v>
      </c>
    </row>
    <row r="90" spans="1:17" x14ac:dyDescent="0.25">
      <c r="A90" s="44">
        <v>40238</v>
      </c>
      <c r="B90" s="29">
        <f t="shared" si="6"/>
        <v>5.1699999999999996E-2</v>
      </c>
      <c r="C90" s="27">
        <v>8.7499999999999994E-2</v>
      </c>
      <c r="D90" s="57">
        <f t="shared" si="7"/>
        <v>8750</v>
      </c>
      <c r="E90" s="28">
        <v>70371.539999999994</v>
      </c>
      <c r="F90">
        <f>E90*PRODUCT($M90:M$180)</f>
        <v>111643.15453883244</v>
      </c>
      <c r="G90" s="26">
        <f t="shared" si="9"/>
        <v>-0.22222222222222232</v>
      </c>
      <c r="H90" s="27">
        <f t="shared" si="10"/>
        <v>0.64023863397827441</v>
      </c>
      <c r="I90" s="27">
        <f t="shared" si="11"/>
        <v>0.71948794246768588</v>
      </c>
      <c r="K90" s="11">
        <v>5.17</v>
      </c>
      <c r="L90" s="67">
        <v>0.52</v>
      </c>
      <c r="M90">
        <f t="shared" si="8"/>
        <v>1.0052000000000001</v>
      </c>
      <c r="P90" s="31">
        <v>40269</v>
      </c>
      <c r="Q90" s="28">
        <v>67529.73</v>
      </c>
    </row>
    <row r="91" spans="1:17" x14ac:dyDescent="0.25">
      <c r="A91" s="44">
        <v>40269</v>
      </c>
      <c r="B91" s="29">
        <f t="shared" si="6"/>
        <v>5.2600000000000001E-2</v>
      </c>
      <c r="C91" s="27">
        <v>9.5000000000000001E-2</v>
      </c>
      <c r="D91" s="57">
        <f t="shared" si="7"/>
        <v>9500</v>
      </c>
      <c r="E91" s="28">
        <v>67529.73</v>
      </c>
      <c r="F91">
        <f>E91*PRODUCT($M91:M$180)</f>
        <v>106580.45684051284</v>
      </c>
      <c r="G91" s="26">
        <f t="shared" si="9"/>
        <v>-7.3170731707317027E-2</v>
      </c>
      <c r="H91" s="27">
        <f t="shared" si="10"/>
        <v>0.35785426102031059</v>
      </c>
      <c r="I91" s="27">
        <f t="shared" si="11"/>
        <v>0.42800594550210147</v>
      </c>
      <c r="K91" s="11">
        <v>5.26</v>
      </c>
      <c r="L91" s="67">
        <v>0.56999999999999995</v>
      </c>
      <c r="M91">
        <f t="shared" si="8"/>
        <v>1.0057</v>
      </c>
      <c r="P91" s="31">
        <v>40299</v>
      </c>
      <c r="Q91" s="28">
        <v>63046.51</v>
      </c>
    </row>
    <row r="92" spans="1:17" x14ac:dyDescent="0.25">
      <c r="A92" s="44">
        <v>40299</v>
      </c>
      <c r="B92" s="29">
        <f t="shared" si="6"/>
        <v>5.2199999999999996E-2</v>
      </c>
      <c r="C92" s="27">
        <v>9.5000000000000001E-2</v>
      </c>
      <c r="D92" s="57">
        <f t="shared" si="7"/>
        <v>9500</v>
      </c>
      <c r="E92" s="28">
        <v>63046.51</v>
      </c>
      <c r="F92">
        <f>E92*PRODUCT($M92:M$180)</f>
        <v>98940.742407257174</v>
      </c>
      <c r="G92" s="26">
        <f t="shared" si="9"/>
        <v>-7.3170731707317027E-2</v>
      </c>
      <c r="H92" s="27">
        <f t="shared" si="10"/>
        <v>0.12590635377803272</v>
      </c>
      <c r="I92" s="27">
        <f t="shared" si="11"/>
        <v>0.18513534318099656</v>
      </c>
      <c r="K92" s="11">
        <v>5.22</v>
      </c>
      <c r="L92" s="67">
        <v>0.43</v>
      </c>
      <c r="M92">
        <f t="shared" si="8"/>
        <v>1.0043</v>
      </c>
      <c r="P92" s="31">
        <v>40330</v>
      </c>
      <c r="Q92" s="28">
        <v>60935.9</v>
      </c>
    </row>
    <row r="93" spans="1:17" x14ac:dyDescent="0.25">
      <c r="A93" s="44">
        <v>40330</v>
      </c>
      <c r="B93" s="29">
        <f t="shared" si="6"/>
        <v>4.8399999999999999E-2</v>
      </c>
      <c r="C93" s="27">
        <v>0.10249999999999999</v>
      </c>
      <c r="D93" s="57">
        <f t="shared" si="7"/>
        <v>10250</v>
      </c>
      <c r="E93" s="28">
        <v>60935.9</v>
      </c>
      <c r="F93">
        <f>E93*PRODUCT($M93:M$180)</f>
        <v>95219.058109125093</v>
      </c>
      <c r="G93" s="26">
        <f t="shared" si="9"/>
        <v>0.10810810810810811</v>
      </c>
      <c r="H93" s="27">
        <f t="shared" si="10"/>
        <v>0.12529044357147989</v>
      </c>
      <c r="I93" s="27">
        <f t="shared" si="11"/>
        <v>0.18401545424834453</v>
      </c>
      <c r="K93" s="11">
        <v>4.84</v>
      </c>
      <c r="L93" s="67">
        <v>0</v>
      </c>
      <c r="M93">
        <f t="shared" si="8"/>
        <v>1</v>
      </c>
      <c r="P93" s="31">
        <v>40360</v>
      </c>
      <c r="Q93" s="28">
        <v>67515.399999999994</v>
      </c>
    </row>
    <row r="94" spans="1:17" x14ac:dyDescent="0.25">
      <c r="A94" s="44">
        <v>40360</v>
      </c>
      <c r="B94" s="29">
        <f t="shared" si="6"/>
        <v>4.5999999999999999E-2</v>
      </c>
      <c r="C94" s="27">
        <v>0.1075</v>
      </c>
      <c r="D94" s="57">
        <f t="shared" si="7"/>
        <v>10750</v>
      </c>
      <c r="E94" s="28">
        <v>67515.399999999994</v>
      </c>
      <c r="F94">
        <f>E94*PRODUCT($M94:M$180)</f>
        <v>105500.25183612327</v>
      </c>
      <c r="G94" s="26">
        <f t="shared" si="9"/>
        <v>0.22857142857142865</v>
      </c>
      <c r="H94" s="27">
        <f t="shared" si="10"/>
        <v>0.1758771622958053</v>
      </c>
      <c r="I94" s="27">
        <f t="shared" si="11"/>
        <v>0.23280402412311929</v>
      </c>
      <c r="K94" s="11">
        <v>4.5999999999999996</v>
      </c>
      <c r="L94" s="67">
        <v>0.01</v>
      </c>
      <c r="M94">
        <f t="shared" si="8"/>
        <v>1.0001</v>
      </c>
      <c r="P94" s="31">
        <v>40391</v>
      </c>
      <c r="Q94" s="28">
        <v>65145.45</v>
      </c>
    </row>
    <row r="95" spans="1:17" x14ac:dyDescent="0.25">
      <c r="A95" s="44">
        <v>40391</v>
      </c>
      <c r="B95" s="29">
        <f t="shared" si="6"/>
        <v>4.4900000000000002E-2</v>
      </c>
      <c r="C95" s="27">
        <v>0.1075</v>
      </c>
      <c r="D95" s="57">
        <f t="shared" si="7"/>
        <v>10750</v>
      </c>
      <c r="E95" s="28">
        <v>65145.45</v>
      </c>
      <c r="F95">
        <f>E95*PRODUCT($M95:M$180)</f>
        <v>101786.76514634014</v>
      </c>
      <c r="G95" s="26">
        <f t="shared" si="9"/>
        <v>0.22857142857142865</v>
      </c>
      <c r="H95" s="27">
        <f t="shared" si="10"/>
        <v>0.10251853277967515</v>
      </c>
      <c r="I95" s="27">
        <f t="shared" si="11"/>
        <v>0.15324174732841689</v>
      </c>
      <c r="K95" s="11">
        <v>4.49</v>
      </c>
      <c r="L95" s="67">
        <v>0.04</v>
      </c>
      <c r="M95">
        <f t="shared" si="8"/>
        <v>1.0004</v>
      </c>
      <c r="P95" s="31">
        <v>40422</v>
      </c>
      <c r="Q95" s="28">
        <v>69429.78</v>
      </c>
    </row>
    <row r="96" spans="1:17" x14ac:dyDescent="0.25">
      <c r="A96" s="44">
        <v>40422</v>
      </c>
      <c r="B96" s="29">
        <f t="shared" si="6"/>
        <v>4.7E-2</v>
      </c>
      <c r="C96" s="27">
        <v>0.1075</v>
      </c>
      <c r="D96" s="57">
        <f t="shared" si="7"/>
        <v>10750</v>
      </c>
      <c r="E96" s="28">
        <v>69429.78</v>
      </c>
      <c r="F96">
        <f>E96*PRODUCT($M96:M$180)</f>
        <v>108437.4584596588</v>
      </c>
      <c r="G96" s="26">
        <f t="shared" si="9"/>
        <v>0.22857142857142865</v>
      </c>
      <c r="H96" s="27">
        <f t="shared" si="10"/>
        <v>8.0157713983895817E-2</v>
      </c>
      <c r="I96" s="27">
        <f t="shared" si="11"/>
        <v>0.12861120561839812</v>
      </c>
      <c r="K96" s="11">
        <v>4.7</v>
      </c>
      <c r="L96" s="67">
        <v>0.45</v>
      </c>
      <c r="M96">
        <f t="shared" si="8"/>
        <v>1.0044999999999999</v>
      </c>
      <c r="P96" s="31">
        <v>40452</v>
      </c>
      <c r="Q96" s="28">
        <v>70673.3</v>
      </c>
    </row>
    <row r="97" spans="1:17" x14ac:dyDescent="0.25">
      <c r="A97" s="44">
        <v>40452</v>
      </c>
      <c r="B97" s="29">
        <f t="shared" si="6"/>
        <v>5.2000000000000005E-2</v>
      </c>
      <c r="C97" s="27">
        <v>0.1075</v>
      </c>
      <c r="D97" s="57">
        <f t="shared" si="7"/>
        <v>10750</v>
      </c>
      <c r="E97" s="28">
        <v>70673.3</v>
      </c>
      <c r="F97">
        <f>E97*PRODUCT($M97:M$180)</f>
        <v>109885.14118376211</v>
      </c>
      <c r="G97" s="26">
        <f t="shared" si="9"/>
        <v>0.22857142857142865</v>
      </c>
      <c r="H97" s="27">
        <f t="shared" si="10"/>
        <v>9.6713013585011831E-2</v>
      </c>
      <c r="I97" s="27">
        <f t="shared" si="11"/>
        <v>0.14830978706810405</v>
      </c>
      <c r="K97" s="11">
        <v>5.2</v>
      </c>
      <c r="L97" s="67">
        <v>0.75</v>
      </c>
      <c r="M97">
        <f t="shared" si="8"/>
        <v>1.0075000000000001</v>
      </c>
      <c r="P97" s="31">
        <v>40483</v>
      </c>
      <c r="Q97" s="28">
        <v>67705.399999999994</v>
      </c>
    </row>
    <row r="98" spans="1:17" x14ac:dyDescent="0.25">
      <c r="A98" s="44">
        <v>40483</v>
      </c>
      <c r="B98" s="29">
        <f t="shared" si="6"/>
        <v>5.6299999999999996E-2</v>
      </c>
      <c r="C98" s="27">
        <v>0.1075</v>
      </c>
      <c r="D98" s="57">
        <f t="shared" si="7"/>
        <v>10750</v>
      </c>
      <c r="E98" s="28">
        <v>67705.399999999994</v>
      </c>
      <c r="F98">
        <f>E98*PRODUCT($M98:M$180)</f>
        <v>104486.90214750871</v>
      </c>
      <c r="G98" s="26">
        <f t="shared" si="9"/>
        <v>0.22857142857142865</v>
      </c>
      <c r="H98" s="27">
        <f t="shared" si="10"/>
        <v>-4.0016559594969636E-2</v>
      </c>
      <c r="I98" s="27">
        <f t="shared" si="11"/>
        <v>9.8585356220439735E-3</v>
      </c>
      <c r="K98" s="11">
        <v>5.63</v>
      </c>
      <c r="L98" s="67">
        <v>0.83</v>
      </c>
      <c r="M98">
        <f t="shared" si="8"/>
        <v>1.0083</v>
      </c>
      <c r="P98" s="31">
        <v>40513</v>
      </c>
      <c r="Q98" s="28">
        <v>69304.81</v>
      </c>
    </row>
    <row r="99" spans="1:17" x14ac:dyDescent="0.25">
      <c r="A99" s="44">
        <v>40513</v>
      </c>
      <c r="B99" s="29">
        <f t="shared" si="6"/>
        <v>5.91E-2</v>
      </c>
      <c r="C99" s="27">
        <v>0.1075</v>
      </c>
      <c r="D99" s="57">
        <f t="shared" si="7"/>
        <v>10750</v>
      </c>
      <c r="E99" s="28">
        <v>69304.81</v>
      </c>
      <c r="F99">
        <f>E99*PRODUCT($M99:M$180)</f>
        <v>106074.78376619598</v>
      </c>
      <c r="G99" s="26">
        <f t="shared" si="9"/>
        <v>0.22857142857142865</v>
      </c>
      <c r="H99" s="27">
        <f t="shared" si="10"/>
        <v>-4.3460204779773637E-2</v>
      </c>
      <c r="I99" s="27">
        <f t="shared" si="11"/>
        <v>1.0444913360726504E-2</v>
      </c>
      <c r="K99" s="11">
        <v>5.91</v>
      </c>
      <c r="L99" s="67">
        <v>0.63</v>
      </c>
      <c r="M99">
        <f t="shared" si="8"/>
        <v>1.0063</v>
      </c>
      <c r="P99" s="31">
        <v>40544</v>
      </c>
      <c r="Q99" s="28">
        <v>66574.880000000005</v>
      </c>
    </row>
    <row r="100" spans="1:17" x14ac:dyDescent="0.25">
      <c r="A100" s="44">
        <v>40544</v>
      </c>
      <c r="B100" s="29">
        <f t="shared" si="6"/>
        <v>5.9900000000000002E-2</v>
      </c>
      <c r="C100" s="27">
        <v>0.1125</v>
      </c>
      <c r="D100" s="57">
        <f t="shared" si="7"/>
        <v>11250</v>
      </c>
      <c r="E100" s="28">
        <v>66574.880000000005</v>
      </c>
      <c r="F100">
        <f>E100*PRODUCT($M100:M$180)</f>
        <v>101258.54846364792</v>
      </c>
      <c r="G100" s="26">
        <f t="shared" si="9"/>
        <v>0.28571428571428581</v>
      </c>
      <c r="H100" s="27">
        <f t="shared" si="10"/>
        <v>-3.8857585843640741E-2</v>
      </c>
      <c r="I100" s="27">
        <f t="shared" si="11"/>
        <v>1.7936976323423837E-2</v>
      </c>
      <c r="K100" s="11">
        <v>5.99</v>
      </c>
      <c r="L100" s="66">
        <v>0.83</v>
      </c>
      <c r="M100">
        <f t="shared" si="8"/>
        <v>1.0083</v>
      </c>
      <c r="P100" s="31">
        <v>40575</v>
      </c>
      <c r="Q100" s="28">
        <v>67383.22</v>
      </c>
    </row>
    <row r="101" spans="1:17" x14ac:dyDescent="0.25">
      <c r="A101" s="44">
        <v>40575</v>
      </c>
      <c r="B101" s="29">
        <f t="shared" si="6"/>
        <v>6.0100000000000001E-2</v>
      </c>
      <c r="C101" s="27">
        <v>0.1125</v>
      </c>
      <c r="D101" s="57">
        <f t="shared" si="7"/>
        <v>11250</v>
      </c>
      <c r="E101" s="28">
        <v>67383.22</v>
      </c>
      <c r="F101">
        <f>E101*PRODUCT($M101:M$180)</f>
        <v>101644.36300103055</v>
      </c>
      <c r="G101" s="26">
        <f t="shared" si="9"/>
        <v>0.28571428571428581</v>
      </c>
      <c r="H101" s="27">
        <f t="shared" si="10"/>
        <v>-4.4059415196115226E-2</v>
      </c>
      <c r="I101" s="27">
        <f t="shared" si="11"/>
        <v>1.3231680186553296E-2</v>
      </c>
      <c r="K101" s="11">
        <v>6.01</v>
      </c>
      <c r="L101" s="66">
        <v>0.8</v>
      </c>
      <c r="M101">
        <f t="shared" si="8"/>
        <v>1.008</v>
      </c>
      <c r="P101" s="31">
        <v>40603</v>
      </c>
      <c r="Q101" s="28">
        <v>68586.7</v>
      </c>
    </row>
    <row r="102" spans="1:17" x14ac:dyDescent="0.25">
      <c r="A102" s="44">
        <v>40603</v>
      </c>
      <c r="B102" s="29">
        <f t="shared" si="6"/>
        <v>6.3E-2</v>
      </c>
      <c r="C102" s="27">
        <v>0.11749999999999999</v>
      </c>
      <c r="D102" s="57">
        <f t="shared" si="7"/>
        <v>11750</v>
      </c>
      <c r="E102" s="28">
        <v>68586.7</v>
      </c>
      <c r="F102">
        <f>E102*PRODUCT($M102:M$180)</f>
        <v>102638.6458264385</v>
      </c>
      <c r="G102" s="26">
        <f t="shared" si="9"/>
        <v>0.34285714285714297</v>
      </c>
      <c r="H102" s="27">
        <f t="shared" si="10"/>
        <v>-8.0654373746327113E-2</v>
      </c>
      <c r="I102" s="27">
        <f t="shared" si="11"/>
        <v>-2.536309422814953E-2</v>
      </c>
      <c r="K102" s="11">
        <v>6.3</v>
      </c>
      <c r="L102" s="66">
        <v>0.79</v>
      </c>
      <c r="M102">
        <f t="shared" si="8"/>
        <v>1.0079</v>
      </c>
      <c r="P102" s="31">
        <v>40634</v>
      </c>
      <c r="Q102" s="28">
        <v>66132.86</v>
      </c>
    </row>
    <row r="103" spans="1:17" x14ac:dyDescent="0.25">
      <c r="A103" s="44">
        <v>40634</v>
      </c>
      <c r="B103" s="29">
        <f t="shared" si="6"/>
        <v>6.5099999999999991E-2</v>
      </c>
      <c r="C103" s="27">
        <v>0.12</v>
      </c>
      <c r="D103" s="57">
        <f t="shared" si="7"/>
        <v>12000</v>
      </c>
      <c r="E103" s="28">
        <v>66132.86</v>
      </c>
      <c r="F103">
        <f>E103*PRODUCT($M103:M$180)</f>
        <v>98190.815151844232</v>
      </c>
      <c r="G103" s="26">
        <f t="shared" si="9"/>
        <v>0.26315789473684204</v>
      </c>
      <c r="H103" s="27">
        <f t="shared" si="10"/>
        <v>-7.8716510862989475E-2</v>
      </c>
      <c r="I103" s="27">
        <f t="shared" si="11"/>
        <v>-2.0685259662669986E-2</v>
      </c>
      <c r="K103" s="11">
        <v>6.51</v>
      </c>
      <c r="L103" s="66">
        <v>0.77</v>
      </c>
      <c r="M103">
        <f t="shared" si="8"/>
        <v>1.0077</v>
      </c>
      <c r="P103" s="31">
        <v>40664</v>
      </c>
      <c r="Q103" s="28">
        <v>64620.08</v>
      </c>
    </row>
    <row r="104" spans="1:17" x14ac:dyDescent="0.25">
      <c r="A104" s="44">
        <v>40664</v>
      </c>
      <c r="B104" s="29">
        <f t="shared" si="6"/>
        <v>6.5500000000000003E-2</v>
      </c>
      <c r="C104" s="27">
        <v>0.12</v>
      </c>
      <c r="D104" s="57">
        <f t="shared" si="7"/>
        <v>12000</v>
      </c>
      <c r="E104" s="28">
        <v>64620.08</v>
      </c>
      <c r="F104">
        <f>E104*PRODUCT($M104:M$180)</f>
        <v>95211.584672146739</v>
      </c>
      <c r="G104" s="26">
        <f t="shared" si="9"/>
        <v>0.26315789473684204</v>
      </c>
      <c r="H104" s="27">
        <f t="shared" si="10"/>
        <v>-3.7690820226116584E-2</v>
      </c>
      <c r="I104" s="27">
        <f t="shared" si="11"/>
        <v>2.4958875598347863E-2</v>
      </c>
      <c r="K104" s="11">
        <v>6.55</v>
      </c>
      <c r="L104" s="66">
        <v>0.47</v>
      </c>
      <c r="M104">
        <f t="shared" si="8"/>
        <v>1.0046999999999999</v>
      </c>
      <c r="P104" s="31">
        <v>40695</v>
      </c>
      <c r="Q104" s="28">
        <v>62403.64</v>
      </c>
    </row>
    <row r="105" spans="1:17" x14ac:dyDescent="0.25">
      <c r="A105" s="44">
        <v>40695</v>
      </c>
      <c r="B105" s="29">
        <f t="shared" si="6"/>
        <v>6.7099999999999993E-2</v>
      </c>
      <c r="C105" s="27">
        <v>0.1225</v>
      </c>
      <c r="D105" s="57">
        <f t="shared" si="7"/>
        <v>12250</v>
      </c>
      <c r="E105" s="28">
        <v>62403.64</v>
      </c>
      <c r="F105">
        <f>E105*PRODUCT($M105:M$180)</f>
        <v>91515.745664836606</v>
      </c>
      <c r="G105" s="26">
        <f t="shared" si="9"/>
        <v>0.19512195121951215</v>
      </c>
      <c r="H105" s="27">
        <f t="shared" si="10"/>
        <v>-3.8892554892155484E-2</v>
      </c>
      <c r="I105" s="27">
        <f t="shared" si="11"/>
        <v>2.4086622171823224E-2</v>
      </c>
      <c r="K105" s="11">
        <v>6.71</v>
      </c>
      <c r="L105" s="66">
        <v>0.15</v>
      </c>
      <c r="M105">
        <f t="shared" si="8"/>
        <v>1.0015000000000001</v>
      </c>
      <c r="P105" s="31">
        <v>40725</v>
      </c>
      <c r="Q105" s="28">
        <v>58823.45</v>
      </c>
    </row>
    <row r="106" spans="1:17" x14ac:dyDescent="0.25">
      <c r="A106" s="44">
        <v>40725</v>
      </c>
      <c r="B106" s="29">
        <f t="shared" si="6"/>
        <v>6.8699999999999997E-2</v>
      </c>
      <c r="C106" s="27">
        <v>0.125</v>
      </c>
      <c r="D106" s="57">
        <f t="shared" si="7"/>
        <v>12500</v>
      </c>
      <c r="E106" s="28">
        <v>58823.45</v>
      </c>
      <c r="F106">
        <f>E106*PRODUCT($M106:M$180)</f>
        <v>86136.146476626323</v>
      </c>
      <c r="G106" s="26">
        <f t="shared" si="9"/>
        <v>0.16279069767441867</v>
      </c>
      <c r="H106" s="27">
        <f t="shared" si="10"/>
        <v>-0.18354558422832767</v>
      </c>
      <c r="I106" s="27">
        <f t="shared" si="11"/>
        <v>-0.1287402577782254</v>
      </c>
      <c r="K106" s="11">
        <v>6.87</v>
      </c>
      <c r="L106" s="66">
        <v>0.16</v>
      </c>
      <c r="M106">
        <f t="shared" si="8"/>
        <v>1.0016</v>
      </c>
      <c r="P106" s="31">
        <v>40756</v>
      </c>
      <c r="Q106" s="28">
        <v>56495.12</v>
      </c>
    </row>
    <row r="107" spans="1:17" x14ac:dyDescent="0.25">
      <c r="A107" s="44">
        <v>40756</v>
      </c>
      <c r="B107" s="29">
        <f t="shared" si="6"/>
        <v>7.2300000000000003E-2</v>
      </c>
      <c r="C107" s="27">
        <v>0.12</v>
      </c>
      <c r="D107" s="57">
        <f t="shared" si="7"/>
        <v>12000</v>
      </c>
      <c r="E107" s="28">
        <v>56495.12</v>
      </c>
      <c r="F107">
        <f>E107*PRODUCT($M107:M$180)</f>
        <v>82594.583184084971</v>
      </c>
      <c r="G107" s="26">
        <f t="shared" si="9"/>
        <v>0.11627906976744184</v>
      </c>
      <c r="H107" s="27">
        <f t="shared" si="10"/>
        <v>-0.18855282348999225</v>
      </c>
      <c r="I107" s="27">
        <f t="shared" si="11"/>
        <v>-0.13278486832157876</v>
      </c>
      <c r="K107" s="11">
        <v>7.23</v>
      </c>
      <c r="L107" s="66">
        <v>0.37</v>
      </c>
      <c r="M107">
        <f t="shared" si="8"/>
        <v>1.0037</v>
      </c>
      <c r="P107" s="31">
        <v>40787</v>
      </c>
      <c r="Q107" s="28">
        <v>52324.42</v>
      </c>
    </row>
    <row r="108" spans="1:17" x14ac:dyDescent="0.25">
      <c r="A108" s="44">
        <v>40787</v>
      </c>
      <c r="B108" s="29">
        <f t="shared" si="6"/>
        <v>7.3099999999999998E-2</v>
      </c>
      <c r="C108" s="27">
        <v>0.12</v>
      </c>
      <c r="D108" s="57">
        <f t="shared" si="7"/>
        <v>12000</v>
      </c>
      <c r="E108" s="28">
        <v>52324.42</v>
      </c>
      <c r="F108">
        <f>E108*PRODUCT($M108:M$180)</f>
        <v>76215.118506966639</v>
      </c>
      <c r="G108" s="26">
        <f t="shared" si="9"/>
        <v>0.11627906976744184</v>
      </c>
      <c r="H108" s="27">
        <f t="shared" si="10"/>
        <v>-0.29715137564460348</v>
      </c>
      <c r="I108" s="27">
        <f t="shared" si="11"/>
        <v>-0.24636920929318806</v>
      </c>
      <c r="K108" s="11">
        <v>7.31</v>
      </c>
      <c r="L108" s="66">
        <v>0.53</v>
      </c>
      <c r="M108">
        <f t="shared" si="8"/>
        <v>1.0053000000000001</v>
      </c>
      <c r="P108" s="31">
        <v>40817</v>
      </c>
      <c r="Q108" s="28">
        <v>58338.39</v>
      </c>
    </row>
    <row r="109" spans="1:17" x14ac:dyDescent="0.25">
      <c r="A109" s="44">
        <v>40817</v>
      </c>
      <c r="B109" s="29">
        <f t="shared" si="6"/>
        <v>6.9699999999999998E-2</v>
      </c>
      <c r="C109" s="27">
        <v>0.115</v>
      </c>
      <c r="D109" s="57">
        <f t="shared" si="7"/>
        <v>11500</v>
      </c>
      <c r="E109" s="28">
        <v>58338.39</v>
      </c>
      <c r="F109">
        <f>E109*PRODUCT($M109:M$180)</f>
        <v>84527.001499838938</v>
      </c>
      <c r="G109" s="26">
        <f t="shared" si="9"/>
        <v>6.976744186046524E-2</v>
      </c>
      <c r="H109" s="27">
        <f t="shared" si="10"/>
        <v>-0.23076950541944963</v>
      </c>
      <c r="I109" s="27">
        <f t="shared" si="11"/>
        <v>-0.17453423004161406</v>
      </c>
      <c r="K109" s="11">
        <v>6.97</v>
      </c>
      <c r="L109" s="66">
        <v>0.43</v>
      </c>
      <c r="M109">
        <f t="shared" si="8"/>
        <v>1.0043</v>
      </c>
      <c r="P109" s="31">
        <v>40848</v>
      </c>
      <c r="Q109" s="28">
        <v>56874.98</v>
      </c>
    </row>
    <row r="110" spans="1:17" x14ac:dyDescent="0.25">
      <c r="A110" s="44">
        <v>40848</v>
      </c>
      <c r="B110" s="29">
        <f t="shared" si="6"/>
        <v>6.6400000000000001E-2</v>
      </c>
      <c r="C110" s="27">
        <v>0.11</v>
      </c>
      <c r="D110" s="57">
        <f t="shared" si="7"/>
        <v>11000</v>
      </c>
      <c r="E110" s="28">
        <v>56874.98</v>
      </c>
      <c r="F110">
        <f>E110*PRODUCT($M110:M$180)</f>
        <v>82053.822564963368</v>
      </c>
      <c r="G110" s="26">
        <f t="shared" si="9"/>
        <v>2.3255813953488413E-2</v>
      </c>
      <c r="H110" s="27">
        <f t="shared" si="10"/>
        <v>-0.21469752783823171</v>
      </c>
      <c r="I110" s="27">
        <f t="shared" si="11"/>
        <v>-0.15996390243614234</v>
      </c>
      <c r="K110" s="11">
        <v>6.64</v>
      </c>
      <c r="L110" s="66">
        <v>0.52</v>
      </c>
      <c r="M110">
        <f t="shared" si="8"/>
        <v>1.0052000000000001</v>
      </c>
      <c r="P110" s="31">
        <v>40878</v>
      </c>
      <c r="Q110" s="28">
        <v>56754.080000000002</v>
      </c>
    </row>
    <row r="111" spans="1:17" x14ac:dyDescent="0.25">
      <c r="A111" s="44">
        <v>40878</v>
      </c>
      <c r="B111" s="29">
        <f t="shared" si="6"/>
        <v>6.5000000000000002E-2</v>
      </c>
      <c r="C111" s="27">
        <v>0.11</v>
      </c>
      <c r="D111" s="57">
        <f t="shared" si="7"/>
        <v>11000</v>
      </c>
      <c r="E111" s="28">
        <v>56754.080000000002</v>
      </c>
      <c r="F111">
        <f>E111*PRODUCT($M111:M$180)</f>
        <v>81455.82920891745</v>
      </c>
      <c r="G111" s="26">
        <f t="shared" si="9"/>
        <v>2.3255813953488413E-2</v>
      </c>
      <c r="H111" s="27">
        <f t="shared" si="10"/>
        <v>-0.23209054671789131</v>
      </c>
      <c r="I111" s="27">
        <f t="shared" si="11"/>
        <v>-0.18109464552316057</v>
      </c>
      <c r="K111" s="11">
        <v>6.5</v>
      </c>
      <c r="L111" s="66">
        <v>0.5</v>
      </c>
      <c r="M111">
        <f t="shared" si="8"/>
        <v>1.0049999999999999</v>
      </c>
      <c r="P111" s="31">
        <v>40909</v>
      </c>
      <c r="Q111" s="28">
        <v>63072.31</v>
      </c>
    </row>
    <row r="112" spans="1:17" x14ac:dyDescent="0.25">
      <c r="A112" s="44">
        <v>40909</v>
      </c>
      <c r="B112" s="29">
        <f t="shared" si="6"/>
        <v>6.2199999999999998E-2</v>
      </c>
      <c r="C112" s="27">
        <v>0.105</v>
      </c>
      <c r="D112" s="57">
        <f t="shared" si="7"/>
        <v>10500</v>
      </c>
      <c r="E112" s="28">
        <v>63072.31</v>
      </c>
      <c r="F112">
        <f>E112*PRODUCT($M112:M$180)</f>
        <v>90073.648904060115</v>
      </c>
      <c r="G112" s="26">
        <f t="shared" si="9"/>
        <v>-6.6666666666666763E-2</v>
      </c>
      <c r="H112" s="27">
        <f t="shared" si="10"/>
        <v>-0.11045881784097678</v>
      </c>
      <c r="I112" s="27">
        <f t="shared" si="11"/>
        <v>-5.2610984803878047E-2</v>
      </c>
      <c r="K112" s="11">
        <v>6.22</v>
      </c>
      <c r="L112" s="64">
        <v>0.56000000000000005</v>
      </c>
      <c r="M112">
        <f t="shared" si="8"/>
        <v>1.0056</v>
      </c>
      <c r="P112" s="31">
        <v>40940</v>
      </c>
      <c r="Q112" s="28">
        <v>65811.73</v>
      </c>
    </row>
    <row r="113" spans="1:17" x14ac:dyDescent="0.25">
      <c r="A113" s="44">
        <v>40940</v>
      </c>
      <c r="B113" s="29">
        <f t="shared" si="6"/>
        <v>5.8499999999999996E-2</v>
      </c>
      <c r="C113" s="27">
        <v>0.105</v>
      </c>
      <c r="D113" s="57">
        <f t="shared" si="7"/>
        <v>10500</v>
      </c>
      <c r="E113" s="28">
        <v>65811.73</v>
      </c>
      <c r="F113">
        <f>E113*PRODUCT($M113:M$180)</f>
        <v>93462.428610479372</v>
      </c>
      <c r="G113" s="26">
        <f t="shared" si="9"/>
        <v>-6.6666666666666763E-2</v>
      </c>
      <c r="H113" s="27">
        <f t="shared" si="10"/>
        <v>-8.0495702358508781E-2</v>
      </c>
      <c r="I113" s="27">
        <f t="shared" si="11"/>
        <v>-2.3321681569981489E-2</v>
      </c>
      <c r="K113" s="11">
        <v>5.85</v>
      </c>
      <c r="L113" s="64">
        <v>0.45</v>
      </c>
      <c r="M113">
        <f t="shared" si="8"/>
        <v>1.0044999999999999</v>
      </c>
      <c r="P113" s="31">
        <v>40969</v>
      </c>
      <c r="Q113" s="28">
        <v>64510.97</v>
      </c>
    </row>
    <row r="114" spans="1:17" x14ac:dyDescent="0.25">
      <c r="A114" s="44">
        <v>40969</v>
      </c>
      <c r="B114" s="29">
        <f t="shared" si="6"/>
        <v>5.2400000000000002E-2</v>
      </c>
      <c r="C114" s="27">
        <v>9.7500000000000003E-2</v>
      </c>
      <c r="D114" s="57">
        <f t="shared" si="7"/>
        <v>9750</v>
      </c>
      <c r="E114" s="28">
        <v>64510.97</v>
      </c>
      <c r="F114">
        <f>E114*PRODUCT($M114:M$180)</f>
        <v>91204.734960682341</v>
      </c>
      <c r="G114" s="26">
        <f t="shared" si="9"/>
        <v>-0.17021276595744672</v>
      </c>
      <c r="H114" s="27">
        <f t="shared" si="10"/>
        <v>-0.11139966601947238</v>
      </c>
      <c r="I114" s="27">
        <f t="shared" si="11"/>
        <v>-5.9424494836462394E-2</v>
      </c>
      <c r="K114" s="11">
        <v>5.24</v>
      </c>
      <c r="L114" s="64">
        <v>0.21</v>
      </c>
      <c r="M114">
        <f t="shared" si="8"/>
        <v>1.0021</v>
      </c>
      <c r="P114" s="31">
        <v>41000</v>
      </c>
      <c r="Q114" s="28">
        <v>61820.26</v>
      </c>
    </row>
    <row r="115" spans="1:17" x14ac:dyDescent="0.25">
      <c r="A115" s="44">
        <v>41000</v>
      </c>
      <c r="B115" s="29">
        <f t="shared" si="6"/>
        <v>5.0999999999999997E-2</v>
      </c>
      <c r="C115" s="27">
        <v>0.09</v>
      </c>
      <c r="D115" s="57">
        <f t="shared" si="7"/>
        <v>9000</v>
      </c>
      <c r="E115" s="28">
        <v>61820.26</v>
      </c>
      <c r="F115">
        <f>E115*PRODUCT($M115:M$180)</f>
        <v>87217.488907679362</v>
      </c>
      <c r="G115" s="26">
        <f t="shared" si="9"/>
        <v>-0.25</v>
      </c>
      <c r="H115" s="27">
        <f t="shared" si="10"/>
        <v>-0.11175511912387626</v>
      </c>
      <c r="I115" s="27">
        <f t="shared" si="11"/>
        <v>-6.5211152216916091E-2</v>
      </c>
      <c r="K115" s="11">
        <v>5.0999999999999996</v>
      </c>
      <c r="L115" s="64">
        <v>0.64</v>
      </c>
      <c r="M115">
        <f t="shared" si="8"/>
        <v>1.0064</v>
      </c>
      <c r="P115" s="31">
        <v>41030</v>
      </c>
      <c r="Q115" s="28">
        <v>54490.41</v>
      </c>
    </row>
    <row r="116" spans="1:17" x14ac:dyDescent="0.25">
      <c r="A116" s="44">
        <v>41030</v>
      </c>
      <c r="B116" s="29">
        <f t="shared" si="6"/>
        <v>4.99E-2</v>
      </c>
      <c r="C116" s="27">
        <v>8.5000000000000006E-2</v>
      </c>
      <c r="D116" s="57">
        <f t="shared" si="7"/>
        <v>8500</v>
      </c>
      <c r="E116" s="28">
        <v>54490.41</v>
      </c>
      <c r="F116">
        <f>E116*PRODUCT($M116:M$180)</f>
        <v>76387.482806505548</v>
      </c>
      <c r="G116" s="26">
        <f t="shared" si="9"/>
        <v>-0.29166666666666663</v>
      </c>
      <c r="H116" s="27">
        <f t="shared" si="10"/>
        <v>-0.19770810380333903</v>
      </c>
      <c r="I116" s="27">
        <f t="shared" si="11"/>
        <v>-0.15675731134966098</v>
      </c>
      <c r="K116" s="11">
        <v>4.99</v>
      </c>
      <c r="L116" s="64">
        <v>0.36</v>
      </c>
      <c r="M116">
        <f t="shared" si="8"/>
        <v>1.0036</v>
      </c>
      <c r="P116" s="31">
        <v>41061</v>
      </c>
      <c r="Q116" s="28">
        <v>54354.63</v>
      </c>
    </row>
    <row r="117" spans="1:17" x14ac:dyDescent="0.25">
      <c r="A117" s="44">
        <v>41061</v>
      </c>
      <c r="B117" s="29">
        <f t="shared" si="6"/>
        <v>4.9200000000000001E-2</v>
      </c>
      <c r="C117" s="27">
        <v>8.5000000000000006E-2</v>
      </c>
      <c r="D117" s="57">
        <f t="shared" si="7"/>
        <v>8500</v>
      </c>
      <c r="E117" s="28">
        <v>54354.63</v>
      </c>
      <c r="F117">
        <f>E117*PRODUCT($M117:M$180)</f>
        <v>75923.813631393612</v>
      </c>
      <c r="G117" s="26">
        <f t="shared" si="9"/>
        <v>-0.30612244897959173</v>
      </c>
      <c r="H117" s="27">
        <f t="shared" si="10"/>
        <v>-0.17037431012742033</v>
      </c>
      <c r="I117" s="27">
        <f t="shared" si="11"/>
        <v>-0.12898302086224456</v>
      </c>
      <c r="K117" s="11">
        <v>4.92</v>
      </c>
      <c r="L117" s="64">
        <v>0.08</v>
      </c>
      <c r="M117">
        <f t="shared" si="8"/>
        <v>1.0007999999999999</v>
      </c>
      <c r="P117" s="31">
        <v>41091</v>
      </c>
      <c r="Q117" s="28">
        <v>56097.05</v>
      </c>
    </row>
    <row r="118" spans="1:17" x14ac:dyDescent="0.25">
      <c r="A118" s="44">
        <v>41091</v>
      </c>
      <c r="B118" s="29">
        <f t="shared" si="6"/>
        <v>5.2000000000000005E-2</v>
      </c>
      <c r="C118" s="27">
        <v>0.08</v>
      </c>
      <c r="D118" s="57">
        <f t="shared" si="7"/>
        <v>8000</v>
      </c>
      <c r="E118" s="28">
        <v>56097.05</v>
      </c>
      <c r="F118">
        <f>E118*PRODUCT($M118:M$180)</f>
        <v>78295.030460914553</v>
      </c>
      <c r="G118" s="26">
        <f t="shared" si="9"/>
        <v>-0.36</v>
      </c>
      <c r="H118" s="27">
        <f t="shared" si="10"/>
        <v>-9.1031655541260026E-2</v>
      </c>
      <c r="I118" s="27">
        <f t="shared" si="11"/>
        <v>-4.6348862570964378E-2</v>
      </c>
      <c r="K118" s="11">
        <v>5.2</v>
      </c>
      <c r="L118" s="64">
        <v>0.43</v>
      </c>
      <c r="M118">
        <f t="shared" si="8"/>
        <v>1.0043</v>
      </c>
      <c r="P118" s="31">
        <v>41122</v>
      </c>
      <c r="Q118" s="28">
        <v>57061.45</v>
      </c>
    </row>
    <row r="119" spans="1:17" x14ac:dyDescent="0.25">
      <c r="A119" s="44">
        <v>41122</v>
      </c>
      <c r="B119" s="29">
        <f t="shared" si="6"/>
        <v>5.2400000000000002E-2</v>
      </c>
      <c r="C119" s="27">
        <v>7.4999999999999997E-2</v>
      </c>
      <c r="D119" s="57">
        <f t="shared" si="7"/>
        <v>7500</v>
      </c>
      <c r="E119" s="28">
        <v>57061.45</v>
      </c>
      <c r="F119">
        <f>E119*PRODUCT($M119:M$180)</f>
        <v>79300.059778452778</v>
      </c>
      <c r="G119" s="26">
        <f t="shared" si="9"/>
        <v>-0.375</v>
      </c>
      <c r="H119" s="27">
        <f t="shared" si="10"/>
        <v>-3.9887887057792115E-2</v>
      </c>
      <c r="I119" s="27">
        <f t="shared" si="11"/>
        <v>1.0024405647779844E-2</v>
      </c>
      <c r="K119" s="22">
        <v>5.24</v>
      </c>
      <c r="L119" s="65">
        <v>0.41</v>
      </c>
      <c r="M119">
        <f t="shared" si="8"/>
        <v>1.0041</v>
      </c>
      <c r="P119" s="31">
        <v>41153</v>
      </c>
      <c r="Q119" s="28">
        <v>59175.86</v>
      </c>
    </row>
    <row r="120" spans="1:17" x14ac:dyDescent="0.25">
      <c r="A120" s="44">
        <v>41153</v>
      </c>
      <c r="B120" s="29">
        <f t="shared" si="6"/>
        <v>5.28E-2</v>
      </c>
      <c r="C120" s="27">
        <v>7.4999999999999997E-2</v>
      </c>
      <c r="D120" s="57">
        <f t="shared" si="7"/>
        <v>7500</v>
      </c>
      <c r="E120" s="28">
        <v>59175.86</v>
      </c>
      <c r="F120">
        <f>E120*PRODUCT($M120:M$180)</f>
        <v>81902.719522694009</v>
      </c>
      <c r="G120" s="26">
        <f t="shared" si="9"/>
        <v>-0.375</v>
      </c>
      <c r="H120" s="27">
        <f t="shared" si="10"/>
        <v>7.4625627134693451E-2</v>
      </c>
      <c r="I120" s="27">
        <f t="shared" si="11"/>
        <v>0.13094153743127968</v>
      </c>
      <c r="K120" s="22">
        <v>5.28</v>
      </c>
      <c r="L120" s="65">
        <v>0.56999999999999995</v>
      </c>
      <c r="M120">
        <f t="shared" si="8"/>
        <v>1.0057</v>
      </c>
      <c r="P120" s="31">
        <v>41183</v>
      </c>
      <c r="Q120" s="28">
        <v>57068.18</v>
      </c>
    </row>
    <row r="121" spans="1:17" x14ac:dyDescent="0.25">
      <c r="A121" s="44">
        <v>41183</v>
      </c>
      <c r="B121" s="29">
        <f t="shared" si="6"/>
        <v>5.45E-2</v>
      </c>
      <c r="C121" s="27">
        <v>7.2499999999999995E-2</v>
      </c>
      <c r="D121" s="57">
        <f t="shared" si="7"/>
        <v>7249.9999999999991</v>
      </c>
      <c r="E121" s="28">
        <v>57068.18</v>
      </c>
      <c r="F121">
        <f>E121*PRODUCT($M121:M$180)</f>
        <v>78537.905760046444</v>
      </c>
      <c r="G121" s="26">
        <f t="shared" si="9"/>
        <v>-0.36956521739130443</v>
      </c>
      <c r="H121" s="27">
        <f t="shared" si="10"/>
        <v>-7.0854231588989958E-2</v>
      </c>
      <c r="I121" s="27">
        <f t="shared" si="11"/>
        <v>-2.17731411511356E-2</v>
      </c>
      <c r="K121" s="22">
        <v>5.45</v>
      </c>
      <c r="L121" s="65">
        <v>0.59</v>
      </c>
      <c r="M121">
        <f t="shared" si="8"/>
        <v>1.0059</v>
      </c>
      <c r="P121" s="31">
        <v>41214</v>
      </c>
      <c r="Q121" s="28">
        <v>57474.57</v>
      </c>
    </row>
    <row r="122" spans="1:17" x14ac:dyDescent="0.25">
      <c r="A122" s="44">
        <v>41214</v>
      </c>
      <c r="B122" s="29">
        <f t="shared" si="6"/>
        <v>5.5300000000000002E-2</v>
      </c>
      <c r="C122" s="27">
        <v>7.2499999999999995E-2</v>
      </c>
      <c r="D122" s="57">
        <f t="shared" si="7"/>
        <v>7249.9999999999991</v>
      </c>
      <c r="E122" s="28">
        <v>57474.57</v>
      </c>
      <c r="F122">
        <f>E122*PRODUCT($M122:M$180)</f>
        <v>78633.248329946568</v>
      </c>
      <c r="G122" s="26">
        <f t="shared" si="9"/>
        <v>-0.34090909090909094</v>
      </c>
      <c r="H122" s="27">
        <f t="shared" si="10"/>
        <v>-4.1686957756400411E-2</v>
      </c>
      <c r="I122" s="27">
        <f t="shared" si="11"/>
        <v>1.0542245465404942E-2</v>
      </c>
      <c r="K122" s="22">
        <v>5.53</v>
      </c>
      <c r="L122" s="65">
        <v>0.6</v>
      </c>
      <c r="M122">
        <f t="shared" si="8"/>
        <v>1.006</v>
      </c>
      <c r="P122" s="31">
        <v>41244</v>
      </c>
      <c r="Q122" s="28">
        <v>60952.08</v>
      </c>
    </row>
    <row r="123" spans="1:17" x14ac:dyDescent="0.25">
      <c r="A123" s="44">
        <v>41244</v>
      </c>
      <c r="B123" s="29">
        <f t="shared" si="6"/>
        <v>5.8400000000000001E-2</v>
      </c>
      <c r="C123" s="27">
        <v>7.2499999999999995E-2</v>
      </c>
      <c r="D123" s="57">
        <f t="shared" si="7"/>
        <v>7249.9999999999991</v>
      </c>
      <c r="E123" s="28">
        <v>60952.08</v>
      </c>
      <c r="F123">
        <f>E123*PRODUCT($M123:M$180)</f>
        <v>82893.606624422726</v>
      </c>
      <c r="G123" s="26">
        <f t="shared" si="9"/>
        <v>-0.34090909090909094</v>
      </c>
      <c r="H123" s="27">
        <f t="shared" si="10"/>
        <v>1.7651007048466338E-2</v>
      </c>
      <c r="I123" s="27">
        <f t="shared" si="11"/>
        <v>7.3968250388342094E-2</v>
      </c>
      <c r="K123" s="22">
        <v>5.84</v>
      </c>
      <c r="L123" s="65">
        <v>0.79</v>
      </c>
      <c r="M123">
        <f t="shared" si="8"/>
        <v>1.0079</v>
      </c>
      <c r="P123" s="31">
        <v>41275</v>
      </c>
      <c r="Q123" s="28">
        <v>59761.49</v>
      </c>
    </row>
    <row r="124" spans="1:17" x14ac:dyDescent="0.25">
      <c r="A124" s="44">
        <v>41275</v>
      </c>
      <c r="B124" s="29">
        <f t="shared" si="6"/>
        <v>6.1500000000000006E-2</v>
      </c>
      <c r="C124" s="27">
        <v>7.2499999999999995E-2</v>
      </c>
      <c r="D124" s="57">
        <f t="shared" si="7"/>
        <v>7249.9999999999991</v>
      </c>
      <c r="E124" s="28">
        <v>59761.49</v>
      </c>
      <c r="F124">
        <f>E124*PRODUCT($M124:M$180)</f>
        <v>80637.392695147646</v>
      </c>
      <c r="G124" s="26">
        <f t="shared" si="9"/>
        <v>-0.30952380952380953</v>
      </c>
      <c r="H124" s="27">
        <f t="shared" si="10"/>
        <v>-0.10476156260709812</v>
      </c>
      <c r="I124" s="27">
        <f t="shared" si="11"/>
        <v>-5.2492448746526033E-2</v>
      </c>
      <c r="K124" s="22">
        <v>6.15</v>
      </c>
      <c r="L124" s="62">
        <v>0.86</v>
      </c>
      <c r="M124">
        <f t="shared" si="8"/>
        <v>1.0085999999999999</v>
      </c>
      <c r="P124" s="31">
        <v>41306</v>
      </c>
      <c r="Q124" s="28">
        <v>57424.29</v>
      </c>
    </row>
    <row r="125" spans="1:17" x14ac:dyDescent="0.25">
      <c r="A125" s="44">
        <v>41306</v>
      </c>
      <c r="B125" s="29">
        <f t="shared" si="6"/>
        <v>6.3099999999999989E-2</v>
      </c>
      <c r="C125" s="27">
        <v>7.2499999999999995E-2</v>
      </c>
      <c r="D125" s="57">
        <f t="shared" si="7"/>
        <v>7249.9999999999991</v>
      </c>
      <c r="E125" s="28">
        <v>57424.29</v>
      </c>
      <c r="F125">
        <f>E125*PRODUCT($M125:M$180)</f>
        <v>76823.08273622251</v>
      </c>
      <c r="G125" s="26">
        <f t="shared" si="9"/>
        <v>-0.30952380952380953</v>
      </c>
      <c r="H125" s="27">
        <f t="shared" si="10"/>
        <v>-0.1780324577655068</v>
      </c>
      <c r="I125" s="27">
        <f t="shared" si="11"/>
        <v>-0.12744597353693632</v>
      </c>
      <c r="K125" s="22">
        <v>6.31</v>
      </c>
      <c r="L125" s="62">
        <v>0.6</v>
      </c>
      <c r="M125">
        <f t="shared" si="8"/>
        <v>1.006</v>
      </c>
      <c r="P125" s="31">
        <v>41334</v>
      </c>
      <c r="Q125" s="28">
        <v>56352.09</v>
      </c>
    </row>
    <row r="126" spans="1:17" x14ac:dyDescent="0.25">
      <c r="A126" s="44">
        <v>41334</v>
      </c>
      <c r="B126" s="29">
        <f t="shared" si="6"/>
        <v>6.59E-2</v>
      </c>
      <c r="C126" s="27">
        <v>7.2499999999999995E-2</v>
      </c>
      <c r="D126" s="57">
        <f t="shared" si="7"/>
        <v>7249.9999999999991</v>
      </c>
      <c r="E126" s="28">
        <v>56352.09</v>
      </c>
      <c r="F126">
        <f>E126*PRODUCT($M126:M$180)</f>
        <v>74939.043118563248</v>
      </c>
      <c r="G126" s="26">
        <f t="shared" si="9"/>
        <v>-0.2564102564102565</v>
      </c>
      <c r="H126" s="27">
        <f t="shared" si="10"/>
        <v>-0.17834262496493314</v>
      </c>
      <c r="I126" s="27">
        <f t="shared" si="11"/>
        <v>-0.12647275339372521</v>
      </c>
      <c r="K126" s="22">
        <v>6.59</v>
      </c>
      <c r="L126" s="62">
        <v>0.47</v>
      </c>
      <c r="M126">
        <f t="shared" si="8"/>
        <v>1.0046999999999999</v>
      </c>
      <c r="P126" s="31">
        <v>41365</v>
      </c>
      <c r="Q126" s="28">
        <v>55910.37</v>
      </c>
    </row>
    <row r="127" spans="1:17" x14ac:dyDescent="0.25">
      <c r="A127" s="44">
        <v>41365</v>
      </c>
      <c r="B127" s="29">
        <f t="shared" si="6"/>
        <v>6.4899999999999999E-2</v>
      </c>
      <c r="C127" s="27">
        <v>7.4999999999999997E-2</v>
      </c>
      <c r="D127" s="57">
        <f t="shared" si="7"/>
        <v>7500</v>
      </c>
      <c r="E127" s="28">
        <v>55910.37</v>
      </c>
      <c r="F127">
        <f>E127*PRODUCT($M127:M$180)</f>
        <v>74003.810013124195</v>
      </c>
      <c r="G127" s="26">
        <f t="shared" si="9"/>
        <v>-0.16666666666666663</v>
      </c>
      <c r="H127" s="27">
        <f t="shared" si="10"/>
        <v>-0.15150262934698777</v>
      </c>
      <c r="I127" s="27">
        <f t="shared" si="11"/>
        <v>-9.5597947986630905E-2</v>
      </c>
      <c r="K127" s="22">
        <v>6.49</v>
      </c>
      <c r="L127" s="62">
        <v>0.55000000000000004</v>
      </c>
      <c r="M127">
        <f t="shared" si="8"/>
        <v>1.0055000000000001</v>
      </c>
      <c r="P127" s="31">
        <v>41395</v>
      </c>
      <c r="Q127" s="28">
        <v>53506.080000000002</v>
      </c>
    </row>
    <row r="128" spans="1:17" x14ac:dyDescent="0.25">
      <c r="A128" s="44">
        <v>41395</v>
      </c>
      <c r="B128" s="29">
        <f t="shared" si="6"/>
        <v>6.5000000000000002E-2</v>
      </c>
      <c r="C128" s="27">
        <v>0.08</v>
      </c>
      <c r="D128" s="57">
        <f t="shared" si="7"/>
        <v>8000</v>
      </c>
      <c r="E128" s="28">
        <v>53506.080000000002</v>
      </c>
      <c r="F128">
        <f>E128*PRODUCT($M128:M$180)</f>
        <v>70434.068088373868</v>
      </c>
      <c r="G128" s="26">
        <f t="shared" si="9"/>
        <v>-5.8823529411764719E-2</v>
      </c>
      <c r="H128" s="27">
        <f t="shared" si="10"/>
        <v>-7.7937045434682828E-2</v>
      </c>
      <c r="I128" s="27">
        <f t="shared" si="11"/>
        <v>-1.8064279567725827E-2</v>
      </c>
      <c r="K128" s="22">
        <v>6.5</v>
      </c>
      <c r="L128" s="62">
        <v>0.37</v>
      </c>
      <c r="M128">
        <f t="shared" si="8"/>
        <v>1.0037</v>
      </c>
      <c r="P128" s="31">
        <v>41426</v>
      </c>
      <c r="Q128" s="28">
        <v>47457.13</v>
      </c>
    </row>
    <row r="129" spans="1:17" x14ac:dyDescent="0.25">
      <c r="A129" s="44">
        <v>41426</v>
      </c>
      <c r="B129" s="29">
        <f t="shared" si="6"/>
        <v>6.7000000000000004E-2</v>
      </c>
      <c r="C129" s="27">
        <v>0.08</v>
      </c>
      <c r="D129" s="57">
        <f t="shared" si="7"/>
        <v>8000</v>
      </c>
      <c r="E129" s="28">
        <v>47457.13</v>
      </c>
      <c r="F129">
        <f>E129*PRODUCT($M129:M$180)</f>
        <v>62241.089272504643</v>
      </c>
      <c r="G129" s="26">
        <f t="shared" si="9"/>
        <v>-5.8823529411764719E-2</v>
      </c>
      <c r="H129" s="27">
        <f t="shared" si="10"/>
        <v>-0.18021650526299859</v>
      </c>
      <c r="I129" s="27">
        <f t="shared" si="11"/>
        <v>-0.12689811337139079</v>
      </c>
      <c r="K129" s="22">
        <v>6.7</v>
      </c>
      <c r="L129" s="62">
        <v>0.26</v>
      </c>
      <c r="M129">
        <f t="shared" si="8"/>
        <v>1.0025999999999999</v>
      </c>
      <c r="P129" s="31">
        <v>41456</v>
      </c>
      <c r="Q129" s="28">
        <v>48234.49</v>
      </c>
    </row>
    <row r="130" spans="1:17" x14ac:dyDescent="0.25">
      <c r="A130" s="44">
        <v>41456</v>
      </c>
      <c r="B130" s="29">
        <f t="shared" si="6"/>
        <v>6.2699999999999992E-2</v>
      </c>
      <c r="C130" s="27">
        <v>8.5000000000000006E-2</v>
      </c>
      <c r="D130" s="57">
        <f t="shared" si="7"/>
        <v>8500</v>
      </c>
      <c r="E130" s="28">
        <v>48234.49</v>
      </c>
      <c r="F130">
        <f>E130*PRODUCT($M130:M$180)</f>
        <v>63096.563264775352</v>
      </c>
      <c r="G130" s="26">
        <f t="shared" si="9"/>
        <v>6.25E-2</v>
      </c>
      <c r="H130" s="27">
        <f t="shared" si="10"/>
        <v>-0.19411790386525729</v>
      </c>
      <c r="I130" s="27">
        <f t="shared" si="11"/>
        <v>-0.1401599549352418</v>
      </c>
      <c r="K130" s="22">
        <v>6.27</v>
      </c>
      <c r="L130" s="62">
        <v>0.03</v>
      </c>
      <c r="M130">
        <f t="shared" si="8"/>
        <v>1.0003</v>
      </c>
      <c r="P130" s="31">
        <v>41487</v>
      </c>
      <c r="Q130" s="28">
        <v>50011.75</v>
      </c>
    </row>
    <row r="131" spans="1:17" x14ac:dyDescent="0.25">
      <c r="A131" s="44">
        <v>41487</v>
      </c>
      <c r="B131" s="29">
        <f t="shared" si="6"/>
        <v>6.0899999999999996E-2</v>
      </c>
      <c r="C131" s="27">
        <v>0.09</v>
      </c>
      <c r="D131" s="57">
        <f t="shared" si="7"/>
        <v>9000</v>
      </c>
      <c r="E131" s="28">
        <v>50011.75</v>
      </c>
      <c r="F131">
        <f>E131*PRODUCT($M131:M$180)</f>
        <v>65401.814363723068</v>
      </c>
      <c r="G131" s="26">
        <f t="shared" si="9"/>
        <v>0.19999999999999996</v>
      </c>
      <c r="H131" s="27">
        <f t="shared" si="10"/>
        <v>-0.17526147462635466</v>
      </c>
      <c r="I131" s="27">
        <f t="shared" si="11"/>
        <v>-0.12354575637317311</v>
      </c>
      <c r="K131" s="22">
        <v>6.09</v>
      </c>
      <c r="L131" s="62">
        <v>0.24</v>
      </c>
      <c r="M131">
        <f t="shared" si="8"/>
        <v>1.0024</v>
      </c>
      <c r="P131" s="31">
        <v>41518</v>
      </c>
      <c r="Q131" s="28">
        <v>52338.19</v>
      </c>
    </row>
    <row r="132" spans="1:17" x14ac:dyDescent="0.25">
      <c r="A132" s="44">
        <v>41518</v>
      </c>
      <c r="B132" s="29">
        <f>K132/100</f>
        <v>5.8600000000000006E-2</v>
      </c>
      <c r="C132" s="27">
        <v>0.09</v>
      </c>
      <c r="D132" s="57">
        <f t="shared" si="7"/>
        <v>9000</v>
      </c>
      <c r="E132" s="28">
        <v>52338.19</v>
      </c>
      <c r="F132">
        <f>E132*PRODUCT($M132:M$180)</f>
        <v>68280.294643792789</v>
      </c>
      <c r="G132" s="26">
        <f t="shared" si="9"/>
        <v>0.19999999999999996</v>
      </c>
      <c r="H132" s="27">
        <f t="shared" si="10"/>
        <v>-0.16632445123054374</v>
      </c>
      <c r="I132" s="27">
        <f t="shared" si="11"/>
        <v>-0.11554829959378699</v>
      </c>
      <c r="K132" s="22">
        <v>5.86</v>
      </c>
      <c r="L132" s="62">
        <v>0.35</v>
      </c>
      <c r="M132">
        <f t="shared" si="8"/>
        <v>1.0035000000000001</v>
      </c>
      <c r="P132" s="31">
        <v>41548</v>
      </c>
      <c r="Q132" s="28">
        <v>54256.2</v>
      </c>
    </row>
    <row r="133" spans="1:17" x14ac:dyDescent="0.25">
      <c r="A133" s="44">
        <v>41548</v>
      </c>
      <c r="B133" s="29">
        <f>K133/100</f>
        <v>5.8400000000000001E-2</v>
      </c>
      <c r="C133" s="27">
        <v>9.5000000000000001E-2</v>
      </c>
      <c r="D133" s="57">
        <f t="shared" ref="D133:D181" si="12">C133*100000</f>
        <v>9500</v>
      </c>
      <c r="E133" s="28">
        <v>54256.2</v>
      </c>
      <c r="F133">
        <f>E133*PRODUCT($M133:M$180)</f>
        <v>70535.651749742654</v>
      </c>
      <c r="G133" s="26">
        <f t="shared" si="9"/>
        <v>0.31034482758620707</v>
      </c>
      <c r="H133" s="27">
        <f t="shared" si="10"/>
        <v>-0.10189034113989159</v>
      </c>
      <c r="I133" s="27">
        <f t="shared" si="11"/>
        <v>-4.927404378411937E-2</v>
      </c>
      <c r="K133" s="22">
        <v>5.84</v>
      </c>
      <c r="L133" s="62">
        <v>0.56999999999999995</v>
      </c>
      <c r="M133">
        <f t="shared" ref="M133:M180" si="13">L133/100+1</f>
        <v>1.0057</v>
      </c>
      <c r="P133" s="31">
        <v>41579</v>
      </c>
      <c r="Q133" s="28">
        <v>52482.49</v>
      </c>
    </row>
    <row r="134" spans="1:17" x14ac:dyDescent="0.25">
      <c r="A134" s="44">
        <v>41579</v>
      </c>
      <c r="B134" s="29">
        <f>K134/100</f>
        <v>5.7699999999999994E-2</v>
      </c>
      <c r="C134" s="27">
        <v>0.1</v>
      </c>
      <c r="D134" s="57">
        <f t="shared" si="12"/>
        <v>10000</v>
      </c>
      <c r="E134" s="28">
        <v>52482.49</v>
      </c>
      <c r="F134">
        <f>E134*PRODUCT($M134:M$180)</f>
        <v>67843.038701272235</v>
      </c>
      <c r="G134" s="26">
        <f t="shared" si="9"/>
        <v>0.3793103448275863</v>
      </c>
      <c r="H134" s="27">
        <f t="shared" si="10"/>
        <v>-0.13722197490046972</v>
      </c>
      <c r="I134" s="27">
        <f t="shared" si="11"/>
        <v>-8.6857196147791971E-2</v>
      </c>
      <c r="K134" s="22">
        <v>5.77</v>
      </c>
      <c r="L134" s="62">
        <v>0.54</v>
      </c>
      <c r="M134">
        <f t="shared" si="13"/>
        <v>1.0054000000000001</v>
      </c>
      <c r="P134" s="31">
        <v>41609</v>
      </c>
      <c r="Q134" s="28">
        <v>51507.16</v>
      </c>
    </row>
    <row r="135" spans="1:17" ht="15.75" thickBot="1" x14ac:dyDescent="0.3">
      <c r="A135" s="44">
        <v>41609</v>
      </c>
      <c r="B135" s="29">
        <f>K135/100</f>
        <v>5.91E-2</v>
      </c>
      <c r="C135" s="27">
        <v>0.1</v>
      </c>
      <c r="D135" s="57">
        <f t="shared" si="12"/>
        <v>10000</v>
      </c>
      <c r="E135" s="28">
        <v>51507.16</v>
      </c>
      <c r="F135">
        <f>E135*PRODUCT($M135:M$180)</f>
        <v>66224.636571338939</v>
      </c>
      <c r="G135" s="26">
        <f t="shared" si="9"/>
        <v>0.3793103448275863</v>
      </c>
      <c r="H135" s="27">
        <f t="shared" si="10"/>
        <v>-0.20108872966051705</v>
      </c>
      <c r="I135" s="27">
        <f t="shared" si="11"/>
        <v>-0.15495648384763894</v>
      </c>
      <c r="K135" s="22">
        <v>5.91</v>
      </c>
      <c r="L135" s="63">
        <v>0.92</v>
      </c>
      <c r="M135">
        <f t="shared" si="13"/>
        <v>1.0092000000000001</v>
      </c>
      <c r="P135" s="31">
        <v>41640</v>
      </c>
      <c r="Q135" s="28">
        <v>47638.99</v>
      </c>
    </row>
    <row r="136" spans="1:17" ht="15.75" thickTop="1" x14ac:dyDescent="0.25">
      <c r="A136" s="44">
        <v>41640</v>
      </c>
      <c r="B136" s="29">
        <f>K136/100</f>
        <v>5.5899999999999998E-2</v>
      </c>
      <c r="C136" s="27">
        <v>0.105</v>
      </c>
      <c r="D136" s="57">
        <f t="shared" si="12"/>
        <v>10500</v>
      </c>
      <c r="E136" s="28">
        <v>47638.99</v>
      </c>
      <c r="F136">
        <f>E136*PRODUCT($M136:M$180)</f>
        <v>60692.815242706667</v>
      </c>
      <c r="G136" s="26">
        <f t="shared" si="9"/>
        <v>0.44827586206896552</v>
      </c>
      <c r="H136" s="27">
        <f t="shared" si="10"/>
        <v>-0.24733658648714152</v>
      </c>
      <c r="I136" s="27">
        <f t="shared" si="11"/>
        <v>-0.20284802135957458</v>
      </c>
      <c r="K136" s="22">
        <v>5.59</v>
      </c>
      <c r="L136" s="61">
        <v>0.55000000000000004</v>
      </c>
      <c r="M136">
        <f t="shared" si="13"/>
        <v>1.0055000000000001</v>
      </c>
      <c r="P136" s="31">
        <v>41671</v>
      </c>
      <c r="Q136" s="28">
        <v>47094.400000000001</v>
      </c>
    </row>
    <row r="137" spans="1:17" x14ac:dyDescent="0.25">
      <c r="A137" s="44">
        <v>41671</v>
      </c>
      <c r="B137" s="29">
        <f>K137/100</f>
        <v>5.6799999999999996E-2</v>
      </c>
      <c r="C137" s="27">
        <v>0.1075</v>
      </c>
      <c r="D137" s="57">
        <f t="shared" si="12"/>
        <v>10750</v>
      </c>
      <c r="E137" s="28">
        <v>47094.400000000001</v>
      </c>
      <c r="F137">
        <f>E137*PRODUCT($M137:M$180)</f>
        <v>59670.809647593494</v>
      </c>
      <c r="G137" s="26">
        <f t="shared" si="9"/>
        <v>0.48275862068965525</v>
      </c>
      <c r="H137" s="27">
        <f t="shared" si="10"/>
        <v>-0.22326978399867858</v>
      </c>
      <c r="I137" s="27">
        <f t="shared" si="11"/>
        <v>-0.1798871174550003</v>
      </c>
      <c r="K137" s="22">
        <v>5.68</v>
      </c>
      <c r="L137" s="61">
        <v>0.69</v>
      </c>
      <c r="M137">
        <f t="shared" si="13"/>
        <v>1.0068999999999999</v>
      </c>
      <c r="P137" s="31">
        <v>41699</v>
      </c>
      <c r="Q137" s="28">
        <v>50414.92</v>
      </c>
    </row>
    <row r="138" spans="1:17" x14ac:dyDescent="0.25">
      <c r="A138" s="44">
        <v>41699</v>
      </c>
      <c r="B138" s="29">
        <f>K138/100</f>
        <v>6.1500000000000006E-2</v>
      </c>
      <c r="C138" s="27">
        <v>0.1075</v>
      </c>
      <c r="D138" s="57">
        <f t="shared" si="12"/>
        <v>10750</v>
      </c>
      <c r="E138" s="28">
        <v>50414.92</v>
      </c>
      <c r="F138">
        <f>E138*PRODUCT($M138:M$180)</f>
        <v>63440.325699104062</v>
      </c>
      <c r="G138" s="26">
        <f t="shared" si="9"/>
        <v>0.48275862068965525</v>
      </c>
      <c r="H138" s="27">
        <f t="shared" si="10"/>
        <v>-0.15344094267746022</v>
      </c>
      <c r="I138" s="27">
        <f t="shared" si="11"/>
        <v>-0.10535847028921197</v>
      </c>
      <c r="K138" s="22">
        <v>6.15</v>
      </c>
      <c r="L138" s="61">
        <v>0.92</v>
      </c>
      <c r="M138">
        <f t="shared" si="13"/>
        <v>1.0092000000000001</v>
      </c>
      <c r="P138" s="31">
        <v>41730</v>
      </c>
      <c r="Q138" s="28">
        <v>51626.69</v>
      </c>
    </row>
    <row r="139" spans="1:17" x14ac:dyDescent="0.25">
      <c r="A139" s="44">
        <v>41730</v>
      </c>
      <c r="B139" s="29">
        <f>K139/100</f>
        <v>6.2800000000000009E-2</v>
      </c>
      <c r="C139" s="27">
        <v>0.11</v>
      </c>
      <c r="D139" s="57">
        <f t="shared" si="12"/>
        <v>11000</v>
      </c>
      <c r="E139" s="28">
        <v>51626.69</v>
      </c>
      <c r="F139">
        <f>E139*PRODUCT($M139:M$180)</f>
        <v>64372.942499972502</v>
      </c>
      <c r="G139" s="26">
        <f t="shared" si="9"/>
        <v>0.46666666666666679</v>
      </c>
      <c r="H139" s="27">
        <f t="shared" si="10"/>
        <v>-0.1301401578032767</v>
      </c>
      <c r="I139" s="27">
        <f t="shared" si="11"/>
        <v>-7.6616913821174859E-2</v>
      </c>
      <c r="K139" s="22">
        <v>6.28</v>
      </c>
      <c r="L139" s="61">
        <v>0.67</v>
      </c>
      <c r="M139">
        <f t="shared" si="13"/>
        <v>1.0066999999999999</v>
      </c>
      <c r="P139" s="31">
        <v>41760</v>
      </c>
      <c r="Q139" s="28">
        <v>51239.34</v>
      </c>
    </row>
    <row r="140" spans="1:17" x14ac:dyDescent="0.25">
      <c r="A140" s="44">
        <v>41760</v>
      </c>
      <c r="B140" s="29">
        <f>K140/100</f>
        <v>6.3700000000000007E-2</v>
      </c>
      <c r="C140" s="27">
        <v>0.11</v>
      </c>
      <c r="D140" s="57">
        <f t="shared" si="12"/>
        <v>11000</v>
      </c>
      <c r="E140" s="28">
        <v>51239.34</v>
      </c>
      <c r="F140">
        <f>E140*PRODUCT($M140:M$180)</f>
        <v>63464.744825196234</v>
      </c>
      <c r="G140" s="26">
        <f t="shared" si="9"/>
        <v>0.375</v>
      </c>
      <c r="H140" s="27">
        <f t="shared" si="10"/>
        <v>-9.8948185903917962E-2</v>
      </c>
      <c r="I140" s="27">
        <f t="shared" si="11"/>
        <v>-4.2364157493877452E-2</v>
      </c>
      <c r="K140" s="22">
        <v>6.37</v>
      </c>
      <c r="L140" s="61">
        <v>0.46</v>
      </c>
      <c r="M140">
        <f t="shared" si="13"/>
        <v>1.0045999999999999</v>
      </c>
      <c r="P140" s="31">
        <v>41791</v>
      </c>
      <c r="Q140" s="28">
        <v>53168.22</v>
      </c>
    </row>
    <row r="141" spans="1:17" x14ac:dyDescent="0.25">
      <c r="A141" s="44">
        <v>41791</v>
      </c>
      <c r="B141" s="29">
        <f>K141/100</f>
        <v>6.5199999999999994E-2</v>
      </c>
      <c r="C141" s="27">
        <v>0.11</v>
      </c>
      <c r="D141" s="57">
        <f t="shared" si="12"/>
        <v>11000</v>
      </c>
      <c r="E141" s="28">
        <v>53168.22</v>
      </c>
      <c r="F141">
        <f>E141*PRODUCT($M141:M$180)</f>
        <v>65552.303639151622</v>
      </c>
      <c r="G141" s="26">
        <f t="shared" si="9"/>
        <v>0.375</v>
      </c>
      <c r="H141" s="27">
        <f t="shared" si="10"/>
        <v>5.3199813906690929E-2</v>
      </c>
      <c r="I141" s="27">
        <f t="shared" si="11"/>
        <v>0.12034208558334658</v>
      </c>
      <c r="K141" s="22">
        <v>6.52</v>
      </c>
      <c r="L141" s="61">
        <v>0.4</v>
      </c>
      <c r="M141">
        <f t="shared" si="13"/>
        <v>1.004</v>
      </c>
      <c r="P141" s="31">
        <v>41821</v>
      </c>
      <c r="Q141" s="28">
        <v>55829.41</v>
      </c>
    </row>
    <row r="142" spans="1:17" x14ac:dyDescent="0.25">
      <c r="A142" s="44">
        <v>41821</v>
      </c>
      <c r="B142" s="29">
        <f>K142/100</f>
        <v>6.5000000000000002E-2</v>
      </c>
      <c r="C142" s="27">
        <v>0.11</v>
      </c>
      <c r="D142" s="57">
        <f t="shared" si="12"/>
        <v>11000</v>
      </c>
      <c r="E142" s="28">
        <v>55829.41</v>
      </c>
      <c r="F142">
        <f>E142*PRODUCT($M142:M$180)</f>
        <v>68559.108678488759</v>
      </c>
      <c r="G142" s="26">
        <f t="shared" si="9"/>
        <v>0.29411764705882337</v>
      </c>
      <c r="H142" s="27">
        <f t="shared" si="10"/>
        <v>8.6574373168165186E-2</v>
      </c>
      <c r="I142" s="27">
        <f t="shared" si="11"/>
        <v>0.15745828348138446</v>
      </c>
      <c r="K142" s="22">
        <v>6.5</v>
      </c>
      <c r="L142" s="61">
        <v>0.01</v>
      </c>
      <c r="M142">
        <f t="shared" si="13"/>
        <v>1.0001</v>
      </c>
      <c r="P142" s="31">
        <v>41852</v>
      </c>
      <c r="Q142" s="28">
        <v>61288.15</v>
      </c>
    </row>
    <row r="143" spans="1:17" x14ac:dyDescent="0.25">
      <c r="A143" s="44">
        <v>41852</v>
      </c>
      <c r="B143" s="29">
        <f>K143/100</f>
        <v>6.5099999999999991E-2</v>
      </c>
      <c r="C143" s="27">
        <v>0.11</v>
      </c>
      <c r="D143" s="57">
        <f t="shared" si="12"/>
        <v>11000</v>
      </c>
      <c r="E143" s="28">
        <v>61288.15</v>
      </c>
      <c r="F143">
        <f>E143*PRODUCT($M143:M$180)</f>
        <v>75254.973901287391</v>
      </c>
      <c r="G143" s="26">
        <f t="shared" si="9"/>
        <v>0.22222222222222232</v>
      </c>
      <c r="H143" s="27">
        <f t="shared" si="10"/>
        <v>0.15065575219010507</v>
      </c>
      <c r="I143" s="27">
        <f t="shared" si="11"/>
        <v>0.22547501337185771</v>
      </c>
      <c r="K143" s="22">
        <v>6.51</v>
      </c>
      <c r="L143" s="61">
        <v>0.25</v>
      </c>
      <c r="M143">
        <f t="shared" si="13"/>
        <v>1.0024999999999999</v>
      </c>
      <c r="P143" s="31">
        <v>41883</v>
      </c>
      <c r="Q143" s="28">
        <v>54115.98</v>
      </c>
    </row>
    <row r="144" spans="1:17" x14ac:dyDescent="0.25">
      <c r="A144" s="44">
        <v>41883</v>
      </c>
      <c r="B144" s="29">
        <f>K144/100</f>
        <v>6.7500000000000004E-2</v>
      </c>
      <c r="C144" s="27">
        <v>0.11</v>
      </c>
      <c r="D144" s="57">
        <f t="shared" si="12"/>
        <v>11000</v>
      </c>
      <c r="E144" s="28">
        <v>54115.98</v>
      </c>
      <c r="F144">
        <f>E144*PRODUCT($M144:M$180)</f>
        <v>66282.646980147052</v>
      </c>
      <c r="G144" s="26">
        <f t="shared" si="9"/>
        <v>0.22222222222222232</v>
      </c>
      <c r="H144" s="27">
        <f t="shared" si="10"/>
        <v>-2.9256576499371301E-2</v>
      </c>
      <c r="I144" s="27">
        <f t="shared" si="11"/>
        <v>3.3967357296841971E-2</v>
      </c>
      <c r="K144" s="22">
        <v>6.75</v>
      </c>
      <c r="L144" s="61">
        <v>0.56999999999999995</v>
      </c>
      <c r="M144">
        <f t="shared" si="13"/>
        <v>1.0057</v>
      </c>
      <c r="P144" s="31">
        <v>41913</v>
      </c>
      <c r="Q144" s="28">
        <v>54628.6</v>
      </c>
    </row>
    <row r="145" spans="1:17" x14ac:dyDescent="0.25">
      <c r="A145" s="44">
        <v>41913</v>
      </c>
      <c r="B145" s="29">
        <f>K145/100</f>
        <v>6.59E-2</v>
      </c>
      <c r="C145" s="27">
        <v>0.1125</v>
      </c>
      <c r="D145" s="57">
        <f t="shared" si="12"/>
        <v>11250</v>
      </c>
      <c r="E145" s="28">
        <v>54628.6</v>
      </c>
      <c r="F145">
        <f>E145*PRODUCT($M145:M$180)</f>
        <v>66531.28882110097</v>
      </c>
      <c r="G145" s="26">
        <f t="shared" ref="G145:G181" si="14">C145/C133-1</f>
        <v>0.18421052631578938</v>
      </c>
      <c r="H145" s="27">
        <f t="shared" ref="H145:H181" si="15">F145/F133-1</f>
        <v>-5.6770765269866463E-2</v>
      </c>
      <c r="I145" s="27">
        <f t="shared" ref="I145:I181" si="16">E145/E133-1</f>
        <v>6.8637317025519451E-3</v>
      </c>
      <c r="K145" s="22">
        <v>6.59</v>
      </c>
      <c r="L145" s="61">
        <v>0.42</v>
      </c>
      <c r="M145">
        <f t="shared" si="13"/>
        <v>1.0042</v>
      </c>
      <c r="P145" s="31">
        <v>41944</v>
      </c>
      <c r="Q145" s="28">
        <v>54724</v>
      </c>
    </row>
    <row r="146" spans="1:17" x14ac:dyDescent="0.25">
      <c r="A146" s="44">
        <v>41944</v>
      </c>
      <c r="B146" s="29">
        <f>K146/100</f>
        <v>6.5599999999999992E-2</v>
      </c>
      <c r="C146" s="27">
        <v>0.1125</v>
      </c>
      <c r="D146" s="57">
        <f t="shared" si="12"/>
        <v>11250</v>
      </c>
      <c r="E146" s="28">
        <v>54724</v>
      </c>
      <c r="F146">
        <f>E146*PRODUCT($M146:M$180)</f>
        <v>66368.726288465376</v>
      </c>
      <c r="G146" s="26">
        <f t="shared" si="14"/>
        <v>0.125</v>
      </c>
      <c r="H146" s="27">
        <f t="shared" si="15"/>
        <v>-2.1731226092312594E-2</v>
      </c>
      <c r="I146" s="27">
        <f t="shared" si="16"/>
        <v>4.270967326435926E-2</v>
      </c>
      <c r="K146" s="22">
        <v>6.56</v>
      </c>
      <c r="L146" s="61">
        <v>0.51</v>
      </c>
      <c r="M146">
        <f t="shared" si="13"/>
        <v>1.0051000000000001</v>
      </c>
      <c r="P146" s="31">
        <v>41974</v>
      </c>
      <c r="Q146" s="28">
        <v>50007.41</v>
      </c>
    </row>
    <row r="147" spans="1:17" x14ac:dyDescent="0.25">
      <c r="A147" s="44">
        <v>41974</v>
      </c>
      <c r="B147" s="29">
        <f>K147/100</f>
        <v>6.4100000000000004E-2</v>
      </c>
      <c r="C147" s="27">
        <v>0.11749999999999999</v>
      </c>
      <c r="D147" s="57">
        <f t="shared" si="12"/>
        <v>11750</v>
      </c>
      <c r="E147" s="28">
        <v>50007.41</v>
      </c>
      <c r="F147">
        <f>E147*PRODUCT($M147:M$180)</f>
        <v>60340.754707912798</v>
      </c>
      <c r="G147" s="26">
        <f t="shared" si="14"/>
        <v>0.17499999999999982</v>
      </c>
      <c r="H147" s="27">
        <f t="shared" si="15"/>
        <v>-8.8847325829985779E-2</v>
      </c>
      <c r="I147" s="27">
        <f t="shared" si="16"/>
        <v>-2.9117311068985408E-2</v>
      </c>
      <c r="K147" s="22">
        <v>6.41</v>
      </c>
      <c r="L147" s="61">
        <v>0.78</v>
      </c>
      <c r="M147">
        <f t="shared" si="13"/>
        <v>1.0078</v>
      </c>
      <c r="P147" s="31">
        <v>42005</v>
      </c>
      <c r="Q147" s="28">
        <v>46907.68</v>
      </c>
    </row>
    <row r="148" spans="1:17" x14ac:dyDescent="0.25">
      <c r="A148" s="44">
        <v>42005</v>
      </c>
      <c r="B148" s="29">
        <f>K148/100</f>
        <v>7.1399999999999991E-2</v>
      </c>
      <c r="C148" s="27">
        <v>0.1225</v>
      </c>
      <c r="D148" s="57">
        <f t="shared" si="12"/>
        <v>12250</v>
      </c>
      <c r="E148" s="28">
        <v>46907.68</v>
      </c>
      <c r="F148">
        <f>E148*PRODUCT($M148:M$180)</f>
        <v>56162.441020689374</v>
      </c>
      <c r="G148" s="26">
        <f t="shared" si="14"/>
        <v>0.16666666666666674</v>
      </c>
      <c r="H148" s="27">
        <f t="shared" si="15"/>
        <v>-7.4644324932046979E-2</v>
      </c>
      <c r="I148" s="27">
        <f t="shared" si="16"/>
        <v>-1.5351081120737353E-2</v>
      </c>
      <c r="K148" s="22">
        <v>7.14</v>
      </c>
      <c r="L148" s="60">
        <v>1.24</v>
      </c>
      <c r="M148">
        <f t="shared" si="13"/>
        <v>1.0124</v>
      </c>
      <c r="P148" s="31">
        <v>42036</v>
      </c>
      <c r="Q148" s="28">
        <v>51583.09</v>
      </c>
    </row>
    <row r="149" spans="1:17" x14ac:dyDescent="0.25">
      <c r="A149" s="44">
        <v>42036</v>
      </c>
      <c r="B149" s="29">
        <f>K149/100</f>
        <v>7.6999999999999999E-2</v>
      </c>
      <c r="C149" s="27">
        <v>0.1225</v>
      </c>
      <c r="D149" s="57">
        <f t="shared" si="12"/>
        <v>12250</v>
      </c>
      <c r="E149" s="28">
        <v>51583.09</v>
      </c>
      <c r="F149">
        <f>E149*PRODUCT($M149:M$180)</f>
        <v>61003.849298732457</v>
      </c>
      <c r="G149" s="26">
        <f t="shared" si="14"/>
        <v>0.13953488372093026</v>
      </c>
      <c r="H149" s="27">
        <f t="shared" si="15"/>
        <v>2.2339895486783057E-2</v>
      </c>
      <c r="I149" s="27">
        <f t="shared" si="16"/>
        <v>9.5312606169735581E-2</v>
      </c>
      <c r="K149" s="22">
        <v>7.7</v>
      </c>
      <c r="L149" s="60">
        <v>1.22</v>
      </c>
      <c r="M149">
        <f t="shared" si="13"/>
        <v>1.0122</v>
      </c>
      <c r="P149" s="31">
        <v>42064</v>
      </c>
      <c r="Q149" s="28">
        <v>51150.16</v>
      </c>
    </row>
    <row r="150" spans="1:17" x14ac:dyDescent="0.25">
      <c r="A150" s="44">
        <v>42064</v>
      </c>
      <c r="B150" s="29">
        <f>K150/100</f>
        <v>8.1300000000000011E-2</v>
      </c>
      <c r="C150" s="27">
        <v>0.1275</v>
      </c>
      <c r="D150" s="57">
        <f t="shared" si="12"/>
        <v>12750</v>
      </c>
      <c r="E150" s="28">
        <v>51150.16</v>
      </c>
      <c r="F150">
        <f>E150*PRODUCT($M150:M$180)</f>
        <v>59762.746612747462</v>
      </c>
      <c r="G150" s="26">
        <f t="shared" si="14"/>
        <v>0.18604651162790709</v>
      </c>
      <c r="H150" s="27">
        <f t="shared" si="15"/>
        <v>-5.7969107910940898E-2</v>
      </c>
      <c r="I150" s="27">
        <f t="shared" si="16"/>
        <v>1.4583777976837187E-2</v>
      </c>
      <c r="K150" s="22">
        <v>8.1300000000000008</v>
      </c>
      <c r="L150" s="60">
        <v>1.32</v>
      </c>
      <c r="M150">
        <f t="shared" si="13"/>
        <v>1.0132000000000001</v>
      </c>
      <c r="P150" s="31">
        <v>42095</v>
      </c>
      <c r="Q150" s="28">
        <v>56229.38</v>
      </c>
    </row>
    <row r="151" spans="1:17" x14ac:dyDescent="0.25">
      <c r="A151" s="44">
        <v>42095</v>
      </c>
      <c r="B151" s="29">
        <f>K151/100</f>
        <v>8.1699999999999995E-2</v>
      </c>
      <c r="C151" s="27">
        <v>0.13250000000000001</v>
      </c>
      <c r="D151" s="57">
        <f t="shared" si="12"/>
        <v>13250</v>
      </c>
      <c r="E151" s="28">
        <v>56229.38</v>
      </c>
      <c r="F151">
        <f>E151*PRODUCT($M151:M$180)</f>
        <v>64841.29293096927</v>
      </c>
      <c r="G151" s="26">
        <f t="shared" si="14"/>
        <v>0.20454545454545459</v>
      </c>
      <c r="H151" s="27">
        <f t="shared" si="15"/>
        <v>7.2755790369061213E-3</v>
      </c>
      <c r="I151" s="27">
        <f t="shared" si="16"/>
        <v>8.9153304230815467E-2</v>
      </c>
      <c r="K151" s="22">
        <v>8.17</v>
      </c>
      <c r="L151" s="60">
        <v>0.71</v>
      </c>
      <c r="M151">
        <f t="shared" si="13"/>
        <v>1.0071000000000001</v>
      </c>
      <c r="P151" s="31">
        <v>42125</v>
      </c>
      <c r="Q151" s="28">
        <v>52760.47</v>
      </c>
    </row>
    <row r="152" spans="1:17" x14ac:dyDescent="0.25">
      <c r="A152" s="44">
        <v>42125</v>
      </c>
      <c r="B152" s="29">
        <f>K152/100</f>
        <v>8.4700000000000011E-2</v>
      </c>
      <c r="C152" s="27">
        <v>0.13250000000000001</v>
      </c>
      <c r="D152" s="57">
        <f t="shared" si="12"/>
        <v>13250</v>
      </c>
      <c r="E152" s="28">
        <v>52760.47</v>
      </c>
      <c r="F152">
        <f>E152*PRODUCT($M152:M$180)</f>
        <v>60412.169310591897</v>
      </c>
      <c r="G152" s="26">
        <f t="shared" si="14"/>
        <v>0.20454545454545459</v>
      </c>
      <c r="H152" s="27">
        <f t="shared" si="15"/>
        <v>-4.8098759760433651E-2</v>
      </c>
      <c r="I152" s="27">
        <f t="shared" si="16"/>
        <v>2.9686760211977914E-2</v>
      </c>
      <c r="K152" s="22">
        <v>8.4700000000000006</v>
      </c>
      <c r="L152" s="60">
        <v>0.74</v>
      </c>
      <c r="M152">
        <f t="shared" si="13"/>
        <v>1.0074000000000001</v>
      </c>
      <c r="P152" s="31">
        <v>42156</v>
      </c>
      <c r="Q152" s="28">
        <v>53080.88</v>
      </c>
    </row>
    <row r="153" spans="1:17" x14ac:dyDescent="0.25">
      <c r="A153" s="44">
        <v>42156</v>
      </c>
      <c r="B153" s="29">
        <f>K153/100</f>
        <v>8.8900000000000007E-2</v>
      </c>
      <c r="C153" s="27">
        <v>0.13750000000000001</v>
      </c>
      <c r="D153" s="57">
        <f t="shared" si="12"/>
        <v>13750.000000000002</v>
      </c>
      <c r="E153" s="28">
        <v>53080.88</v>
      </c>
      <c r="F153">
        <f>E153*PRODUCT($M153:M$180)</f>
        <v>60332.586313194959</v>
      </c>
      <c r="G153" s="26">
        <f t="shared" si="14"/>
        <v>0.25</v>
      </c>
      <c r="H153" s="27">
        <f t="shared" si="15"/>
        <v>-7.9626756592565351E-2</v>
      </c>
      <c r="I153" s="27">
        <f t="shared" si="16"/>
        <v>-1.6427106267616898E-3</v>
      </c>
      <c r="K153" s="22">
        <v>8.89</v>
      </c>
      <c r="L153" s="60">
        <v>0.79</v>
      </c>
      <c r="M153">
        <f t="shared" si="13"/>
        <v>1.0079</v>
      </c>
      <c r="P153" s="31">
        <v>42186</v>
      </c>
      <c r="Q153" s="28">
        <v>50864.77</v>
      </c>
    </row>
    <row r="154" spans="1:17" x14ac:dyDescent="0.25">
      <c r="A154" s="44">
        <v>42186</v>
      </c>
      <c r="B154" s="29">
        <f>K154/100</f>
        <v>9.5600000000000004E-2</v>
      </c>
      <c r="C154" s="27">
        <v>0.14249999999999999</v>
      </c>
      <c r="D154" s="57">
        <f t="shared" si="12"/>
        <v>14249.999999999998</v>
      </c>
      <c r="E154" s="28">
        <v>50864.77</v>
      </c>
      <c r="F154">
        <f>E154*PRODUCT($M154:M$180)</f>
        <v>57360.571347925063</v>
      </c>
      <c r="G154" s="26">
        <f t="shared" si="14"/>
        <v>0.29545454545454541</v>
      </c>
      <c r="H154" s="27">
        <f t="shared" si="15"/>
        <v>-0.16334134947815293</v>
      </c>
      <c r="I154" s="27">
        <f t="shared" si="16"/>
        <v>-8.8925174025661469E-2</v>
      </c>
      <c r="K154" s="22">
        <v>9.56</v>
      </c>
      <c r="L154" s="60">
        <v>0.62</v>
      </c>
      <c r="M154">
        <f t="shared" si="13"/>
        <v>1.0062</v>
      </c>
      <c r="P154" s="31">
        <v>42217</v>
      </c>
      <c r="Q154" s="28">
        <v>46625.5</v>
      </c>
    </row>
    <row r="155" spans="1:17" x14ac:dyDescent="0.25">
      <c r="A155" s="44">
        <v>42217</v>
      </c>
      <c r="B155" s="29">
        <f>K155/100</f>
        <v>9.5299999999999996E-2</v>
      </c>
      <c r="C155" s="27">
        <v>0.14249999999999999</v>
      </c>
      <c r="D155" s="57">
        <f t="shared" si="12"/>
        <v>14249.999999999998</v>
      </c>
      <c r="E155" s="28">
        <v>46625.5</v>
      </c>
      <c r="F155">
        <f>E155*PRODUCT($M155:M$180)</f>
        <v>52255.928953909417</v>
      </c>
      <c r="G155" s="26">
        <f t="shared" si="14"/>
        <v>0.29545454545454541</v>
      </c>
      <c r="H155" s="27">
        <f t="shared" si="15"/>
        <v>-0.3056149481567294</v>
      </c>
      <c r="I155" s="27">
        <f t="shared" si="16"/>
        <v>-0.23924119099695462</v>
      </c>
      <c r="K155" s="22">
        <v>9.5299999999999994</v>
      </c>
      <c r="L155" s="60">
        <v>0.22</v>
      </c>
      <c r="M155">
        <f t="shared" si="13"/>
        <v>1.0022</v>
      </c>
      <c r="P155" s="31">
        <v>42248</v>
      </c>
      <c r="Q155" s="28">
        <v>45059.3</v>
      </c>
    </row>
    <row r="156" spans="1:17" x14ac:dyDescent="0.25">
      <c r="A156" s="44">
        <v>42248</v>
      </c>
      <c r="B156" s="29">
        <f>K156/100</f>
        <v>9.4899999999999998E-2</v>
      </c>
      <c r="C156" s="27">
        <v>0.14249999999999999</v>
      </c>
      <c r="D156" s="57">
        <f t="shared" si="12"/>
        <v>14249.999999999998</v>
      </c>
      <c r="E156" s="28">
        <v>45059.3</v>
      </c>
      <c r="F156">
        <f>E156*PRODUCT($M156:M$180)</f>
        <v>50389.739446450068</v>
      </c>
      <c r="G156" s="26">
        <f t="shared" si="14"/>
        <v>0.29545454545454541</v>
      </c>
      <c r="H156" s="27">
        <f t="shared" si="15"/>
        <v>-0.23977478658112761</v>
      </c>
      <c r="I156" s="27">
        <f t="shared" si="16"/>
        <v>-0.16735685097082231</v>
      </c>
      <c r="K156" s="22">
        <v>9.49</v>
      </c>
      <c r="L156" s="60">
        <v>0.54</v>
      </c>
      <c r="M156">
        <f t="shared" si="13"/>
        <v>1.0054000000000001</v>
      </c>
      <c r="P156" s="31">
        <v>42278</v>
      </c>
      <c r="Q156" s="28">
        <v>45868.800000000003</v>
      </c>
    </row>
    <row r="157" spans="1:17" x14ac:dyDescent="0.25">
      <c r="A157" s="44">
        <v>42278</v>
      </c>
      <c r="B157" s="29">
        <f>K157/100</f>
        <v>9.9299999999999999E-2</v>
      </c>
      <c r="C157" s="27">
        <v>0.14249999999999999</v>
      </c>
      <c r="D157" s="57">
        <f t="shared" si="12"/>
        <v>14249.999999999998</v>
      </c>
      <c r="E157" s="28">
        <v>45868.800000000003</v>
      </c>
      <c r="F157">
        <f>E157*PRODUCT($M157:M$180)</f>
        <v>51019.496653770577</v>
      </c>
      <c r="G157" s="26">
        <f t="shared" si="14"/>
        <v>0.26666666666666661</v>
      </c>
      <c r="H157" s="27">
        <f t="shared" si="15"/>
        <v>-0.2331503333572984</v>
      </c>
      <c r="I157" s="27">
        <f t="shared" si="16"/>
        <v>-0.16035190358164031</v>
      </c>
      <c r="K157" s="22">
        <v>9.93</v>
      </c>
      <c r="L157" s="60">
        <v>0.82</v>
      </c>
      <c r="M157">
        <f t="shared" si="13"/>
        <v>1.0082</v>
      </c>
      <c r="P157" s="31">
        <v>42309</v>
      </c>
      <c r="Q157" s="28">
        <v>45120.4</v>
      </c>
    </row>
    <row r="158" spans="1:17" x14ac:dyDescent="0.25">
      <c r="A158" s="44">
        <v>42309</v>
      </c>
      <c r="B158" s="29">
        <f>K158/100</f>
        <v>0.1048</v>
      </c>
      <c r="C158" s="27">
        <v>0.14249999999999999</v>
      </c>
      <c r="D158" s="57">
        <f t="shared" si="12"/>
        <v>14249.999999999998</v>
      </c>
      <c r="E158" s="28">
        <v>45120.4</v>
      </c>
      <c r="F158">
        <f>E158*PRODUCT($M158:M$180)</f>
        <v>49778.870624853233</v>
      </c>
      <c r="G158" s="26">
        <f t="shared" si="14"/>
        <v>0.26666666666666661</v>
      </c>
      <c r="H158" s="27">
        <f t="shared" si="15"/>
        <v>-0.24996495475151814</v>
      </c>
      <c r="I158" s="27">
        <f t="shared" si="16"/>
        <v>-0.17549155763467583</v>
      </c>
      <c r="K158" s="22">
        <v>10.48</v>
      </c>
      <c r="L158" s="60">
        <v>1.01</v>
      </c>
      <c r="M158">
        <f t="shared" si="13"/>
        <v>1.0101</v>
      </c>
      <c r="P158" s="31">
        <v>42339</v>
      </c>
      <c r="Q158" s="28">
        <v>43350</v>
      </c>
    </row>
    <row r="159" spans="1:17" x14ac:dyDescent="0.25">
      <c r="A159" s="44">
        <v>42339</v>
      </c>
      <c r="B159" s="29">
        <f>K159/100</f>
        <v>0.1067</v>
      </c>
      <c r="C159" s="27">
        <v>0.14249999999999999</v>
      </c>
      <c r="D159" s="57">
        <f t="shared" si="12"/>
        <v>14249.999999999998</v>
      </c>
      <c r="E159" s="28">
        <v>43350</v>
      </c>
      <c r="F159">
        <f>E159*PRODUCT($M159:M$180)</f>
        <v>47347.475587728652</v>
      </c>
      <c r="G159" s="26">
        <f t="shared" si="14"/>
        <v>0.21276595744680837</v>
      </c>
      <c r="H159" s="27">
        <f t="shared" si="15"/>
        <v>-0.21533173032189912</v>
      </c>
      <c r="I159" s="27">
        <f t="shared" si="16"/>
        <v>-0.13312847036069264</v>
      </c>
      <c r="K159" s="22">
        <v>10.67</v>
      </c>
      <c r="L159" s="60">
        <v>0.96</v>
      </c>
      <c r="M159">
        <f t="shared" si="13"/>
        <v>1.0096000000000001</v>
      </c>
      <c r="P159" s="31">
        <v>42370</v>
      </c>
      <c r="Q159" s="28">
        <v>40406</v>
      </c>
    </row>
    <row r="160" spans="1:17" x14ac:dyDescent="0.25">
      <c r="A160" s="44">
        <v>42370</v>
      </c>
      <c r="B160" s="29">
        <f>K160/100</f>
        <v>0.10710000000000001</v>
      </c>
      <c r="C160" s="27">
        <v>0.14249999999999999</v>
      </c>
      <c r="D160" s="57">
        <f t="shared" si="12"/>
        <v>14249.999999999998</v>
      </c>
      <c r="E160" s="28">
        <v>40406</v>
      </c>
      <c r="F160">
        <f>E160*PRODUCT($M160:M$180)</f>
        <v>43712.359014310663</v>
      </c>
      <c r="G160" s="26">
        <f t="shared" si="14"/>
        <v>0.16326530612244894</v>
      </c>
      <c r="H160" s="27">
        <f t="shared" si="15"/>
        <v>-0.22167985899673226</v>
      </c>
      <c r="I160" s="27">
        <f t="shared" si="16"/>
        <v>-0.13860587434722849</v>
      </c>
      <c r="K160" s="22">
        <v>10.71</v>
      </c>
      <c r="L160" s="59">
        <v>1.27</v>
      </c>
      <c r="M160">
        <f t="shared" si="13"/>
        <v>1.0126999999999999</v>
      </c>
      <c r="P160" s="31">
        <v>42401</v>
      </c>
      <c r="Q160" s="28">
        <v>42793.9</v>
      </c>
    </row>
    <row r="161" spans="1:17" x14ac:dyDescent="0.25">
      <c r="A161" s="44">
        <v>42401</v>
      </c>
      <c r="B161" s="29">
        <f>K161/100</f>
        <v>0.1036</v>
      </c>
      <c r="C161" s="27">
        <v>0.14249999999999999</v>
      </c>
      <c r="D161" s="57">
        <f t="shared" si="12"/>
        <v>14249.999999999998</v>
      </c>
      <c r="E161" s="28">
        <v>42793.9</v>
      </c>
      <c r="F161">
        <f>E161*PRODUCT($M161:M$180)</f>
        <v>45715.075630579842</v>
      </c>
      <c r="G161" s="26">
        <f t="shared" si="14"/>
        <v>0.16326530612244894</v>
      </c>
      <c r="H161" s="27">
        <f t="shared" si="15"/>
        <v>-0.2506198189770672</v>
      </c>
      <c r="I161" s="27">
        <f t="shared" si="16"/>
        <v>-0.17038897824849186</v>
      </c>
      <c r="K161" s="22">
        <v>10.36</v>
      </c>
      <c r="L161" s="59">
        <v>0.9</v>
      </c>
      <c r="M161">
        <f t="shared" si="13"/>
        <v>1.0089999999999999</v>
      </c>
      <c r="P161" s="31">
        <v>42430</v>
      </c>
      <c r="Q161" s="28">
        <v>50055.3</v>
      </c>
    </row>
    <row r="162" spans="1:17" x14ac:dyDescent="0.25">
      <c r="A162" s="44">
        <v>42430</v>
      </c>
      <c r="B162" s="29">
        <f>K162/100</f>
        <v>9.3900000000000011E-2</v>
      </c>
      <c r="C162" s="27">
        <v>0.14249999999999999</v>
      </c>
      <c r="D162" s="57">
        <f t="shared" si="12"/>
        <v>14249.999999999998</v>
      </c>
      <c r="E162" s="28">
        <v>50055.3</v>
      </c>
      <c r="F162">
        <f>E162*PRODUCT($M162:M$180)</f>
        <v>52995.192920821763</v>
      </c>
      <c r="G162" s="26">
        <f t="shared" si="14"/>
        <v>0.11764705882352922</v>
      </c>
      <c r="H162" s="27">
        <f t="shared" si="15"/>
        <v>-0.11324033909917675</v>
      </c>
      <c r="I162" s="27">
        <f t="shared" si="16"/>
        <v>-2.1404820630082089E-2</v>
      </c>
      <c r="K162" s="22">
        <v>9.39</v>
      </c>
      <c r="L162" s="59">
        <v>0.43</v>
      </c>
      <c r="M162">
        <f t="shared" si="13"/>
        <v>1.0043</v>
      </c>
      <c r="P162" s="31">
        <v>42461</v>
      </c>
      <c r="Q162" s="28">
        <v>53910.5</v>
      </c>
    </row>
    <row r="163" spans="1:17" x14ac:dyDescent="0.25">
      <c r="A163" s="44">
        <v>42461</v>
      </c>
      <c r="B163" s="29">
        <f>K163/100</f>
        <v>9.2799999999999994E-2</v>
      </c>
      <c r="C163" s="27">
        <v>0.14249999999999999</v>
      </c>
      <c r="D163" s="57">
        <f t="shared" si="12"/>
        <v>14249.999999999998</v>
      </c>
      <c r="E163" s="28">
        <v>53910.5</v>
      </c>
      <c r="F163">
        <f>E163*PRODUCT($M163:M$180)</f>
        <v>56832.440502084421</v>
      </c>
      <c r="G163" s="26">
        <f t="shared" si="14"/>
        <v>7.5471698113207308E-2</v>
      </c>
      <c r="H163" s="27">
        <f t="shared" si="15"/>
        <v>-0.12351469359827782</v>
      </c>
      <c r="I163" s="27">
        <f t="shared" si="16"/>
        <v>-4.1239650872906597E-2</v>
      </c>
      <c r="K163" s="22">
        <v>9.2799999999999994</v>
      </c>
      <c r="L163" s="59">
        <v>0.61</v>
      </c>
      <c r="M163">
        <f t="shared" si="13"/>
        <v>1.0061</v>
      </c>
      <c r="P163" s="31">
        <v>42491</v>
      </c>
      <c r="Q163" s="28">
        <v>48471.7</v>
      </c>
    </row>
    <row r="164" spans="1:17" x14ac:dyDescent="0.25">
      <c r="A164" s="44">
        <v>42491</v>
      </c>
      <c r="B164" s="29">
        <f>K164/100</f>
        <v>9.3200000000000005E-2</v>
      </c>
      <c r="C164" s="27">
        <v>0.14249999999999999</v>
      </c>
      <c r="D164" s="57">
        <f t="shared" si="12"/>
        <v>14249.999999999998</v>
      </c>
      <c r="E164" s="28">
        <v>48471.7</v>
      </c>
      <c r="F164">
        <f>E164*PRODUCT($M164:M$180)</f>
        <v>50789.045233566627</v>
      </c>
      <c r="G164" s="26">
        <f t="shared" si="14"/>
        <v>7.5471698113207308E-2</v>
      </c>
      <c r="H164" s="27">
        <f t="shared" si="15"/>
        <v>-0.1592911525416465</v>
      </c>
      <c r="I164" s="27">
        <f t="shared" si="16"/>
        <v>-8.1287562449690154E-2</v>
      </c>
      <c r="K164" s="22">
        <v>9.32</v>
      </c>
      <c r="L164" s="59">
        <v>0.78</v>
      </c>
      <c r="M164">
        <f t="shared" si="13"/>
        <v>1.0078</v>
      </c>
      <c r="P164" s="31">
        <v>42522</v>
      </c>
      <c r="Q164" s="28">
        <v>51526.9</v>
      </c>
    </row>
    <row r="165" spans="1:17" x14ac:dyDescent="0.25">
      <c r="A165" s="44">
        <v>42522</v>
      </c>
      <c r="B165" s="29">
        <f>K165/100</f>
        <v>8.8399999999999992E-2</v>
      </c>
      <c r="C165" s="27">
        <v>0.14249999999999999</v>
      </c>
      <c r="D165" s="57">
        <f t="shared" si="12"/>
        <v>14249.999999999998</v>
      </c>
      <c r="E165" s="28">
        <v>51526.9</v>
      </c>
      <c r="F165">
        <f>E165*PRODUCT($M165:M$180)</f>
        <v>53572.443816309366</v>
      </c>
      <c r="G165" s="26">
        <f t="shared" si="14"/>
        <v>3.6363636363636154E-2</v>
      </c>
      <c r="H165" s="27">
        <f t="shared" si="15"/>
        <v>-0.11204794804904838</v>
      </c>
      <c r="I165" s="27">
        <f t="shared" si="16"/>
        <v>-2.9275701533207354E-2</v>
      </c>
      <c r="K165" s="22">
        <v>8.84</v>
      </c>
      <c r="L165" s="59">
        <v>0.35</v>
      </c>
      <c r="M165">
        <f t="shared" si="13"/>
        <v>1.0035000000000001</v>
      </c>
      <c r="P165" s="31">
        <v>42552</v>
      </c>
      <c r="Q165" s="28">
        <v>57308.2</v>
      </c>
    </row>
    <row r="166" spans="1:17" x14ac:dyDescent="0.25">
      <c r="A166" s="44">
        <v>42552</v>
      </c>
      <c r="B166" s="29">
        <f>K166/100</f>
        <v>8.7400000000000005E-2</v>
      </c>
      <c r="C166" s="27">
        <v>0.14249999999999999</v>
      </c>
      <c r="D166" s="57">
        <f t="shared" si="12"/>
        <v>14249.999999999998</v>
      </c>
      <c r="E166" s="28">
        <v>57308.2</v>
      </c>
      <c r="F166">
        <f>E166*PRODUCT($M166:M$180)</f>
        <v>59375.439074020338</v>
      </c>
      <c r="G166" s="26">
        <f t="shared" si="14"/>
        <v>0</v>
      </c>
      <c r="H166" s="27">
        <f t="shared" si="15"/>
        <v>3.5126353848080383E-2</v>
      </c>
      <c r="I166" s="27">
        <f t="shared" si="16"/>
        <v>0.12667765921285001</v>
      </c>
      <c r="K166" s="22">
        <v>8.74</v>
      </c>
      <c r="L166" s="59">
        <v>0.52</v>
      </c>
      <c r="M166">
        <f t="shared" si="13"/>
        <v>1.0052000000000001</v>
      </c>
      <c r="P166" s="31">
        <v>42583</v>
      </c>
      <c r="Q166" s="28">
        <v>57901.1</v>
      </c>
    </row>
    <row r="167" spans="1:17" x14ac:dyDescent="0.25">
      <c r="A167" s="44">
        <v>42583</v>
      </c>
      <c r="B167" s="29">
        <f>K167/100</f>
        <v>8.9700000000000002E-2</v>
      </c>
      <c r="C167" s="27">
        <v>0.14249999999999999</v>
      </c>
      <c r="D167" s="57">
        <f t="shared" si="12"/>
        <v>14249.999999999998</v>
      </c>
      <c r="E167" s="28">
        <v>57901.1</v>
      </c>
      <c r="F167">
        <f>E167*PRODUCT($M167:M$180)</f>
        <v>59679.393499573998</v>
      </c>
      <c r="G167" s="26">
        <f t="shared" si="14"/>
        <v>0</v>
      </c>
      <c r="H167" s="27">
        <f t="shared" si="15"/>
        <v>0.14205975655340852</v>
      </c>
      <c r="I167" s="27">
        <f t="shared" si="16"/>
        <v>0.24183333154604236</v>
      </c>
      <c r="K167" s="22">
        <v>8.9700000000000006</v>
      </c>
      <c r="L167" s="59">
        <v>0.44</v>
      </c>
      <c r="M167">
        <f t="shared" si="13"/>
        <v>1.0044</v>
      </c>
      <c r="P167" s="31">
        <v>42614</v>
      </c>
      <c r="Q167" s="28">
        <v>58367</v>
      </c>
    </row>
    <row r="168" spans="1:17" x14ac:dyDescent="0.25">
      <c r="A168" s="44">
        <v>42614</v>
      </c>
      <c r="B168" s="29">
        <f>K168/100</f>
        <v>8.48E-2</v>
      </c>
      <c r="C168" s="27">
        <v>0.14249999999999999</v>
      </c>
      <c r="D168" s="57">
        <f t="shared" si="12"/>
        <v>14249.999999999998</v>
      </c>
      <c r="E168" s="28">
        <v>58367</v>
      </c>
      <c r="F168">
        <f>E168*PRODUCT($M168:M$180)</f>
        <v>59896.059838040506</v>
      </c>
      <c r="G168" s="26">
        <f t="shared" si="14"/>
        <v>0</v>
      </c>
      <c r="H168" s="27">
        <f t="shared" si="15"/>
        <v>0.18865587510514814</v>
      </c>
      <c r="I168" s="27">
        <f t="shared" si="16"/>
        <v>0.29533747750186978</v>
      </c>
      <c r="K168" s="22">
        <v>8.48</v>
      </c>
      <c r="L168" s="59">
        <v>0.08</v>
      </c>
      <c r="M168">
        <f t="shared" si="13"/>
        <v>1.0007999999999999</v>
      </c>
      <c r="P168" s="31">
        <v>42644</v>
      </c>
      <c r="Q168" s="28">
        <v>64924.5</v>
      </c>
    </row>
    <row r="169" spans="1:17" x14ac:dyDescent="0.25">
      <c r="A169" s="44">
        <v>42644</v>
      </c>
      <c r="B169" s="29">
        <f>K169/100</f>
        <v>7.8700000000000006E-2</v>
      </c>
      <c r="C169" s="27">
        <v>0.14000000000000001</v>
      </c>
      <c r="D169" s="57">
        <f t="shared" si="12"/>
        <v>14000.000000000002</v>
      </c>
      <c r="E169" s="28">
        <v>64924.5</v>
      </c>
      <c r="F169">
        <f>E169*PRODUCT($M169:M$180)</f>
        <v>66572.091187790618</v>
      </c>
      <c r="G169" s="26">
        <f t="shared" si="14"/>
        <v>-1.754385964912264E-2</v>
      </c>
      <c r="H169" s="27">
        <f t="shared" si="15"/>
        <v>0.304836298945937</v>
      </c>
      <c r="I169" s="27">
        <f t="shared" si="16"/>
        <v>0.4154392528254498</v>
      </c>
      <c r="K169" s="22">
        <v>7.87</v>
      </c>
      <c r="L169" s="59">
        <v>0.26</v>
      </c>
      <c r="M169">
        <f t="shared" si="13"/>
        <v>1.0025999999999999</v>
      </c>
      <c r="P169" s="31">
        <v>42675</v>
      </c>
      <c r="Q169" s="28">
        <v>61906.400000000001</v>
      </c>
    </row>
    <row r="170" spans="1:17" x14ac:dyDescent="0.25">
      <c r="A170" s="44">
        <v>42675</v>
      </c>
      <c r="B170" s="29">
        <f>K170/100</f>
        <v>6.9900000000000004E-2</v>
      </c>
      <c r="C170" s="27">
        <v>0.13750000000000001</v>
      </c>
      <c r="D170" s="57">
        <f t="shared" si="12"/>
        <v>13750.000000000002</v>
      </c>
      <c r="E170" s="28">
        <v>61906.400000000001</v>
      </c>
      <c r="F170">
        <f>E170*PRODUCT($M170:M$180)</f>
        <v>63312.787516542099</v>
      </c>
      <c r="G170" s="26">
        <f t="shared" si="14"/>
        <v>-3.5087719298245501E-2</v>
      </c>
      <c r="H170" s="27">
        <f t="shared" si="15"/>
        <v>0.27188075425985558</v>
      </c>
      <c r="I170" s="27">
        <f t="shared" si="16"/>
        <v>0.37202684373365491</v>
      </c>
      <c r="K170" s="22">
        <v>6.99</v>
      </c>
      <c r="L170" s="59">
        <v>0.18</v>
      </c>
      <c r="M170">
        <f t="shared" si="13"/>
        <v>1.0018</v>
      </c>
      <c r="P170" s="31">
        <v>42705</v>
      </c>
      <c r="Q170" s="28">
        <v>60227.3</v>
      </c>
    </row>
    <row r="171" spans="1:17" x14ac:dyDescent="0.25">
      <c r="A171" s="44">
        <v>42705</v>
      </c>
      <c r="B171" s="29">
        <f>K171/100</f>
        <v>6.2899999999999998E-2</v>
      </c>
      <c r="C171" s="27">
        <v>0.13750000000000001</v>
      </c>
      <c r="D171" s="57">
        <f t="shared" si="12"/>
        <v>13750.000000000002</v>
      </c>
      <c r="E171" s="28">
        <v>60227.3</v>
      </c>
      <c r="F171">
        <f>E171*PRODUCT($M171:M$180)</f>
        <v>61484.869014895121</v>
      </c>
      <c r="G171" s="26">
        <f t="shared" si="14"/>
        <v>-3.5087719298245501E-2</v>
      </c>
      <c r="H171" s="27">
        <f t="shared" si="15"/>
        <v>0.29858811376272287</v>
      </c>
      <c r="I171" s="27">
        <f t="shared" si="16"/>
        <v>0.38932641291810843</v>
      </c>
      <c r="K171" s="22">
        <v>6.29</v>
      </c>
      <c r="L171" s="59">
        <v>0.3</v>
      </c>
      <c r="M171">
        <f t="shared" si="13"/>
        <v>1.0029999999999999</v>
      </c>
      <c r="P171" s="31">
        <v>42736</v>
      </c>
      <c r="Q171" s="28">
        <v>64670.8</v>
      </c>
    </row>
    <row r="172" spans="1:17" x14ac:dyDescent="0.25">
      <c r="A172" s="44">
        <v>42736</v>
      </c>
      <c r="B172" s="29">
        <f>K172/100</f>
        <v>5.3499999999999999E-2</v>
      </c>
      <c r="C172" s="26">
        <v>0.13</v>
      </c>
      <c r="D172" s="57">
        <f t="shared" si="12"/>
        <v>13000</v>
      </c>
      <c r="E172" s="28">
        <v>64670.8</v>
      </c>
      <c r="F172">
        <f>E172*PRODUCT($M172:M$180)</f>
        <v>65823.679951282742</v>
      </c>
      <c r="G172" s="26">
        <f t="shared" si="14"/>
        <v>-8.7719298245613975E-2</v>
      </c>
      <c r="H172" s="27">
        <f t="shared" si="15"/>
        <v>0.50583682591308365</v>
      </c>
      <c r="I172" s="27">
        <f t="shared" si="16"/>
        <v>0.60052467455328418</v>
      </c>
      <c r="K172" s="48">
        <v>5.35</v>
      </c>
      <c r="L172" s="58">
        <v>0.38</v>
      </c>
      <c r="M172">
        <f t="shared" si="13"/>
        <v>1.0038</v>
      </c>
      <c r="N172" s="58"/>
      <c r="P172" s="31">
        <v>42767</v>
      </c>
      <c r="Q172" s="28">
        <v>66662.100000000006</v>
      </c>
    </row>
    <row r="173" spans="1:17" x14ac:dyDescent="0.25">
      <c r="A173" s="44">
        <v>42767</v>
      </c>
      <c r="B173" s="29">
        <f>K173/100</f>
        <v>4.7599999999999996E-2</v>
      </c>
      <c r="C173" s="26">
        <v>0.1225</v>
      </c>
      <c r="D173" s="57">
        <f t="shared" si="12"/>
        <v>12250</v>
      </c>
      <c r="E173" s="28">
        <v>66662.100000000006</v>
      </c>
      <c r="F173">
        <f>E173*PRODUCT($M173:M$180)</f>
        <v>67593.622892317653</v>
      </c>
      <c r="G173" s="26">
        <f t="shared" si="14"/>
        <v>-0.14035087719298245</v>
      </c>
      <c r="H173" s="27">
        <f t="shared" si="15"/>
        <v>0.47858495168063908</v>
      </c>
      <c r="I173" s="27">
        <f t="shared" si="16"/>
        <v>0.55774771638013831</v>
      </c>
      <c r="K173" s="48">
        <v>4.76</v>
      </c>
      <c r="L173" s="58">
        <v>0.33</v>
      </c>
      <c r="M173">
        <f t="shared" si="13"/>
        <v>1.0033000000000001</v>
      </c>
      <c r="N173" s="58"/>
      <c r="P173" s="31">
        <v>42795</v>
      </c>
      <c r="Q173" s="28">
        <v>64984.1</v>
      </c>
    </row>
    <row r="174" spans="1:17" x14ac:dyDescent="0.25">
      <c r="A174" s="44">
        <v>42795</v>
      </c>
      <c r="B174" s="29">
        <f>K174/100</f>
        <v>4.5700000000000005E-2</v>
      </c>
      <c r="C174" s="26">
        <v>0.1225</v>
      </c>
      <c r="D174" s="57">
        <f t="shared" si="12"/>
        <v>12250</v>
      </c>
      <c r="E174" s="28">
        <v>64984.1</v>
      </c>
      <c r="F174">
        <f>E174*PRODUCT($M174:M$180)</f>
        <v>65675.445883511828</v>
      </c>
      <c r="G174" s="26">
        <f t="shared" si="14"/>
        <v>-0.14035087719298245</v>
      </c>
      <c r="H174" s="27">
        <f t="shared" si="15"/>
        <v>0.23927175775423981</v>
      </c>
      <c r="I174" s="27">
        <f t="shared" si="16"/>
        <v>0.29824613976941494</v>
      </c>
      <c r="K174" s="48">
        <v>4.57</v>
      </c>
      <c r="L174" s="58">
        <v>0.25</v>
      </c>
      <c r="M174">
        <f t="shared" si="13"/>
        <v>1.0024999999999999</v>
      </c>
      <c r="N174" s="58"/>
      <c r="P174" s="31">
        <v>42826</v>
      </c>
      <c r="Q174" s="28">
        <v>65403.199999999997</v>
      </c>
    </row>
    <row r="175" spans="1:17" x14ac:dyDescent="0.25">
      <c r="A175" s="44">
        <v>42826</v>
      </c>
      <c r="B175" s="29">
        <f>K175/100</f>
        <v>4.0800000000000003E-2</v>
      </c>
      <c r="C175" s="26">
        <v>0.1125</v>
      </c>
      <c r="D175" s="57">
        <f t="shared" si="12"/>
        <v>11250</v>
      </c>
      <c r="E175" s="28">
        <v>65403.199999999997</v>
      </c>
      <c r="F175">
        <f>E175*PRODUCT($M175:M$180)</f>
        <v>65934.169136865545</v>
      </c>
      <c r="G175" s="26">
        <f t="shared" si="14"/>
        <v>-0.21052631578947356</v>
      </c>
      <c r="H175" s="27">
        <f t="shared" si="15"/>
        <v>0.16015023381667559</v>
      </c>
      <c r="I175" s="27">
        <f t="shared" si="16"/>
        <v>0.21318110572151983</v>
      </c>
      <c r="K175" s="48">
        <v>4.08</v>
      </c>
      <c r="L175" s="58">
        <v>0.14000000000000001</v>
      </c>
      <c r="M175">
        <f t="shared" si="13"/>
        <v>1.0014000000000001</v>
      </c>
      <c r="N175" s="58"/>
      <c r="P175" s="31">
        <v>42856</v>
      </c>
      <c r="Q175" s="28">
        <v>62711.5</v>
      </c>
    </row>
    <row r="176" spans="1:17" x14ac:dyDescent="0.25">
      <c r="A176" s="44">
        <v>42856</v>
      </c>
      <c r="B176" s="29">
        <f>K176/100</f>
        <v>3.6000000000000004E-2</v>
      </c>
      <c r="C176" s="26">
        <v>0.10249999999999999</v>
      </c>
      <c r="D176" s="57">
        <f t="shared" si="12"/>
        <v>10250</v>
      </c>
      <c r="E176" s="28">
        <v>62711.5</v>
      </c>
      <c r="F176">
        <f>E176*PRODUCT($M176:M$180)</f>
        <v>63132.231723486664</v>
      </c>
      <c r="G176" s="26">
        <f t="shared" si="14"/>
        <v>-0.2807017543859649</v>
      </c>
      <c r="H176" s="27">
        <f t="shared" si="15"/>
        <v>0.24302851989354557</v>
      </c>
      <c r="I176" s="27">
        <f t="shared" si="16"/>
        <v>0.29377554325513655</v>
      </c>
      <c r="K176" s="48">
        <v>3.6</v>
      </c>
      <c r="L176" s="58">
        <v>0.31</v>
      </c>
      <c r="M176">
        <f t="shared" si="13"/>
        <v>1.0031000000000001</v>
      </c>
      <c r="N176" s="58"/>
      <c r="P176" s="31">
        <v>42887</v>
      </c>
      <c r="Q176" s="28">
        <v>62900</v>
      </c>
    </row>
    <row r="177" spans="1:17" x14ac:dyDescent="0.25">
      <c r="A177" s="44">
        <v>42887</v>
      </c>
      <c r="B177" s="29">
        <f>K177/100</f>
        <v>0.03</v>
      </c>
      <c r="C177" s="26">
        <v>0.10249999999999999</v>
      </c>
      <c r="D177" s="57">
        <f t="shared" si="12"/>
        <v>10250</v>
      </c>
      <c r="E177" s="28">
        <v>62900</v>
      </c>
      <c r="F177">
        <f>E177*PRODUCT($M177:M$180)</f>
        <v>63126.304825838088</v>
      </c>
      <c r="G177" s="26">
        <f t="shared" si="14"/>
        <v>-0.2807017543859649</v>
      </c>
      <c r="H177" s="27">
        <f t="shared" si="15"/>
        <v>0.17833535916874088</v>
      </c>
      <c r="I177" s="27">
        <f t="shared" si="16"/>
        <v>0.22072160366721061</v>
      </c>
      <c r="K177" s="48">
        <v>3</v>
      </c>
      <c r="L177" s="58">
        <v>-0.23</v>
      </c>
      <c r="M177">
        <f t="shared" si="13"/>
        <v>0.99770000000000003</v>
      </c>
      <c r="N177" s="58"/>
      <c r="P177" s="31">
        <v>42917</v>
      </c>
      <c r="Q177" s="28">
        <v>65920.399999999994</v>
      </c>
    </row>
    <row r="178" spans="1:17" x14ac:dyDescent="0.25">
      <c r="A178" s="44">
        <v>42917</v>
      </c>
      <c r="B178" s="29">
        <f>K178/100</f>
        <v>2.7099999999999999E-2</v>
      </c>
      <c r="C178" s="26">
        <v>9.2499999999999999E-2</v>
      </c>
      <c r="D178" s="57">
        <f t="shared" si="12"/>
        <v>9250</v>
      </c>
      <c r="E178" s="28">
        <v>65920.399999999994</v>
      </c>
      <c r="F178">
        <f>E178*PRODUCT($M178:M$180)</f>
        <v>66310.084970331227</v>
      </c>
      <c r="G178" s="26">
        <f t="shared" si="14"/>
        <v>-0.35087719298245612</v>
      </c>
      <c r="H178" s="27">
        <f t="shared" si="15"/>
        <v>0.11679317247095744</v>
      </c>
      <c r="I178" s="27">
        <f t="shared" si="16"/>
        <v>0.15027866867219686</v>
      </c>
      <c r="K178" s="48">
        <v>2.71</v>
      </c>
      <c r="L178" s="58">
        <v>0.24</v>
      </c>
      <c r="M178">
        <f t="shared" si="13"/>
        <v>1.0024</v>
      </c>
      <c r="N178" s="58"/>
      <c r="P178" s="31">
        <v>42948</v>
      </c>
      <c r="Q178" s="28">
        <v>70835.100000000006</v>
      </c>
    </row>
    <row r="179" spans="1:17" x14ac:dyDescent="0.25">
      <c r="A179" s="44">
        <v>42948</v>
      </c>
      <c r="B179" s="29">
        <f>K179/100</f>
        <v>2.46E-2</v>
      </c>
      <c r="C179" s="26">
        <v>9.2499999999999999E-2</v>
      </c>
      <c r="D179" s="57">
        <f t="shared" si="12"/>
        <v>9250</v>
      </c>
      <c r="E179" s="28">
        <v>70835.100000000006</v>
      </c>
      <c r="F179">
        <f>E179*PRODUCT($M179:M$180)</f>
        <v>71083.23818870401</v>
      </c>
      <c r="G179" s="26">
        <f t="shared" si="14"/>
        <v>-0.35087719298245612</v>
      </c>
      <c r="H179" s="27">
        <f t="shared" si="15"/>
        <v>0.1910851304011898</v>
      </c>
      <c r="I179" s="27">
        <f t="shared" si="16"/>
        <v>0.22338090295348456</v>
      </c>
      <c r="K179" s="48">
        <v>2.46</v>
      </c>
      <c r="L179" s="58">
        <v>0.19</v>
      </c>
      <c r="M179">
        <f t="shared" si="13"/>
        <v>1.0019</v>
      </c>
      <c r="N179" s="58"/>
      <c r="P179" s="31">
        <v>42979</v>
      </c>
      <c r="Q179" s="28">
        <v>74293.5</v>
      </c>
    </row>
    <row r="180" spans="1:17" x14ac:dyDescent="0.25">
      <c r="A180" s="44">
        <v>42979</v>
      </c>
      <c r="B180" s="29">
        <f>K180/100</f>
        <v>2.5399999999999999E-2</v>
      </c>
      <c r="C180" s="26">
        <v>8.2500000000000004E-2</v>
      </c>
      <c r="D180" s="57">
        <f t="shared" si="12"/>
        <v>8250</v>
      </c>
      <c r="E180" s="28">
        <v>74293.5</v>
      </c>
      <c r="F180">
        <f>E180*PRODUCT($M$180:M180)</f>
        <v>74412.369600000005</v>
      </c>
      <c r="G180" s="26">
        <f t="shared" si="14"/>
        <v>-0.42105263157894735</v>
      </c>
      <c r="H180" s="27">
        <f t="shared" si="15"/>
        <v>0.24235834212153073</v>
      </c>
      <c r="I180" s="27">
        <f t="shared" si="16"/>
        <v>0.2728682303356349</v>
      </c>
      <c r="K180" s="48">
        <v>2.54</v>
      </c>
      <c r="L180" s="58">
        <v>0.16</v>
      </c>
      <c r="M180">
        <f t="shared" si="13"/>
        <v>1.0016</v>
      </c>
      <c r="N180" s="58"/>
      <c r="P180" s="31">
        <v>43009</v>
      </c>
      <c r="Q180" s="28">
        <v>76659.8</v>
      </c>
    </row>
    <row r="181" spans="1:17" x14ac:dyDescent="0.25">
      <c r="A181" s="30">
        <v>43009</v>
      </c>
      <c r="C181" s="26">
        <v>8.2500000000000004E-2</v>
      </c>
      <c r="D181" s="57">
        <f t="shared" si="12"/>
        <v>8250</v>
      </c>
      <c r="E181" s="28">
        <v>76659.8</v>
      </c>
      <c r="F181">
        <f>E181</f>
        <v>76659.8</v>
      </c>
      <c r="G181" s="26">
        <f t="shared" si="14"/>
        <v>-0.4107142857142857</v>
      </c>
      <c r="H181" s="27">
        <f t="shared" si="15"/>
        <v>0.15153059836671434</v>
      </c>
      <c r="I181" s="27">
        <f t="shared" si="16"/>
        <v>0.18075302851773989</v>
      </c>
    </row>
    <row r="185" spans="1:17" x14ac:dyDescent="0.25">
      <c r="D185" t="s">
        <v>214</v>
      </c>
      <c r="E185" t="s">
        <v>229</v>
      </c>
      <c r="F185" t="s">
        <v>337</v>
      </c>
      <c r="G185" t="s">
        <v>338</v>
      </c>
      <c r="I185" t="s">
        <v>339</v>
      </c>
      <c r="J185" t="s">
        <v>338</v>
      </c>
    </row>
    <row r="186" spans="1:17" x14ac:dyDescent="0.25">
      <c r="C186" s="44">
        <v>37622</v>
      </c>
      <c r="D186" s="27">
        <v>0.25</v>
      </c>
      <c r="E186">
        <v>10941.09</v>
      </c>
      <c r="F186">
        <f>153428*EXP(-9.415*D186)</f>
        <v>14577.531450955214</v>
      </c>
      <c r="G186">
        <f>E186-F186</f>
        <v>-3636.4414509552134</v>
      </c>
      <c r="I186">
        <f>3421.9*D186^(-1.237)</f>
        <v>19011.46231629853</v>
      </c>
      <c r="J186">
        <f>E186-I186</f>
        <v>-8070.3723162985298</v>
      </c>
    </row>
    <row r="187" spans="1:17" x14ac:dyDescent="0.25">
      <c r="C187" s="44">
        <v>37653</v>
      </c>
      <c r="D187" s="27">
        <v>0.255</v>
      </c>
      <c r="E187">
        <v>10280.61</v>
      </c>
      <c r="F187">
        <f t="shared" ref="F187:F250" si="17">153428*EXP(-9.415*D187)</f>
        <v>13907.195966521191</v>
      </c>
      <c r="G187">
        <f t="shared" ref="G187:G250" si="18">E187-F187</f>
        <v>-3626.5859665211901</v>
      </c>
      <c r="I187">
        <f t="shared" ref="I187:I250" si="19">3421.9*D187^(-1.237)</f>
        <v>18551.41798007071</v>
      </c>
      <c r="J187">
        <f t="shared" ref="J187:J250" si="20">E187-I187</f>
        <v>-8270.8079800707092</v>
      </c>
    </row>
    <row r="188" spans="1:17" x14ac:dyDescent="0.25">
      <c r="C188" s="44">
        <v>37681</v>
      </c>
      <c r="D188" s="27">
        <v>0.26500000000000001</v>
      </c>
      <c r="E188">
        <v>11273.63</v>
      </c>
      <c r="F188">
        <f t="shared" si="17"/>
        <v>12657.581979726687</v>
      </c>
      <c r="G188">
        <f t="shared" si="18"/>
        <v>-1383.9519797266876</v>
      </c>
      <c r="I188">
        <f t="shared" si="19"/>
        <v>17689.361925255642</v>
      </c>
      <c r="J188">
        <f t="shared" si="20"/>
        <v>-6415.7319252556426</v>
      </c>
    </row>
    <row r="189" spans="1:17" x14ac:dyDescent="0.25">
      <c r="C189" s="44">
        <v>37712</v>
      </c>
      <c r="D189" s="27">
        <v>0.26500000000000001</v>
      </c>
      <c r="E189">
        <v>12556.7</v>
      </c>
      <c r="F189">
        <f t="shared" si="17"/>
        <v>12657.581979726687</v>
      </c>
      <c r="G189">
        <f t="shared" si="18"/>
        <v>-100.88197972668604</v>
      </c>
      <c r="I189">
        <f t="shared" si="19"/>
        <v>17689.361925255642</v>
      </c>
      <c r="J189">
        <f t="shared" si="20"/>
        <v>-5132.6619252556411</v>
      </c>
    </row>
    <row r="190" spans="1:17" x14ac:dyDescent="0.25">
      <c r="C190" s="44">
        <v>37742</v>
      </c>
      <c r="D190" s="27">
        <v>0.26500000000000001</v>
      </c>
      <c r="E190">
        <v>13421.6</v>
      </c>
      <c r="F190">
        <f t="shared" si="17"/>
        <v>12657.581979726687</v>
      </c>
      <c r="G190">
        <f t="shared" si="18"/>
        <v>764.0180202733136</v>
      </c>
      <c r="I190">
        <f t="shared" si="19"/>
        <v>17689.361925255642</v>
      </c>
      <c r="J190">
        <f t="shared" si="20"/>
        <v>-4267.7619252556415</v>
      </c>
    </row>
    <row r="191" spans="1:17" x14ac:dyDescent="0.25">
      <c r="C191" s="44">
        <v>37773</v>
      </c>
      <c r="D191" s="27">
        <v>0.26</v>
      </c>
      <c r="E191">
        <v>12972.58</v>
      </c>
      <c r="F191">
        <f t="shared" si="17"/>
        <v>13267.685293764178</v>
      </c>
      <c r="G191">
        <f t="shared" si="18"/>
        <v>-295.10529376417799</v>
      </c>
      <c r="I191">
        <f t="shared" si="19"/>
        <v>18111.118924796105</v>
      </c>
      <c r="J191">
        <f t="shared" si="20"/>
        <v>-5138.5389247961048</v>
      </c>
    </row>
    <row r="192" spans="1:17" x14ac:dyDescent="0.25">
      <c r="C192" s="44">
        <v>37803</v>
      </c>
      <c r="D192" s="27">
        <v>0.245</v>
      </c>
      <c r="E192">
        <v>13571.73</v>
      </c>
      <c r="F192">
        <f t="shared" si="17"/>
        <v>15280.177522136781</v>
      </c>
      <c r="G192">
        <f t="shared" si="18"/>
        <v>-1708.4475221367811</v>
      </c>
      <c r="I192">
        <f t="shared" si="19"/>
        <v>19492.559448739601</v>
      </c>
      <c r="J192">
        <f t="shared" si="20"/>
        <v>-5920.8294487396015</v>
      </c>
    </row>
    <row r="193" spans="3:10" x14ac:dyDescent="0.25">
      <c r="C193" s="44">
        <v>37834</v>
      </c>
      <c r="D193" s="27">
        <v>0.22</v>
      </c>
      <c r="E193">
        <v>15174.49</v>
      </c>
      <c r="F193">
        <f t="shared" si="17"/>
        <v>19335.279906168907</v>
      </c>
      <c r="G193">
        <f t="shared" si="18"/>
        <v>-4160.7899061689077</v>
      </c>
      <c r="I193">
        <f t="shared" si="19"/>
        <v>22268.474030819612</v>
      </c>
      <c r="J193">
        <f t="shared" si="20"/>
        <v>-7093.9840308196126</v>
      </c>
    </row>
    <row r="194" spans="3:10" x14ac:dyDescent="0.25">
      <c r="C194" s="44">
        <v>37865</v>
      </c>
      <c r="D194" s="27">
        <v>0.2</v>
      </c>
      <c r="E194">
        <v>16010.67</v>
      </c>
      <c r="F194">
        <f t="shared" si="17"/>
        <v>23341.465208732123</v>
      </c>
      <c r="G194">
        <f t="shared" si="18"/>
        <v>-7330.7952087321228</v>
      </c>
      <c r="I194">
        <f t="shared" si="19"/>
        <v>25054.930889272971</v>
      </c>
      <c r="J194">
        <f t="shared" si="20"/>
        <v>-9044.2608892729713</v>
      </c>
    </row>
    <row r="195" spans="3:10" x14ac:dyDescent="0.25">
      <c r="C195" s="44">
        <v>37895</v>
      </c>
      <c r="D195" s="27">
        <v>0.19</v>
      </c>
      <c r="E195">
        <v>17982.490000000002</v>
      </c>
      <c r="F195">
        <f t="shared" si="17"/>
        <v>25645.840676639535</v>
      </c>
      <c r="G195">
        <f t="shared" si="18"/>
        <v>-7663.350676639533</v>
      </c>
      <c r="I195">
        <f t="shared" si="19"/>
        <v>26696.179231019101</v>
      </c>
      <c r="J195">
        <f t="shared" si="20"/>
        <v>-8713.6892310190997</v>
      </c>
    </row>
    <row r="196" spans="3:10" x14ac:dyDescent="0.25">
      <c r="C196" s="44">
        <v>37926</v>
      </c>
      <c r="D196" s="27">
        <v>0.17499999999999999</v>
      </c>
      <c r="E196">
        <v>20183.97</v>
      </c>
      <c r="F196">
        <f t="shared" si="17"/>
        <v>29535.8979028293</v>
      </c>
      <c r="G196">
        <f t="shared" si="18"/>
        <v>-9351.9279028292985</v>
      </c>
      <c r="I196">
        <f t="shared" si="19"/>
        <v>29554.883212093591</v>
      </c>
      <c r="J196">
        <f t="shared" si="20"/>
        <v>-9370.9132120935901</v>
      </c>
    </row>
    <row r="197" spans="3:10" x14ac:dyDescent="0.25">
      <c r="C197" s="44">
        <v>37956</v>
      </c>
      <c r="D197" s="27">
        <v>0.16500000000000001</v>
      </c>
      <c r="E197">
        <v>22236.39</v>
      </c>
      <c r="F197">
        <f t="shared" si="17"/>
        <v>32451.815902888487</v>
      </c>
      <c r="G197">
        <f t="shared" si="18"/>
        <v>-10215.425902888488</v>
      </c>
      <c r="I197">
        <f t="shared" si="19"/>
        <v>31786.277810137934</v>
      </c>
      <c r="J197">
        <f t="shared" si="20"/>
        <v>-9549.8878101379341</v>
      </c>
    </row>
    <row r="198" spans="3:10" x14ac:dyDescent="0.25">
      <c r="C198" s="44">
        <v>37987</v>
      </c>
      <c r="D198" s="27">
        <v>0.16500000000000001</v>
      </c>
      <c r="E198">
        <v>21851.439999999999</v>
      </c>
      <c r="F198">
        <f t="shared" si="17"/>
        <v>32451.815902888487</v>
      </c>
      <c r="G198">
        <f t="shared" si="18"/>
        <v>-10600.375902888489</v>
      </c>
      <c r="I198">
        <f t="shared" si="19"/>
        <v>31786.277810137934</v>
      </c>
      <c r="J198">
        <f t="shared" si="20"/>
        <v>-9934.8378101379349</v>
      </c>
    </row>
    <row r="199" spans="3:10" x14ac:dyDescent="0.25">
      <c r="C199" s="44">
        <v>38018</v>
      </c>
      <c r="D199" s="27">
        <v>0.16500000000000001</v>
      </c>
      <c r="E199">
        <v>21755.02</v>
      </c>
      <c r="F199">
        <f t="shared" si="17"/>
        <v>32451.815902888487</v>
      </c>
      <c r="G199">
        <f t="shared" si="18"/>
        <v>-10696.795902888487</v>
      </c>
      <c r="I199">
        <f t="shared" si="19"/>
        <v>31786.277810137934</v>
      </c>
      <c r="J199">
        <f t="shared" si="20"/>
        <v>-10031.257810137933</v>
      </c>
    </row>
    <row r="200" spans="3:10" x14ac:dyDescent="0.25">
      <c r="C200" s="44">
        <v>38047</v>
      </c>
      <c r="D200" s="27">
        <v>0.16250000000000001</v>
      </c>
      <c r="E200">
        <v>22142.26</v>
      </c>
      <c r="F200">
        <f t="shared" si="17"/>
        <v>33224.710844497451</v>
      </c>
      <c r="G200">
        <f t="shared" si="18"/>
        <v>-11082.450844497453</v>
      </c>
      <c r="I200">
        <f t="shared" si="19"/>
        <v>32392.293652562665</v>
      </c>
      <c r="J200">
        <f t="shared" si="20"/>
        <v>-10250.033652562666</v>
      </c>
    </row>
    <row r="201" spans="3:10" x14ac:dyDescent="0.25">
      <c r="C201" s="44">
        <v>38078</v>
      </c>
      <c r="D201" s="27">
        <v>0.16</v>
      </c>
      <c r="E201">
        <v>19607.23</v>
      </c>
      <c r="F201">
        <f t="shared" si="17"/>
        <v>34016.013587770038</v>
      </c>
      <c r="G201">
        <f t="shared" si="18"/>
        <v>-14408.783587770038</v>
      </c>
      <c r="I201">
        <f t="shared" si="19"/>
        <v>33019.530608546367</v>
      </c>
      <c r="J201">
        <f t="shared" si="20"/>
        <v>-13412.300608546368</v>
      </c>
    </row>
    <row r="202" spans="3:10" x14ac:dyDescent="0.25">
      <c r="C202" s="44">
        <v>38108</v>
      </c>
      <c r="D202" s="27">
        <v>0.16</v>
      </c>
      <c r="E202">
        <v>19544.669999999998</v>
      </c>
      <c r="F202">
        <f t="shared" si="17"/>
        <v>34016.013587770038</v>
      </c>
      <c r="G202">
        <f t="shared" si="18"/>
        <v>-14471.343587770039</v>
      </c>
      <c r="I202">
        <f t="shared" si="19"/>
        <v>33019.530608546367</v>
      </c>
      <c r="J202">
        <f t="shared" si="20"/>
        <v>-13474.860608546369</v>
      </c>
    </row>
    <row r="203" spans="3:10" x14ac:dyDescent="0.25">
      <c r="C203" s="44">
        <v>38139</v>
      </c>
      <c r="D203" s="27">
        <v>0.16</v>
      </c>
      <c r="E203">
        <v>21148.91</v>
      </c>
      <c r="F203">
        <f t="shared" si="17"/>
        <v>34016.013587770038</v>
      </c>
      <c r="G203">
        <f t="shared" si="18"/>
        <v>-12867.103587770038</v>
      </c>
      <c r="I203">
        <f t="shared" si="19"/>
        <v>33019.530608546367</v>
      </c>
      <c r="J203">
        <f t="shared" si="20"/>
        <v>-11870.620608546367</v>
      </c>
    </row>
    <row r="204" spans="3:10" x14ac:dyDescent="0.25">
      <c r="C204" s="44">
        <v>38169</v>
      </c>
      <c r="D204" s="27">
        <v>0.16</v>
      </c>
      <c r="E204">
        <v>22336.87</v>
      </c>
      <c r="F204">
        <f t="shared" si="17"/>
        <v>34016.013587770038</v>
      </c>
      <c r="G204">
        <f t="shared" si="18"/>
        <v>-11679.143587770039</v>
      </c>
      <c r="I204">
        <f t="shared" si="19"/>
        <v>33019.530608546367</v>
      </c>
      <c r="J204">
        <f t="shared" si="20"/>
        <v>-10682.660608546368</v>
      </c>
    </row>
    <row r="205" spans="3:10" x14ac:dyDescent="0.25">
      <c r="C205" s="44">
        <v>38200</v>
      </c>
      <c r="D205" s="27">
        <v>0.16</v>
      </c>
      <c r="E205">
        <v>22803.19</v>
      </c>
      <c r="F205">
        <f t="shared" si="17"/>
        <v>34016.013587770038</v>
      </c>
      <c r="G205">
        <f t="shared" si="18"/>
        <v>-11212.823587770039</v>
      </c>
      <c r="I205">
        <f t="shared" si="19"/>
        <v>33019.530608546367</v>
      </c>
      <c r="J205">
        <f t="shared" si="20"/>
        <v>-10216.340608546368</v>
      </c>
    </row>
    <row r="206" spans="3:10" x14ac:dyDescent="0.25">
      <c r="C206" s="44">
        <v>38231</v>
      </c>
      <c r="D206" s="27">
        <v>0.16250000000000001</v>
      </c>
      <c r="E206">
        <v>23245.24</v>
      </c>
      <c r="F206">
        <f t="shared" si="17"/>
        <v>33224.710844497451</v>
      </c>
      <c r="G206">
        <f t="shared" si="18"/>
        <v>-9979.4708444974494</v>
      </c>
      <c r="I206">
        <f t="shared" si="19"/>
        <v>32392.293652562665</v>
      </c>
      <c r="J206">
        <f t="shared" si="20"/>
        <v>-9147.053652562663</v>
      </c>
    </row>
    <row r="207" spans="3:10" x14ac:dyDescent="0.25">
      <c r="C207" s="44">
        <v>38261</v>
      </c>
      <c r="D207" s="27">
        <v>0.16750000000000001</v>
      </c>
      <c r="E207">
        <v>23052.18</v>
      </c>
      <c r="F207">
        <f t="shared" si="17"/>
        <v>31696.900548628251</v>
      </c>
      <c r="G207">
        <f t="shared" si="18"/>
        <v>-8644.720548628251</v>
      </c>
      <c r="I207">
        <f t="shared" si="19"/>
        <v>31200.459646051619</v>
      </c>
      <c r="J207">
        <f t="shared" si="20"/>
        <v>-8148.2796460516183</v>
      </c>
    </row>
    <row r="208" spans="3:10" x14ac:dyDescent="0.25">
      <c r="C208" s="44">
        <v>38292</v>
      </c>
      <c r="D208" s="27">
        <v>0.17249999999999999</v>
      </c>
      <c r="E208">
        <v>25128.33</v>
      </c>
      <c r="F208">
        <f t="shared" si="17"/>
        <v>30239.34532017224</v>
      </c>
      <c r="G208">
        <f t="shared" si="18"/>
        <v>-5111.0153201722387</v>
      </c>
      <c r="I208">
        <f t="shared" si="19"/>
        <v>30085.636072207639</v>
      </c>
      <c r="J208">
        <f t="shared" si="20"/>
        <v>-4957.306072207637</v>
      </c>
    </row>
    <row r="209" spans="3:10" x14ac:dyDescent="0.25">
      <c r="C209" s="44">
        <v>38322</v>
      </c>
      <c r="D209" s="27">
        <v>0.17749999999999999</v>
      </c>
      <c r="E209">
        <v>26196.25</v>
      </c>
      <c r="F209">
        <f t="shared" si="17"/>
        <v>28848.814539129948</v>
      </c>
      <c r="G209">
        <f t="shared" si="18"/>
        <v>-2652.5645391299477</v>
      </c>
      <c r="I209">
        <f t="shared" si="19"/>
        <v>29040.824726862527</v>
      </c>
      <c r="J209">
        <f t="shared" si="20"/>
        <v>-2844.5747268625273</v>
      </c>
    </row>
    <row r="210" spans="3:10" x14ac:dyDescent="0.25">
      <c r="C210" s="44">
        <v>38353</v>
      </c>
      <c r="D210" s="27">
        <v>0.1825</v>
      </c>
      <c r="E210">
        <v>24352.94</v>
      </c>
      <c r="F210">
        <f t="shared" si="17"/>
        <v>27522.226142836844</v>
      </c>
      <c r="G210">
        <f t="shared" si="18"/>
        <v>-3169.2861428368451</v>
      </c>
      <c r="I210">
        <f t="shared" si="19"/>
        <v>28059.837077488377</v>
      </c>
      <c r="J210">
        <f t="shared" si="20"/>
        <v>-3706.8970774883783</v>
      </c>
    </row>
    <row r="211" spans="3:10" x14ac:dyDescent="0.25">
      <c r="C211" s="44">
        <v>38384</v>
      </c>
      <c r="D211" s="27">
        <v>0.1875</v>
      </c>
      <c r="E211">
        <v>28139.13</v>
      </c>
      <c r="F211">
        <f t="shared" si="17"/>
        <v>26256.639794679635</v>
      </c>
      <c r="G211">
        <f t="shared" si="18"/>
        <v>1882.4902053203659</v>
      </c>
      <c r="I211">
        <f t="shared" si="19"/>
        <v>27137.18155660222</v>
      </c>
      <c r="J211">
        <f t="shared" si="20"/>
        <v>1001.9484433977814</v>
      </c>
    </row>
    <row r="212" spans="3:10" x14ac:dyDescent="0.25">
      <c r="C212" s="44">
        <v>38412</v>
      </c>
      <c r="D212" s="27">
        <v>0.1925</v>
      </c>
      <c r="E212">
        <v>26610.65</v>
      </c>
      <c r="F212">
        <f t="shared" si="17"/>
        <v>25049.250366943372</v>
      </c>
      <c r="G212">
        <f t="shared" si="18"/>
        <v>1561.3996330566297</v>
      </c>
      <c r="I212">
        <f t="shared" si="19"/>
        <v>26267.969055711499</v>
      </c>
      <c r="J212">
        <f t="shared" si="20"/>
        <v>342.68094428850236</v>
      </c>
    </row>
    <row r="213" spans="3:10" x14ac:dyDescent="0.25">
      <c r="C213" s="44">
        <v>38443</v>
      </c>
      <c r="D213" s="27">
        <v>0.19500000000000001</v>
      </c>
      <c r="E213">
        <v>24843.7</v>
      </c>
      <c r="F213">
        <f t="shared" si="17"/>
        <v>24466.538331003609</v>
      </c>
      <c r="G213">
        <f t="shared" si="18"/>
        <v>377.16166899639211</v>
      </c>
      <c r="I213">
        <f t="shared" si="19"/>
        <v>25852.020969163244</v>
      </c>
      <c r="J213">
        <f t="shared" si="20"/>
        <v>-1008.3209691632437</v>
      </c>
    </row>
    <row r="214" spans="3:10" x14ac:dyDescent="0.25">
      <c r="C214" s="44">
        <v>38473</v>
      </c>
      <c r="D214" s="27">
        <v>0.19750000000000001</v>
      </c>
      <c r="E214">
        <v>25207.07</v>
      </c>
      <c r="F214">
        <f t="shared" si="17"/>
        <v>23897.381723344326</v>
      </c>
      <c r="G214">
        <f t="shared" si="18"/>
        <v>1309.6882766556737</v>
      </c>
      <c r="I214">
        <f t="shared" si="19"/>
        <v>25447.833295539236</v>
      </c>
      <c r="J214">
        <f t="shared" si="20"/>
        <v>-240.76329553923642</v>
      </c>
    </row>
    <row r="215" spans="3:10" x14ac:dyDescent="0.25">
      <c r="C215" s="44">
        <v>38504</v>
      </c>
      <c r="D215" s="27">
        <v>0.19750000000000001</v>
      </c>
      <c r="E215">
        <v>25051.21</v>
      </c>
      <c r="F215">
        <f t="shared" si="17"/>
        <v>23897.381723344326</v>
      </c>
      <c r="G215">
        <f t="shared" si="18"/>
        <v>1153.8282766556731</v>
      </c>
      <c r="I215">
        <f t="shared" si="19"/>
        <v>25447.833295539236</v>
      </c>
      <c r="J215">
        <f t="shared" si="20"/>
        <v>-396.62329553923701</v>
      </c>
    </row>
    <row r="216" spans="3:10" x14ac:dyDescent="0.25">
      <c r="C216" s="44">
        <v>38534</v>
      </c>
      <c r="D216" s="27">
        <v>0.19750000000000001</v>
      </c>
      <c r="E216">
        <v>26042.36</v>
      </c>
      <c r="F216">
        <f t="shared" si="17"/>
        <v>23897.381723344326</v>
      </c>
      <c r="G216">
        <f t="shared" si="18"/>
        <v>2144.9782766556746</v>
      </c>
      <c r="I216">
        <f t="shared" si="19"/>
        <v>25447.833295539236</v>
      </c>
      <c r="J216">
        <f t="shared" si="20"/>
        <v>594.52670446076445</v>
      </c>
    </row>
    <row r="217" spans="3:10" x14ac:dyDescent="0.25">
      <c r="C217" s="44">
        <v>38565</v>
      </c>
      <c r="D217" s="27">
        <v>0.19750000000000001</v>
      </c>
      <c r="E217">
        <v>28044.83</v>
      </c>
      <c r="F217">
        <f t="shared" si="17"/>
        <v>23897.381723344326</v>
      </c>
      <c r="G217">
        <f t="shared" si="18"/>
        <v>4147.4482766556757</v>
      </c>
      <c r="I217">
        <f t="shared" si="19"/>
        <v>25447.833295539236</v>
      </c>
      <c r="J217">
        <f t="shared" si="20"/>
        <v>2596.9967044607656</v>
      </c>
    </row>
    <row r="218" spans="3:10" x14ac:dyDescent="0.25">
      <c r="C218" s="44">
        <v>38596</v>
      </c>
      <c r="D218" s="27">
        <v>0.19500000000000001</v>
      </c>
      <c r="E218">
        <v>31583.79</v>
      </c>
      <c r="F218">
        <f t="shared" si="17"/>
        <v>24466.538331003609</v>
      </c>
      <c r="G218">
        <f t="shared" si="18"/>
        <v>7117.2516689963923</v>
      </c>
      <c r="I218">
        <f t="shared" si="19"/>
        <v>25852.020969163244</v>
      </c>
      <c r="J218">
        <f t="shared" si="20"/>
        <v>5731.7690308367564</v>
      </c>
    </row>
    <row r="219" spans="3:10" x14ac:dyDescent="0.25">
      <c r="C219" s="44">
        <v>38626</v>
      </c>
      <c r="D219" s="27">
        <v>0.19</v>
      </c>
      <c r="E219">
        <v>30193.51</v>
      </c>
      <c r="F219">
        <f t="shared" si="17"/>
        <v>25645.840676639535</v>
      </c>
      <c r="G219">
        <f t="shared" si="18"/>
        <v>4547.6693233604637</v>
      </c>
      <c r="I219">
        <f t="shared" si="19"/>
        <v>26696.179231019101</v>
      </c>
      <c r="J219">
        <f t="shared" si="20"/>
        <v>3497.3307689808971</v>
      </c>
    </row>
    <row r="220" spans="3:10" x14ac:dyDescent="0.25">
      <c r="C220" s="44">
        <v>38657</v>
      </c>
      <c r="D220" s="27">
        <v>0.185</v>
      </c>
      <c r="E220">
        <v>31916.76</v>
      </c>
      <c r="F220">
        <f t="shared" si="17"/>
        <v>26881.986127892073</v>
      </c>
      <c r="G220">
        <f t="shared" si="18"/>
        <v>5034.7738721079259</v>
      </c>
      <c r="I220">
        <f t="shared" si="19"/>
        <v>27591.53649169856</v>
      </c>
      <c r="J220">
        <f t="shared" si="20"/>
        <v>4325.2235083014384</v>
      </c>
    </row>
    <row r="221" spans="3:10" x14ac:dyDescent="0.25">
      <c r="C221" s="44">
        <v>38687</v>
      </c>
      <c r="D221" s="27">
        <v>0.18</v>
      </c>
      <c r="E221">
        <v>33455.94</v>
      </c>
      <c r="F221">
        <f t="shared" si="17"/>
        <v>28177.714557761665</v>
      </c>
      <c r="G221">
        <f t="shared" si="18"/>
        <v>5278.2254422383376</v>
      </c>
      <c r="I221">
        <f t="shared" si="19"/>
        <v>28542.711310830564</v>
      </c>
      <c r="J221">
        <f t="shared" si="20"/>
        <v>4913.2286891694384</v>
      </c>
    </row>
    <row r="222" spans="3:10" x14ac:dyDescent="0.25">
      <c r="C222" s="44">
        <v>38718</v>
      </c>
      <c r="D222" s="27">
        <v>0.17249999999999999</v>
      </c>
      <c r="E222">
        <v>38382.800000000003</v>
      </c>
      <c r="F222">
        <f t="shared" si="17"/>
        <v>30239.34532017224</v>
      </c>
      <c r="G222">
        <f t="shared" si="18"/>
        <v>8143.4546798277624</v>
      </c>
      <c r="I222">
        <f t="shared" si="19"/>
        <v>30085.636072207639</v>
      </c>
      <c r="J222">
        <f t="shared" si="20"/>
        <v>8297.1639277923641</v>
      </c>
    </row>
    <row r="223" spans="3:10" x14ac:dyDescent="0.25">
      <c r="C223" s="44">
        <v>38749</v>
      </c>
      <c r="D223" s="27">
        <v>0.17249999999999999</v>
      </c>
      <c r="E223">
        <v>38610.39</v>
      </c>
      <c r="F223">
        <f t="shared" si="17"/>
        <v>30239.34532017224</v>
      </c>
      <c r="G223">
        <f t="shared" si="18"/>
        <v>8371.044679827759</v>
      </c>
      <c r="I223">
        <f t="shared" si="19"/>
        <v>30085.636072207639</v>
      </c>
      <c r="J223">
        <f t="shared" si="20"/>
        <v>8524.7539277923606</v>
      </c>
    </row>
    <row r="224" spans="3:10" x14ac:dyDescent="0.25">
      <c r="C224" s="44">
        <v>38777</v>
      </c>
      <c r="D224" s="27">
        <v>0.16500000000000001</v>
      </c>
      <c r="E224">
        <v>37951.97</v>
      </c>
      <c r="F224">
        <f t="shared" si="17"/>
        <v>32451.815902888487</v>
      </c>
      <c r="G224">
        <f t="shared" si="18"/>
        <v>5500.1540971115137</v>
      </c>
      <c r="I224">
        <f t="shared" si="19"/>
        <v>31786.277810137934</v>
      </c>
      <c r="J224">
        <f t="shared" si="20"/>
        <v>6165.6921898620676</v>
      </c>
    </row>
    <row r="225" spans="3:10" x14ac:dyDescent="0.25">
      <c r="C225" s="44">
        <v>38808</v>
      </c>
      <c r="D225" s="27">
        <v>0.1575</v>
      </c>
      <c r="E225">
        <v>40363.42</v>
      </c>
      <c r="F225">
        <f t="shared" si="17"/>
        <v>34826.162545670086</v>
      </c>
      <c r="G225">
        <f t="shared" si="18"/>
        <v>5537.2574543299124</v>
      </c>
      <c r="I225">
        <f t="shared" si="19"/>
        <v>33669.081071353881</v>
      </c>
      <c r="J225">
        <f t="shared" si="20"/>
        <v>6694.338928646117</v>
      </c>
    </row>
    <row r="226" spans="3:10" x14ac:dyDescent="0.25">
      <c r="C226" s="44">
        <v>38838</v>
      </c>
      <c r="D226" s="27">
        <v>0.1525</v>
      </c>
      <c r="E226">
        <v>36530.04</v>
      </c>
      <c r="F226">
        <f t="shared" si="17"/>
        <v>36504.805213626212</v>
      </c>
      <c r="G226">
        <f t="shared" si="18"/>
        <v>25.234786373788666</v>
      </c>
      <c r="I226">
        <f t="shared" si="19"/>
        <v>35039.872492762908</v>
      </c>
      <c r="J226">
        <f t="shared" si="20"/>
        <v>1490.1675072370927</v>
      </c>
    </row>
    <row r="227" spans="3:10" x14ac:dyDescent="0.25">
      <c r="C227" s="44">
        <v>38869</v>
      </c>
      <c r="D227" s="27">
        <v>0.1525</v>
      </c>
      <c r="E227">
        <v>36630.660000000003</v>
      </c>
      <c r="F227">
        <f t="shared" si="17"/>
        <v>36504.805213626212</v>
      </c>
      <c r="G227">
        <f t="shared" si="18"/>
        <v>125.85478637379128</v>
      </c>
      <c r="I227">
        <f t="shared" si="19"/>
        <v>35039.872492762908</v>
      </c>
      <c r="J227">
        <f t="shared" si="20"/>
        <v>1590.7875072370953</v>
      </c>
    </row>
    <row r="228" spans="3:10" x14ac:dyDescent="0.25">
      <c r="C228" s="44">
        <v>38899</v>
      </c>
      <c r="D228" s="27">
        <v>0.14749999999999999</v>
      </c>
      <c r="E228">
        <v>37077.120000000003</v>
      </c>
      <c r="F228">
        <f t="shared" si="17"/>
        <v>38264.359500914143</v>
      </c>
      <c r="G228">
        <f t="shared" si="18"/>
        <v>-1187.2395009141401</v>
      </c>
      <c r="I228">
        <f t="shared" si="19"/>
        <v>36515.023514036802</v>
      </c>
      <c r="J228">
        <f t="shared" si="20"/>
        <v>562.09648596320039</v>
      </c>
    </row>
    <row r="229" spans="3:10" x14ac:dyDescent="0.25">
      <c r="C229" s="44">
        <v>38930</v>
      </c>
      <c r="D229" s="27">
        <v>0.14249999999999999</v>
      </c>
      <c r="E229">
        <v>36232.22</v>
      </c>
      <c r="F229">
        <f t="shared" si="17"/>
        <v>40108.72539784621</v>
      </c>
      <c r="G229">
        <f t="shared" si="18"/>
        <v>-3876.5053978462092</v>
      </c>
      <c r="I229">
        <f t="shared" si="19"/>
        <v>38106.435507524329</v>
      </c>
      <c r="J229">
        <f t="shared" si="20"/>
        <v>-1874.2155075243281</v>
      </c>
    </row>
    <row r="230" spans="3:10" x14ac:dyDescent="0.25">
      <c r="C230" s="44">
        <v>38961</v>
      </c>
      <c r="D230" s="27">
        <v>0.14249999999999999</v>
      </c>
      <c r="E230">
        <v>36449.4</v>
      </c>
      <c r="F230">
        <f t="shared" si="17"/>
        <v>40108.72539784621</v>
      </c>
      <c r="G230">
        <f t="shared" si="18"/>
        <v>-3659.3253978462089</v>
      </c>
      <c r="I230">
        <f t="shared" si="19"/>
        <v>38106.435507524329</v>
      </c>
      <c r="J230">
        <f t="shared" si="20"/>
        <v>-1657.0355075243278</v>
      </c>
    </row>
    <row r="231" spans="3:10" x14ac:dyDescent="0.25">
      <c r="C231" s="44">
        <v>38991</v>
      </c>
      <c r="D231" s="27">
        <v>0.13750000000000001</v>
      </c>
      <c r="E231">
        <v>39262.79</v>
      </c>
      <c r="F231">
        <f t="shared" si="17"/>
        <v>42041.990876690375</v>
      </c>
      <c r="G231">
        <f t="shared" si="18"/>
        <v>-2779.2008766903746</v>
      </c>
      <c r="I231">
        <f t="shared" si="19"/>
        <v>39827.85122200258</v>
      </c>
      <c r="J231">
        <f t="shared" si="20"/>
        <v>-565.0612220025796</v>
      </c>
    </row>
    <row r="232" spans="3:10" x14ac:dyDescent="0.25">
      <c r="C232" s="44">
        <v>39022</v>
      </c>
      <c r="D232" s="27">
        <v>0.13250000000000001</v>
      </c>
      <c r="E232">
        <v>41931.839999999997</v>
      </c>
      <c r="F232">
        <f t="shared" si="17"/>
        <v>44068.440952517325</v>
      </c>
      <c r="G232">
        <f t="shared" si="18"/>
        <v>-2136.6009525173286</v>
      </c>
      <c r="I232">
        <f t="shared" si="19"/>
        <v>41695.220255914624</v>
      </c>
      <c r="J232">
        <f t="shared" si="20"/>
        <v>236.61974408537208</v>
      </c>
    </row>
    <row r="233" spans="3:10" x14ac:dyDescent="0.25">
      <c r="C233" s="44">
        <v>39052</v>
      </c>
      <c r="D233" s="27">
        <v>0.13250000000000001</v>
      </c>
      <c r="E233">
        <v>44473.71</v>
      </c>
      <c r="F233">
        <f t="shared" si="17"/>
        <v>44068.440952517325</v>
      </c>
      <c r="G233">
        <f t="shared" si="18"/>
        <v>405.26904748267407</v>
      </c>
      <c r="I233">
        <f t="shared" si="19"/>
        <v>41695.220255914624</v>
      </c>
      <c r="J233">
        <f t="shared" si="20"/>
        <v>2778.4897440853747</v>
      </c>
    </row>
    <row r="234" spans="3:10" x14ac:dyDescent="0.25">
      <c r="C234" s="44">
        <v>39083</v>
      </c>
      <c r="D234" s="27">
        <v>0.13</v>
      </c>
      <c r="E234">
        <v>44641.599999999999</v>
      </c>
      <c r="F234">
        <f t="shared" si="17"/>
        <v>45118.005488403964</v>
      </c>
      <c r="G234">
        <f t="shared" si="18"/>
        <v>-476.40548840396514</v>
      </c>
      <c r="I234">
        <f t="shared" si="19"/>
        <v>42689.334744872314</v>
      </c>
      <c r="J234">
        <f t="shared" si="20"/>
        <v>1952.2652551276842</v>
      </c>
    </row>
    <row r="235" spans="3:10" x14ac:dyDescent="0.25">
      <c r="C235" s="44">
        <v>39114</v>
      </c>
      <c r="D235" s="27">
        <v>0.13</v>
      </c>
      <c r="E235">
        <v>43892.31</v>
      </c>
      <c r="F235">
        <f t="shared" si="17"/>
        <v>45118.005488403964</v>
      </c>
      <c r="G235">
        <f t="shared" si="18"/>
        <v>-1225.695488403966</v>
      </c>
      <c r="I235">
        <f t="shared" si="19"/>
        <v>42689.334744872314</v>
      </c>
      <c r="J235">
        <f t="shared" si="20"/>
        <v>1202.9752551276833</v>
      </c>
    </row>
    <row r="236" spans="3:10" x14ac:dyDescent="0.25">
      <c r="C236" s="44">
        <v>39142</v>
      </c>
      <c r="D236" s="27">
        <v>0.1275</v>
      </c>
      <c r="E236">
        <v>45804.66</v>
      </c>
      <c r="F236">
        <f t="shared" si="17"/>
        <v>46192.567180785845</v>
      </c>
      <c r="G236">
        <f t="shared" si="18"/>
        <v>-387.90718078584177</v>
      </c>
      <c r="I236">
        <f t="shared" si="19"/>
        <v>43727.15432059906</v>
      </c>
      <c r="J236">
        <f t="shared" si="20"/>
        <v>2077.5056794009433</v>
      </c>
    </row>
    <row r="237" spans="3:10" x14ac:dyDescent="0.25">
      <c r="C237" s="44">
        <v>39173</v>
      </c>
      <c r="D237" s="27">
        <v>0.125</v>
      </c>
      <c r="E237">
        <v>48956.39</v>
      </c>
      <c r="F237">
        <f t="shared" si="17"/>
        <v>47292.721379268893</v>
      </c>
      <c r="G237">
        <f t="shared" si="18"/>
        <v>1663.6686207311068</v>
      </c>
      <c r="I237">
        <f t="shared" si="19"/>
        <v>44811.515079769153</v>
      </c>
      <c r="J237">
        <f t="shared" si="20"/>
        <v>4144.8749202308463</v>
      </c>
    </row>
    <row r="238" spans="3:10" x14ac:dyDescent="0.25">
      <c r="C238" s="44">
        <v>39203</v>
      </c>
      <c r="D238" s="27">
        <v>0.125</v>
      </c>
      <c r="E238">
        <v>52268.46</v>
      </c>
      <c r="F238">
        <f t="shared" si="17"/>
        <v>47292.721379268893</v>
      </c>
      <c r="G238">
        <f t="shared" si="18"/>
        <v>4975.7386207311065</v>
      </c>
      <c r="I238">
        <f t="shared" si="19"/>
        <v>44811.515079769153</v>
      </c>
      <c r="J238">
        <f t="shared" si="20"/>
        <v>7456.944920230846</v>
      </c>
    </row>
    <row r="239" spans="3:10" x14ac:dyDescent="0.25">
      <c r="C239" s="44">
        <v>39234</v>
      </c>
      <c r="D239" s="27">
        <v>0.12</v>
      </c>
      <c r="E239">
        <v>54392.06</v>
      </c>
      <c r="F239">
        <f t="shared" si="17"/>
        <v>49572.259926959712</v>
      </c>
      <c r="G239">
        <f t="shared" si="18"/>
        <v>4819.8000730402855</v>
      </c>
      <c r="I239">
        <f t="shared" si="19"/>
        <v>47132.460519342421</v>
      </c>
      <c r="J239">
        <f t="shared" si="20"/>
        <v>7259.5994806575764</v>
      </c>
    </row>
    <row r="240" spans="3:10" x14ac:dyDescent="0.25">
      <c r="C240" s="44">
        <v>39264</v>
      </c>
      <c r="D240" s="27">
        <v>0.115</v>
      </c>
      <c r="E240">
        <v>54182.5</v>
      </c>
      <c r="F240">
        <f t="shared" si="17"/>
        <v>51961.673648649012</v>
      </c>
      <c r="G240">
        <f t="shared" si="18"/>
        <v>2220.8263513509883</v>
      </c>
      <c r="I240">
        <f t="shared" si="19"/>
        <v>49680.285762991458</v>
      </c>
      <c r="J240">
        <f t="shared" si="20"/>
        <v>4502.2142370085421</v>
      </c>
    </row>
    <row r="241" spans="3:10" x14ac:dyDescent="0.25">
      <c r="C241" s="44">
        <v>39295</v>
      </c>
      <c r="D241" s="27">
        <v>0.115</v>
      </c>
      <c r="E241">
        <v>54637.24</v>
      </c>
      <c r="F241">
        <f t="shared" si="17"/>
        <v>51961.673648649012</v>
      </c>
      <c r="G241">
        <f t="shared" si="18"/>
        <v>2675.5663513509862</v>
      </c>
      <c r="I241">
        <f t="shared" si="19"/>
        <v>49680.285762991458</v>
      </c>
      <c r="J241">
        <f t="shared" si="20"/>
        <v>4956.9542370085401</v>
      </c>
    </row>
    <row r="242" spans="3:10" x14ac:dyDescent="0.25">
      <c r="C242" s="44">
        <v>39326</v>
      </c>
      <c r="D242" s="27">
        <v>0.1125</v>
      </c>
      <c r="E242">
        <v>60465.06</v>
      </c>
      <c r="F242">
        <f t="shared" si="17"/>
        <v>53199.228885642755</v>
      </c>
      <c r="G242">
        <f t="shared" si="18"/>
        <v>7265.8311143572428</v>
      </c>
      <c r="I242">
        <f t="shared" si="19"/>
        <v>51049.517716705857</v>
      </c>
      <c r="J242">
        <f t="shared" si="20"/>
        <v>9415.5422832941404</v>
      </c>
    </row>
    <row r="243" spans="3:10" x14ac:dyDescent="0.25">
      <c r="C243" s="44">
        <v>39356</v>
      </c>
      <c r="D243" s="27">
        <v>0.1125</v>
      </c>
      <c r="E243">
        <v>65317.7</v>
      </c>
      <c r="F243">
        <f t="shared" si="17"/>
        <v>53199.228885642755</v>
      </c>
      <c r="G243">
        <f t="shared" si="18"/>
        <v>12118.471114357242</v>
      </c>
      <c r="I243">
        <f t="shared" si="19"/>
        <v>51049.517716705857</v>
      </c>
      <c r="J243">
        <f t="shared" si="20"/>
        <v>14268.18228329414</v>
      </c>
    </row>
    <row r="244" spans="3:10" x14ac:dyDescent="0.25">
      <c r="C244" s="44">
        <v>39387</v>
      </c>
      <c r="D244" s="27">
        <v>0.1125</v>
      </c>
      <c r="E244">
        <v>63006.16</v>
      </c>
      <c r="F244">
        <f t="shared" si="17"/>
        <v>53199.228885642755</v>
      </c>
      <c r="G244">
        <f t="shared" si="18"/>
        <v>9806.9311143572486</v>
      </c>
      <c r="I244">
        <f t="shared" si="19"/>
        <v>51049.517716705857</v>
      </c>
      <c r="J244">
        <f t="shared" si="20"/>
        <v>11956.642283294146</v>
      </c>
    </row>
    <row r="245" spans="3:10" x14ac:dyDescent="0.25">
      <c r="C245" s="44">
        <v>39417</v>
      </c>
      <c r="D245" s="27">
        <v>0.1125</v>
      </c>
      <c r="E245">
        <v>63886.1</v>
      </c>
      <c r="F245">
        <f t="shared" si="17"/>
        <v>53199.228885642755</v>
      </c>
      <c r="G245">
        <f t="shared" si="18"/>
        <v>10686.871114357244</v>
      </c>
      <c r="I245">
        <f t="shared" si="19"/>
        <v>51049.517716705857</v>
      </c>
      <c r="J245">
        <f t="shared" si="20"/>
        <v>12836.582283294141</v>
      </c>
    </row>
    <row r="246" spans="3:10" x14ac:dyDescent="0.25">
      <c r="C246" s="44">
        <v>39448</v>
      </c>
      <c r="D246" s="27">
        <v>0.1125</v>
      </c>
      <c r="E246">
        <v>59490.400000000001</v>
      </c>
      <c r="F246">
        <f t="shared" si="17"/>
        <v>53199.228885642755</v>
      </c>
      <c r="G246">
        <f t="shared" si="18"/>
        <v>6291.1711143572466</v>
      </c>
      <c r="I246">
        <f t="shared" si="19"/>
        <v>51049.517716705857</v>
      </c>
      <c r="J246">
        <f t="shared" si="20"/>
        <v>8440.8822832941441</v>
      </c>
    </row>
    <row r="247" spans="3:10" x14ac:dyDescent="0.25">
      <c r="C247" s="44">
        <v>39479</v>
      </c>
      <c r="D247" s="27">
        <v>0.1125</v>
      </c>
      <c r="E247">
        <v>63489.3</v>
      </c>
      <c r="F247">
        <f t="shared" si="17"/>
        <v>53199.228885642755</v>
      </c>
      <c r="G247">
        <f t="shared" si="18"/>
        <v>10290.071114357248</v>
      </c>
      <c r="I247">
        <f t="shared" si="19"/>
        <v>51049.517716705857</v>
      </c>
      <c r="J247">
        <f t="shared" si="20"/>
        <v>12439.782283294146</v>
      </c>
    </row>
    <row r="248" spans="3:10" x14ac:dyDescent="0.25">
      <c r="C248" s="44">
        <v>39508</v>
      </c>
      <c r="D248" s="27">
        <v>0.1125</v>
      </c>
      <c r="E248">
        <v>60968.07</v>
      </c>
      <c r="F248">
        <f t="shared" si="17"/>
        <v>53199.228885642755</v>
      </c>
      <c r="G248">
        <f t="shared" si="18"/>
        <v>7768.8411143572448</v>
      </c>
      <c r="I248">
        <f t="shared" si="19"/>
        <v>51049.517716705857</v>
      </c>
      <c r="J248">
        <f t="shared" si="20"/>
        <v>9918.5522832941424</v>
      </c>
    </row>
    <row r="249" spans="3:10" x14ac:dyDescent="0.25">
      <c r="C249" s="44">
        <v>39539</v>
      </c>
      <c r="D249" s="27">
        <v>0.11749999999999999</v>
      </c>
      <c r="E249">
        <v>67868.45</v>
      </c>
      <c r="F249">
        <f t="shared" si="17"/>
        <v>50752.907230528988</v>
      </c>
      <c r="G249">
        <f t="shared" si="18"/>
        <v>17115.542769471009</v>
      </c>
      <c r="I249">
        <f t="shared" si="19"/>
        <v>48376.057608716452</v>
      </c>
      <c r="J249">
        <f t="shared" si="20"/>
        <v>19492.392391283545</v>
      </c>
    </row>
    <row r="250" spans="3:10" x14ac:dyDescent="0.25">
      <c r="C250" s="44">
        <v>39569</v>
      </c>
      <c r="D250" s="27">
        <v>0.11749999999999999</v>
      </c>
      <c r="E250">
        <v>72592.5</v>
      </c>
      <c r="F250">
        <f t="shared" si="17"/>
        <v>50752.907230528988</v>
      </c>
      <c r="G250">
        <f t="shared" si="18"/>
        <v>21839.592769471012</v>
      </c>
      <c r="I250">
        <f t="shared" si="19"/>
        <v>48376.057608716452</v>
      </c>
      <c r="J250">
        <f t="shared" si="20"/>
        <v>24216.442391283548</v>
      </c>
    </row>
    <row r="251" spans="3:10" x14ac:dyDescent="0.25">
      <c r="C251" s="44">
        <v>39600</v>
      </c>
      <c r="D251" s="27">
        <v>0.1225</v>
      </c>
      <c r="E251">
        <v>65017.58</v>
      </c>
      <c r="F251">
        <f t="shared" ref="F251:F314" si="21">153428*EXP(-9.415*D251)</f>
        <v>48419.07761271792</v>
      </c>
      <c r="G251">
        <f t="shared" ref="G251:G314" si="22">E251-F251</f>
        <v>16598.502387282082</v>
      </c>
      <c r="I251">
        <f t="shared" ref="I251:I314" si="23">3421.9*D251^(-1.237)</f>
        <v>45945.498938903147</v>
      </c>
      <c r="J251">
        <f t="shared" ref="J251:J314" si="24">E251-I251</f>
        <v>19072.081061096855</v>
      </c>
    </row>
    <row r="252" spans="3:10" x14ac:dyDescent="0.25">
      <c r="C252" s="44">
        <v>39630</v>
      </c>
      <c r="D252" s="27">
        <v>0.13</v>
      </c>
      <c r="E252">
        <v>59505.17</v>
      </c>
      <c r="F252">
        <f t="shared" si="21"/>
        <v>45118.005488403964</v>
      </c>
      <c r="G252">
        <f t="shared" si="22"/>
        <v>14387.164511596035</v>
      </c>
      <c r="I252">
        <f t="shared" si="23"/>
        <v>42689.334744872314</v>
      </c>
      <c r="J252">
        <f t="shared" si="24"/>
        <v>16815.835255127684</v>
      </c>
    </row>
    <row r="253" spans="3:10" x14ac:dyDescent="0.25">
      <c r="C253" s="44">
        <v>39661</v>
      </c>
      <c r="D253" s="27">
        <v>0.13</v>
      </c>
      <c r="E253">
        <v>55680.41</v>
      </c>
      <c r="F253">
        <f t="shared" si="21"/>
        <v>45118.005488403964</v>
      </c>
      <c r="G253">
        <f t="shared" si="22"/>
        <v>10562.40451159604</v>
      </c>
      <c r="I253">
        <f t="shared" si="23"/>
        <v>42689.334744872314</v>
      </c>
      <c r="J253">
        <f t="shared" si="24"/>
        <v>12991.075255127689</v>
      </c>
    </row>
    <row r="254" spans="3:10" x14ac:dyDescent="0.25">
      <c r="C254" s="44">
        <v>39692</v>
      </c>
      <c r="D254" s="27">
        <v>0.13750000000000001</v>
      </c>
      <c r="E254">
        <v>49541.27</v>
      </c>
      <c r="F254">
        <f t="shared" si="21"/>
        <v>42041.990876690375</v>
      </c>
      <c r="G254">
        <f t="shared" si="22"/>
        <v>7499.2791233096214</v>
      </c>
      <c r="I254">
        <f t="shared" si="23"/>
        <v>39827.85122200258</v>
      </c>
      <c r="J254">
        <f t="shared" si="24"/>
        <v>9713.4187779974163</v>
      </c>
    </row>
    <row r="255" spans="3:10" x14ac:dyDescent="0.25">
      <c r="C255" s="44">
        <v>39722</v>
      </c>
      <c r="D255" s="27">
        <v>0.13750000000000001</v>
      </c>
      <c r="E255">
        <v>37256.839999999997</v>
      </c>
      <c r="F255">
        <f t="shared" si="21"/>
        <v>42041.990876690375</v>
      </c>
      <c r="G255">
        <f t="shared" si="22"/>
        <v>-4785.1508766903789</v>
      </c>
      <c r="I255">
        <f t="shared" si="23"/>
        <v>39827.85122200258</v>
      </c>
      <c r="J255">
        <f t="shared" si="24"/>
        <v>-2571.011222002584</v>
      </c>
    </row>
    <row r="256" spans="3:10" x14ac:dyDescent="0.25">
      <c r="C256" s="44">
        <v>39753</v>
      </c>
      <c r="D256" s="27">
        <v>0.13750000000000001</v>
      </c>
      <c r="E256">
        <v>36595.870000000003</v>
      </c>
      <c r="F256">
        <f t="shared" si="21"/>
        <v>42041.990876690375</v>
      </c>
      <c r="G256">
        <f t="shared" si="22"/>
        <v>-5446.1208766903728</v>
      </c>
      <c r="I256">
        <f t="shared" si="23"/>
        <v>39827.85122200258</v>
      </c>
      <c r="J256">
        <f t="shared" si="24"/>
        <v>-3231.9812220025779</v>
      </c>
    </row>
    <row r="257" spans="3:10" x14ac:dyDescent="0.25">
      <c r="C257" s="44">
        <v>39783</v>
      </c>
      <c r="D257" s="27">
        <v>0.13750000000000001</v>
      </c>
      <c r="E257">
        <v>37550.31</v>
      </c>
      <c r="F257">
        <f t="shared" si="21"/>
        <v>42041.990876690375</v>
      </c>
      <c r="G257">
        <f t="shared" si="22"/>
        <v>-4491.6808766903778</v>
      </c>
      <c r="I257">
        <f t="shared" si="23"/>
        <v>39827.85122200258</v>
      </c>
      <c r="J257">
        <f t="shared" si="24"/>
        <v>-2277.5412220025828</v>
      </c>
    </row>
    <row r="258" spans="3:10" x14ac:dyDescent="0.25">
      <c r="C258" s="44">
        <v>39814</v>
      </c>
      <c r="D258" s="27">
        <v>0.1275</v>
      </c>
      <c r="E258">
        <v>39300.79</v>
      </c>
      <c r="F258">
        <f t="shared" si="21"/>
        <v>46192.567180785845</v>
      </c>
      <c r="G258">
        <f t="shared" si="22"/>
        <v>-6891.7771807858444</v>
      </c>
      <c r="I258">
        <f t="shared" si="23"/>
        <v>43727.15432059906</v>
      </c>
      <c r="J258">
        <f t="shared" si="24"/>
        <v>-4426.3643205990593</v>
      </c>
    </row>
    <row r="259" spans="3:10" x14ac:dyDescent="0.25">
      <c r="C259" s="44">
        <v>39845</v>
      </c>
      <c r="D259" s="27">
        <v>0.1275</v>
      </c>
      <c r="E259">
        <v>38183.31</v>
      </c>
      <c r="F259">
        <f t="shared" si="21"/>
        <v>46192.567180785845</v>
      </c>
      <c r="G259">
        <f t="shared" si="22"/>
        <v>-8009.2571807858476</v>
      </c>
      <c r="I259">
        <f t="shared" si="23"/>
        <v>43727.15432059906</v>
      </c>
      <c r="J259">
        <f t="shared" si="24"/>
        <v>-5543.8443205990625</v>
      </c>
    </row>
    <row r="260" spans="3:10" x14ac:dyDescent="0.25">
      <c r="C260" s="44">
        <v>39873</v>
      </c>
      <c r="D260" s="27">
        <v>0.1125</v>
      </c>
      <c r="E260">
        <v>40925.870000000003</v>
      </c>
      <c r="F260">
        <f t="shared" si="21"/>
        <v>53199.228885642755</v>
      </c>
      <c r="G260">
        <f t="shared" si="22"/>
        <v>-12273.358885642752</v>
      </c>
      <c r="I260">
        <f t="shared" si="23"/>
        <v>51049.517716705857</v>
      </c>
      <c r="J260">
        <f t="shared" si="24"/>
        <v>-10123.647716705855</v>
      </c>
    </row>
    <row r="261" spans="3:10" x14ac:dyDescent="0.25">
      <c r="C261" s="44">
        <v>39904</v>
      </c>
      <c r="D261" s="27">
        <v>0.10249999999999999</v>
      </c>
      <c r="E261">
        <v>47289.53</v>
      </c>
      <c r="F261">
        <f t="shared" si="21"/>
        <v>58451.298404817775</v>
      </c>
      <c r="G261">
        <f t="shared" si="22"/>
        <v>-11161.768404817776</v>
      </c>
      <c r="I261">
        <f t="shared" si="23"/>
        <v>57279.852674492555</v>
      </c>
      <c r="J261">
        <f t="shared" si="24"/>
        <v>-9990.322674492556</v>
      </c>
    </row>
    <row r="262" spans="3:10" x14ac:dyDescent="0.25">
      <c r="C262" s="44">
        <v>39934</v>
      </c>
      <c r="D262" s="27">
        <v>0.10249999999999999</v>
      </c>
      <c r="E262">
        <v>53197.73</v>
      </c>
      <c r="F262">
        <f t="shared" si="21"/>
        <v>58451.298404817775</v>
      </c>
      <c r="G262">
        <f t="shared" si="22"/>
        <v>-5253.5684048177718</v>
      </c>
      <c r="I262">
        <f t="shared" si="23"/>
        <v>57279.852674492555</v>
      </c>
      <c r="J262">
        <f t="shared" si="24"/>
        <v>-4082.1226744925516</v>
      </c>
    </row>
    <row r="263" spans="3:10" x14ac:dyDescent="0.25">
      <c r="C263" s="44">
        <v>39965</v>
      </c>
      <c r="D263" s="27">
        <v>9.2499999999999999E-2</v>
      </c>
      <c r="E263">
        <v>51465.46</v>
      </c>
      <c r="F263">
        <f t="shared" si="21"/>
        <v>64221.876083077994</v>
      </c>
      <c r="G263">
        <f t="shared" si="22"/>
        <v>-12756.416083077995</v>
      </c>
      <c r="I263">
        <f t="shared" si="23"/>
        <v>65035.426155081666</v>
      </c>
      <c r="J263">
        <f t="shared" si="24"/>
        <v>-13569.966155081667</v>
      </c>
    </row>
    <row r="264" spans="3:10" x14ac:dyDescent="0.25">
      <c r="C264" s="44">
        <v>39995</v>
      </c>
      <c r="D264" s="27">
        <v>8.7499999999999994E-2</v>
      </c>
      <c r="E264">
        <v>54765.72</v>
      </c>
      <c r="F264">
        <f t="shared" si="21"/>
        <v>67317.410403515183</v>
      </c>
      <c r="G264">
        <f t="shared" si="22"/>
        <v>-12551.690403515182</v>
      </c>
      <c r="I264">
        <f t="shared" si="23"/>
        <v>69663.189117448419</v>
      </c>
      <c r="J264">
        <f t="shared" si="24"/>
        <v>-14897.469117448418</v>
      </c>
    </row>
    <row r="265" spans="3:10" x14ac:dyDescent="0.25">
      <c r="C265" s="44">
        <v>40026</v>
      </c>
      <c r="D265" s="27">
        <v>8.7499999999999994E-2</v>
      </c>
      <c r="E265">
        <v>56488.98</v>
      </c>
      <c r="F265">
        <f t="shared" si="21"/>
        <v>67317.410403515183</v>
      </c>
      <c r="G265">
        <f t="shared" si="22"/>
        <v>-10828.43040351518</v>
      </c>
      <c r="I265">
        <f t="shared" si="23"/>
        <v>69663.189117448419</v>
      </c>
      <c r="J265">
        <f t="shared" si="24"/>
        <v>-13174.209117448416</v>
      </c>
    </row>
    <row r="266" spans="3:10" x14ac:dyDescent="0.25">
      <c r="C266" s="44">
        <v>40057</v>
      </c>
      <c r="D266" s="27">
        <v>8.7499999999999994E-2</v>
      </c>
      <c r="E266">
        <v>61517.89</v>
      </c>
      <c r="F266">
        <f t="shared" si="21"/>
        <v>67317.410403515183</v>
      </c>
      <c r="G266">
        <f t="shared" si="22"/>
        <v>-5799.5204035151837</v>
      </c>
      <c r="I266">
        <f t="shared" si="23"/>
        <v>69663.189117448419</v>
      </c>
      <c r="J266">
        <f t="shared" si="24"/>
        <v>-8145.2991174484196</v>
      </c>
    </row>
    <row r="267" spans="3:10" x14ac:dyDescent="0.25">
      <c r="C267" s="44">
        <v>40087</v>
      </c>
      <c r="D267" s="27">
        <v>8.7499999999999994E-2</v>
      </c>
      <c r="E267">
        <v>61545.5</v>
      </c>
      <c r="F267">
        <f t="shared" si="21"/>
        <v>67317.410403515183</v>
      </c>
      <c r="G267">
        <f t="shared" si="22"/>
        <v>-5771.9104035151831</v>
      </c>
      <c r="I267">
        <f t="shared" si="23"/>
        <v>69663.189117448419</v>
      </c>
      <c r="J267">
        <f t="shared" si="24"/>
        <v>-8117.689117448419</v>
      </c>
    </row>
    <row r="268" spans="3:10" x14ac:dyDescent="0.25">
      <c r="C268" s="44">
        <v>40118</v>
      </c>
      <c r="D268" s="27">
        <v>8.7499999999999994E-2</v>
      </c>
      <c r="E268">
        <v>67044.44</v>
      </c>
      <c r="F268">
        <f t="shared" si="21"/>
        <v>67317.410403515183</v>
      </c>
      <c r="G268">
        <f t="shared" si="22"/>
        <v>-272.97040351518081</v>
      </c>
      <c r="I268">
        <f t="shared" si="23"/>
        <v>69663.189117448419</v>
      </c>
      <c r="J268">
        <f t="shared" si="24"/>
        <v>-2618.7491174484167</v>
      </c>
    </row>
    <row r="269" spans="3:10" x14ac:dyDescent="0.25">
      <c r="C269" s="44">
        <v>40148</v>
      </c>
      <c r="D269" s="27">
        <v>8.7499999999999994E-2</v>
      </c>
      <c r="E269">
        <v>68588.41</v>
      </c>
      <c r="F269">
        <f t="shared" si="21"/>
        <v>67317.410403515183</v>
      </c>
      <c r="G269">
        <f t="shared" si="22"/>
        <v>1270.9995964848204</v>
      </c>
      <c r="I269">
        <f t="shared" si="23"/>
        <v>69663.189117448419</v>
      </c>
      <c r="J269">
        <f t="shared" si="24"/>
        <v>-1074.7791174484155</v>
      </c>
    </row>
    <row r="270" spans="3:10" x14ac:dyDescent="0.25">
      <c r="C270" s="44">
        <v>40179</v>
      </c>
      <c r="D270" s="27">
        <v>8.7499999999999994E-2</v>
      </c>
      <c r="E270">
        <v>65401.77</v>
      </c>
      <c r="F270">
        <f t="shared" si="21"/>
        <v>67317.410403515183</v>
      </c>
      <c r="G270">
        <f t="shared" si="22"/>
        <v>-1915.6404035151863</v>
      </c>
      <c r="I270">
        <f t="shared" si="23"/>
        <v>69663.189117448419</v>
      </c>
      <c r="J270">
        <f t="shared" si="24"/>
        <v>-4261.4191174484222</v>
      </c>
    </row>
    <row r="271" spans="3:10" x14ac:dyDescent="0.25">
      <c r="C271" s="44">
        <v>40210</v>
      </c>
      <c r="D271" s="27">
        <v>8.7499999999999994E-2</v>
      </c>
      <c r="E271">
        <v>66503.27</v>
      </c>
      <c r="F271">
        <f t="shared" si="21"/>
        <v>67317.410403515183</v>
      </c>
      <c r="G271">
        <f t="shared" si="22"/>
        <v>-814.14040351517906</v>
      </c>
      <c r="I271">
        <f t="shared" si="23"/>
        <v>69663.189117448419</v>
      </c>
      <c r="J271">
        <f t="shared" si="24"/>
        <v>-3159.9191174484149</v>
      </c>
    </row>
    <row r="272" spans="3:10" x14ac:dyDescent="0.25">
      <c r="C272" s="44">
        <v>40238</v>
      </c>
      <c r="D272" s="27">
        <v>8.7499999999999994E-2</v>
      </c>
      <c r="E272">
        <v>70371.539999999994</v>
      </c>
      <c r="F272">
        <f t="shared" si="21"/>
        <v>67317.410403515183</v>
      </c>
      <c r="G272">
        <f t="shared" si="22"/>
        <v>3054.1295964848105</v>
      </c>
      <c r="I272">
        <f t="shared" si="23"/>
        <v>69663.189117448419</v>
      </c>
      <c r="J272">
        <f t="shared" si="24"/>
        <v>708.35088255157461</v>
      </c>
    </row>
    <row r="273" spans="3:10" x14ac:dyDescent="0.25">
      <c r="C273" s="44">
        <v>40269</v>
      </c>
      <c r="D273" s="27">
        <v>9.5000000000000001E-2</v>
      </c>
      <c r="E273">
        <v>67529.73</v>
      </c>
      <c r="F273">
        <f t="shared" si="21"/>
        <v>62727.904821821125</v>
      </c>
      <c r="G273">
        <f t="shared" si="22"/>
        <v>4801.8251781788713</v>
      </c>
      <c r="I273">
        <f t="shared" si="23"/>
        <v>62924.998523519556</v>
      </c>
      <c r="J273">
        <f t="shared" si="24"/>
        <v>4604.7314764804396</v>
      </c>
    </row>
    <row r="274" spans="3:10" x14ac:dyDescent="0.25">
      <c r="C274" s="44">
        <v>40299</v>
      </c>
      <c r="D274" s="27">
        <v>9.5000000000000001E-2</v>
      </c>
      <c r="E274">
        <v>63046.51</v>
      </c>
      <c r="F274">
        <f t="shared" si="21"/>
        <v>62727.904821821125</v>
      </c>
      <c r="G274">
        <f t="shared" si="22"/>
        <v>318.6051781788774</v>
      </c>
      <c r="I274">
        <f t="shared" si="23"/>
        <v>62924.998523519556</v>
      </c>
      <c r="J274">
        <f t="shared" si="24"/>
        <v>121.51147648044571</v>
      </c>
    </row>
    <row r="275" spans="3:10" x14ac:dyDescent="0.25">
      <c r="C275" s="44">
        <v>40330</v>
      </c>
      <c r="D275" s="27">
        <v>0.10249999999999999</v>
      </c>
      <c r="E275">
        <v>60935.9</v>
      </c>
      <c r="F275">
        <f t="shared" si="21"/>
        <v>58451.298404817775</v>
      </c>
      <c r="G275">
        <f t="shared" si="22"/>
        <v>2484.6015951822264</v>
      </c>
      <c r="I275">
        <f t="shared" si="23"/>
        <v>57279.852674492555</v>
      </c>
      <c r="J275">
        <f t="shared" si="24"/>
        <v>3656.0473255074467</v>
      </c>
    </row>
    <row r="276" spans="3:10" x14ac:dyDescent="0.25">
      <c r="C276" s="44">
        <v>40360</v>
      </c>
      <c r="D276" s="27">
        <v>0.1075</v>
      </c>
      <c r="E276">
        <v>67515.399999999994</v>
      </c>
      <c r="F276">
        <f t="shared" si="21"/>
        <v>55763.46476413482</v>
      </c>
      <c r="G276">
        <f t="shared" si="22"/>
        <v>11751.935235865174</v>
      </c>
      <c r="I276">
        <f t="shared" si="23"/>
        <v>54002.64646777296</v>
      </c>
      <c r="J276">
        <f t="shared" si="24"/>
        <v>13512.753532227034</v>
      </c>
    </row>
    <row r="277" spans="3:10" x14ac:dyDescent="0.25">
      <c r="C277" s="44">
        <v>40391</v>
      </c>
      <c r="D277" s="27">
        <v>0.1075</v>
      </c>
      <c r="E277">
        <v>65145.45</v>
      </c>
      <c r="F277">
        <f t="shared" si="21"/>
        <v>55763.46476413482</v>
      </c>
      <c r="G277">
        <f t="shared" si="22"/>
        <v>9381.9852358651769</v>
      </c>
      <c r="I277">
        <f t="shared" si="23"/>
        <v>54002.64646777296</v>
      </c>
      <c r="J277">
        <f t="shared" si="24"/>
        <v>11142.803532227037</v>
      </c>
    </row>
    <row r="278" spans="3:10" x14ac:dyDescent="0.25">
      <c r="C278" s="44">
        <v>40422</v>
      </c>
      <c r="D278" s="27">
        <v>0.1075</v>
      </c>
      <c r="E278">
        <v>69429.78</v>
      </c>
      <c r="F278">
        <f t="shared" si="21"/>
        <v>55763.46476413482</v>
      </c>
      <c r="G278">
        <f t="shared" si="22"/>
        <v>13666.315235865179</v>
      </c>
      <c r="I278">
        <f t="shared" si="23"/>
        <v>54002.64646777296</v>
      </c>
      <c r="J278">
        <f t="shared" si="24"/>
        <v>15427.133532227039</v>
      </c>
    </row>
    <row r="279" spans="3:10" x14ac:dyDescent="0.25">
      <c r="C279" s="44">
        <v>40452</v>
      </c>
      <c r="D279" s="27">
        <v>0.1075</v>
      </c>
      <c r="E279">
        <v>70673.3</v>
      </c>
      <c r="F279">
        <f t="shared" si="21"/>
        <v>55763.46476413482</v>
      </c>
      <c r="G279">
        <f t="shared" si="22"/>
        <v>14909.835235865183</v>
      </c>
      <c r="I279">
        <f t="shared" si="23"/>
        <v>54002.64646777296</v>
      </c>
      <c r="J279">
        <f t="shared" si="24"/>
        <v>16670.653532227043</v>
      </c>
    </row>
    <row r="280" spans="3:10" x14ac:dyDescent="0.25">
      <c r="C280" s="44">
        <v>40483</v>
      </c>
      <c r="D280" s="27">
        <v>0.1075</v>
      </c>
      <c r="E280">
        <v>67705.399999999994</v>
      </c>
      <c r="F280">
        <f t="shared" si="21"/>
        <v>55763.46476413482</v>
      </c>
      <c r="G280">
        <f t="shared" si="22"/>
        <v>11941.935235865174</v>
      </c>
      <c r="I280">
        <f t="shared" si="23"/>
        <v>54002.64646777296</v>
      </c>
      <c r="J280">
        <f t="shared" si="24"/>
        <v>13702.753532227034</v>
      </c>
    </row>
    <row r="281" spans="3:10" x14ac:dyDescent="0.25">
      <c r="C281" s="44">
        <v>40513</v>
      </c>
      <c r="D281" s="27">
        <v>0.1075</v>
      </c>
      <c r="E281">
        <v>69304.81</v>
      </c>
      <c r="F281">
        <f t="shared" si="21"/>
        <v>55763.46476413482</v>
      </c>
      <c r="G281">
        <f t="shared" si="22"/>
        <v>13541.345235865178</v>
      </c>
      <c r="I281">
        <f t="shared" si="23"/>
        <v>54002.64646777296</v>
      </c>
      <c r="J281">
        <f t="shared" si="24"/>
        <v>15302.163532227038</v>
      </c>
    </row>
    <row r="282" spans="3:10" x14ac:dyDescent="0.25">
      <c r="C282" s="44">
        <v>40544</v>
      </c>
      <c r="D282" s="27">
        <v>0.1125</v>
      </c>
      <c r="E282">
        <v>66574.880000000005</v>
      </c>
      <c r="F282">
        <f t="shared" si="21"/>
        <v>53199.228885642755</v>
      </c>
      <c r="G282">
        <f t="shared" si="22"/>
        <v>13375.65111435725</v>
      </c>
      <c r="I282">
        <f t="shared" si="23"/>
        <v>51049.517716705857</v>
      </c>
      <c r="J282">
        <f t="shared" si="24"/>
        <v>15525.362283294147</v>
      </c>
    </row>
    <row r="283" spans="3:10" x14ac:dyDescent="0.25">
      <c r="C283" s="44">
        <v>40575</v>
      </c>
      <c r="D283" s="27">
        <v>0.1125</v>
      </c>
      <c r="E283">
        <v>67383.22</v>
      </c>
      <c r="F283">
        <f t="shared" si="21"/>
        <v>53199.228885642755</v>
      </c>
      <c r="G283">
        <f t="shared" si="22"/>
        <v>14183.991114357246</v>
      </c>
      <c r="I283">
        <f t="shared" si="23"/>
        <v>51049.517716705857</v>
      </c>
      <c r="J283">
        <f t="shared" si="24"/>
        <v>16333.702283294144</v>
      </c>
    </row>
    <row r="284" spans="3:10" x14ac:dyDescent="0.25">
      <c r="C284" s="44">
        <v>40603</v>
      </c>
      <c r="D284" s="27">
        <v>0.11749999999999999</v>
      </c>
      <c r="E284">
        <v>68586.7</v>
      </c>
      <c r="F284">
        <f t="shared" si="21"/>
        <v>50752.907230528988</v>
      </c>
      <c r="G284">
        <f t="shared" si="22"/>
        <v>17833.792769471009</v>
      </c>
      <c r="I284">
        <f t="shared" si="23"/>
        <v>48376.057608716452</v>
      </c>
      <c r="J284">
        <f t="shared" si="24"/>
        <v>20210.642391283545</v>
      </c>
    </row>
    <row r="285" spans="3:10" x14ac:dyDescent="0.25">
      <c r="C285" s="44">
        <v>40634</v>
      </c>
      <c r="D285" s="27">
        <v>0.12</v>
      </c>
      <c r="E285">
        <v>66132.86</v>
      </c>
      <c r="F285">
        <f t="shared" si="21"/>
        <v>49572.259926959712</v>
      </c>
      <c r="G285">
        <f t="shared" si="22"/>
        <v>16560.600073040288</v>
      </c>
      <c r="I285">
        <f t="shared" si="23"/>
        <v>47132.460519342421</v>
      </c>
      <c r="J285">
        <f t="shared" si="24"/>
        <v>19000.399480657579</v>
      </c>
    </row>
    <row r="286" spans="3:10" x14ac:dyDescent="0.25">
      <c r="C286" s="44">
        <v>40664</v>
      </c>
      <c r="D286" s="27">
        <v>0.12</v>
      </c>
      <c r="E286">
        <v>64620.08</v>
      </c>
      <c r="F286">
        <f t="shared" si="21"/>
        <v>49572.259926959712</v>
      </c>
      <c r="G286">
        <f t="shared" si="22"/>
        <v>15047.82007304029</v>
      </c>
      <c r="I286">
        <f t="shared" si="23"/>
        <v>47132.460519342421</v>
      </c>
      <c r="J286">
        <f t="shared" si="24"/>
        <v>17487.61948065758</v>
      </c>
    </row>
    <row r="287" spans="3:10" x14ac:dyDescent="0.25">
      <c r="C287" s="44">
        <v>40695</v>
      </c>
      <c r="D287" s="27">
        <v>0.1225</v>
      </c>
      <c r="E287">
        <v>62403.64</v>
      </c>
      <c r="F287">
        <f t="shared" si="21"/>
        <v>48419.07761271792</v>
      </c>
      <c r="G287">
        <f t="shared" si="22"/>
        <v>13984.56238728208</v>
      </c>
      <c r="I287">
        <f t="shared" si="23"/>
        <v>45945.498938903147</v>
      </c>
      <c r="J287">
        <f t="shared" si="24"/>
        <v>16458.141061096852</v>
      </c>
    </row>
    <row r="288" spans="3:10" x14ac:dyDescent="0.25">
      <c r="C288" s="44">
        <v>40725</v>
      </c>
      <c r="D288" s="27">
        <v>0.125</v>
      </c>
      <c r="E288">
        <v>58823.45</v>
      </c>
      <c r="F288">
        <f t="shared" si="21"/>
        <v>47292.721379268893</v>
      </c>
      <c r="G288">
        <f t="shared" si="22"/>
        <v>11530.728620731104</v>
      </c>
      <c r="I288">
        <f t="shared" si="23"/>
        <v>44811.515079769153</v>
      </c>
      <c r="J288">
        <f t="shared" si="24"/>
        <v>14011.934920230844</v>
      </c>
    </row>
    <row r="289" spans="3:10" x14ac:dyDescent="0.25">
      <c r="C289" s="44">
        <v>40756</v>
      </c>
      <c r="D289" s="27">
        <v>0.12</v>
      </c>
      <c r="E289">
        <v>56495.12</v>
      </c>
      <c r="F289">
        <f t="shared" si="21"/>
        <v>49572.259926959712</v>
      </c>
      <c r="G289">
        <f t="shared" si="22"/>
        <v>6922.8600730402904</v>
      </c>
      <c r="I289">
        <f t="shared" si="23"/>
        <v>47132.460519342421</v>
      </c>
      <c r="J289">
        <f t="shared" si="24"/>
        <v>9362.6594806575813</v>
      </c>
    </row>
    <row r="290" spans="3:10" x14ac:dyDescent="0.25">
      <c r="C290" s="44">
        <v>40787</v>
      </c>
      <c r="D290" s="27">
        <v>0.12</v>
      </c>
      <c r="E290">
        <v>52324.42</v>
      </c>
      <c r="F290">
        <f t="shared" si="21"/>
        <v>49572.259926959712</v>
      </c>
      <c r="G290">
        <f t="shared" si="22"/>
        <v>2752.1600730402861</v>
      </c>
      <c r="I290">
        <f t="shared" si="23"/>
        <v>47132.460519342421</v>
      </c>
      <c r="J290">
        <f t="shared" si="24"/>
        <v>5191.9594806575769</v>
      </c>
    </row>
    <row r="291" spans="3:10" x14ac:dyDescent="0.25">
      <c r="C291" s="44">
        <v>40817</v>
      </c>
      <c r="D291" s="27">
        <v>0.115</v>
      </c>
      <c r="E291">
        <v>58338.39</v>
      </c>
      <c r="F291">
        <f t="shared" si="21"/>
        <v>51961.673648649012</v>
      </c>
      <c r="G291">
        <f t="shared" si="22"/>
        <v>6376.7163513509877</v>
      </c>
      <c r="I291">
        <f t="shared" si="23"/>
        <v>49680.285762991458</v>
      </c>
      <c r="J291">
        <f t="shared" si="24"/>
        <v>8658.1042370085415</v>
      </c>
    </row>
    <row r="292" spans="3:10" x14ac:dyDescent="0.25">
      <c r="C292" s="44">
        <v>40848</v>
      </c>
      <c r="D292" s="27">
        <v>0.11</v>
      </c>
      <c r="E292">
        <v>56874.98</v>
      </c>
      <c r="F292">
        <f t="shared" si="21"/>
        <v>54466.258595975582</v>
      </c>
      <c r="G292">
        <f t="shared" si="22"/>
        <v>2408.7214040244216</v>
      </c>
      <c r="I292">
        <f t="shared" si="23"/>
        <v>52488.548394303936</v>
      </c>
      <c r="J292">
        <f t="shared" si="24"/>
        <v>4386.431605696067</v>
      </c>
    </row>
    <row r="293" spans="3:10" x14ac:dyDescent="0.25">
      <c r="C293" s="44">
        <v>40878</v>
      </c>
      <c r="D293" s="27">
        <v>0.11</v>
      </c>
      <c r="E293">
        <v>56754.080000000002</v>
      </c>
      <c r="F293">
        <f t="shared" si="21"/>
        <v>54466.258595975582</v>
      </c>
      <c r="G293">
        <f t="shared" si="22"/>
        <v>2287.8214040244202</v>
      </c>
      <c r="I293">
        <f t="shared" si="23"/>
        <v>52488.548394303936</v>
      </c>
      <c r="J293">
        <f t="shared" si="24"/>
        <v>4265.5316056960655</v>
      </c>
    </row>
    <row r="294" spans="3:10" x14ac:dyDescent="0.25">
      <c r="C294" s="44">
        <v>40909</v>
      </c>
      <c r="D294" s="27">
        <v>0.105</v>
      </c>
      <c r="E294">
        <v>63072.31</v>
      </c>
      <c r="F294">
        <f t="shared" si="21"/>
        <v>57091.566093556998</v>
      </c>
      <c r="G294">
        <f t="shared" si="22"/>
        <v>5980.743906443</v>
      </c>
      <c r="I294">
        <f t="shared" si="23"/>
        <v>55597.613591669295</v>
      </c>
      <c r="J294">
        <f t="shared" si="24"/>
        <v>7474.696408330703</v>
      </c>
    </row>
    <row r="295" spans="3:10" x14ac:dyDescent="0.25">
      <c r="C295" s="44">
        <v>40940</v>
      </c>
      <c r="D295" s="27">
        <v>0.105</v>
      </c>
      <c r="E295">
        <v>65811.73</v>
      </c>
      <c r="F295">
        <f t="shared" si="21"/>
        <v>57091.566093556998</v>
      </c>
      <c r="G295">
        <f t="shared" si="22"/>
        <v>8720.1639064429983</v>
      </c>
      <c r="I295">
        <f t="shared" si="23"/>
        <v>55597.613591669295</v>
      </c>
      <c r="J295">
        <f t="shared" si="24"/>
        <v>10214.116408330701</v>
      </c>
    </row>
    <row r="296" spans="3:10" x14ac:dyDescent="0.25">
      <c r="C296" s="44">
        <v>40969</v>
      </c>
      <c r="D296" s="27">
        <v>9.7500000000000003E-2</v>
      </c>
      <c r="E296">
        <v>64510.97</v>
      </c>
      <c r="F296">
        <f t="shared" si="21"/>
        <v>61268.687296605451</v>
      </c>
      <c r="G296">
        <f t="shared" si="22"/>
        <v>3242.2827033945505</v>
      </c>
      <c r="I296">
        <f t="shared" si="23"/>
        <v>60935.250967465669</v>
      </c>
      <c r="J296">
        <f t="shared" si="24"/>
        <v>3575.7190325343327</v>
      </c>
    </row>
    <row r="297" spans="3:10" x14ac:dyDescent="0.25">
      <c r="C297" s="44">
        <v>41000</v>
      </c>
      <c r="D297" s="27">
        <v>0.09</v>
      </c>
      <c r="E297">
        <v>61820.26</v>
      </c>
      <c r="F297">
        <f t="shared" si="21"/>
        <v>65751.428799443267</v>
      </c>
      <c r="G297">
        <f t="shared" si="22"/>
        <v>-3931.168799443265</v>
      </c>
      <c r="I297">
        <f t="shared" si="23"/>
        <v>67277.420171212128</v>
      </c>
      <c r="J297">
        <f t="shared" si="24"/>
        <v>-5457.1601712121264</v>
      </c>
    </row>
    <row r="298" spans="3:10" x14ac:dyDescent="0.25">
      <c r="C298" s="44">
        <v>41030</v>
      </c>
      <c r="D298" s="27">
        <v>8.5000000000000006E-2</v>
      </c>
      <c r="E298">
        <v>54490.41</v>
      </c>
      <c r="F298">
        <f t="shared" si="21"/>
        <v>68920.688510934124</v>
      </c>
      <c r="G298">
        <f t="shared" si="22"/>
        <v>-14430.27851093412</v>
      </c>
      <c r="I298">
        <f t="shared" si="23"/>
        <v>72206.468131035363</v>
      </c>
      <c r="J298">
        <f t="shared" si="24"/>
        <v>-17716.058131035359</v>
      </c>
    </row>
    <row r="299" spans="3:10" x14ac:dyDescent="0.25">
      <c r="C299" s="44">
        <v>41061</v>
      </c>
      <c r="D299" s="27">
        <v>8.5000000000000006E-2</v>
      </c>
      <c r="E299">
        <v>54354.63</v>
      </c>
      <c r="F299">
        <f t="shared" si="21"/>
        <v>68920.688510934124</v>
      </c>
      <c r="G299">
        <f t="shared" si="22"/>
        <v>-14566.058510934126</v>
      </c>
      <c r="I299">
        <f t="shared" si="23"/>
        <v>72206.468131035363</v>
      </c>
      <c r="J299">
        <f t="shared" si="24"/>
        <v>-17851.838131035365</v>
      </c>
    </row>
    <row r="300" spans="3:10" x14ac:dyDescent="0.25">
      <c r="C300" s="44">
        <v>41091</v>
      </c>
      <c r="D300" s="27">
        <v>0.08</v>
      </c>
      <c r="E300">
        <v>56097.05</v>
      </c>
      <c r="F300">
        <f t="shared" si="21"/>
        <v>72242.708509194068</v>
      </c>
      <c r="G300">
        <f t="shared" si="22"/>
        <v>-16145.658509194065</v>
      </c>
      <c r="I300">
        <f t="shared" si="23"/>
        <v>77829.63609923191</v>
      </c>
      <c r="J300">
        <f t="shared" si="24"/>
        <v>-21732.586099231907</v>
      </c>
    </row>
    <row r="301" spans="3:10" x14ac:dyDescent="0.25">
      <c r="C301" s="44">
        <v>41122</v>
      </c>
      <c r="D301" s="27">
        <v>7.4999999999999997E-2</v>
      </c>
      <c r="E301">
        <v>57061.45</v>
      </c>
      <c r="F301">
        <f t="shared" si="21"/>
        <v>75724.851934936727</v>
      </c>
      <c r="G301">
        <f t="shared" si="22"/>
        <v>-18663.40193493673</v>
      </c>
      <c r="I301">
        <f t="shared" si="23"/>
        <v>84297.856363810773</v>
      </c>
      <c r="J301">
        <f t="shared" si="24"/>
        <v>-27236.406363810776</v>
      </c>
    </row>
    <row r="302" spans="3:10" x14ac:dyDescent="0.25">
      <c r="C302" s="44">
        <v>41153</v>
      </c>
      <c r="D302" s="27">
        <v>7.4999999999999997E-2</v>
      </c>
      <c r="E302">
        <v>59175.86</v>
      </c>
      <c r="F302">
        <f t="shared" si="21"/>
        <v>75724.851934936727</v>
      </c>
      <c r="G302">
        <f t="shared" si="22"/>
        <v>-16548.991934936726</v>
      </c>
      <c r="I302">
        <f t="shared" si="23"/>
        <v>84297.856363810773</v>
      </c>
      <c r="J302">
        <f t="shared" si="24"/>
        <v>-25121.996363810773</v>
      </c>
    </row>
    <row r="303" spans="3:10" x14ac:dyDescent="0.25">
      <c r="C303" s="44">
        <v>41183</v>
      </c>
      <c r="D303" s="27">
        <v>7.2499999999999995E-2</v>
      </c>
      <c r="E303">
        <v>57068.18</v>
      </c>
      <c r="F303">
        <f t="shared" si="21"/>
        <v>77528.367497509316</v>
      </c>
      <c r="G303">
        <f t="shared" si="22"/>
        <v>-20460.187497509316</v>
      </c>
      <c r="I303">
        <f t="shared" si="23"/>
        <v>87908.161960226935</v>
      </c>
      <c r="J303">
        <f t="shared" si="24"/>
        <v>-30839.981960226934</v>
      </c>
    </row>
    <row r="304" spans="3:10" x14ac:dyDescent="0.25">
      <c r="C304" s="44">
        <v>41214</v>
      </c>
      <c r="D304" s="27">
        <v>7.2499999999999995E-2</v>
      </c>
      <c r="E304">
        <v>57474.57</v>
      </c>
      <c r="F304">
        <f t="shared" si="21"/>
        <v>77528.367497509316</v>
      </c>
      <c r="G304">
        <f t="shared" si="22"/>
        <v>-20053.797497509317</v>
      </c>
      <c r="I304">
        <f t="shared" si="23"/>
        <v>87908.161960226935</v>
      </c>
      <c r="J304">
        <f t="shared" si="24"/>
        <v>-30433.591960226935</v>
      </c>
    </row>
    <row r="305" spans="3:10" x14ac:dyDescent="0.25">
      <c r="C305" s="44">
        <v>41244</v>
      </c>
      <c r="D305" s="27">
        <v>7.2499999999999995E-2</v>
      </c>
      <c r="E305">
        <v>60952.08</v>
      </c>
      <c r="F305">
        <f t="shared" si="21"/>
        <v>77528.367497509316</v>
      </c>
      <c r="G305">
        <f t="shared" si="22"/>
        <v>-16576.287497509315</v>
      </c>
      <c r="I305">
        <f t="shared" si="23"/>
        <v>87908.161960226935</v>
      </c>
      <c r="J305">
        <f t="shared" si="24"/>
        <v>-26956.081960226933</v>
      </c>
    </row>
    <row r="306" spans="3:10" x14ac:dyDescent="0.25">
      <c r="C306" s="44">
        <v>41275</v>
      </c>
      <c r="D306" s="27">
        <v>7.2499999999999995E-2</v>
      </c>
      <c r="E306">
        <v>59761.49</v>
      </c>
      <c r="F306">
        <f t="shared" si="21"/>
        <v>77528.367497509316</v>
      </c>
      <c r="G306">
        <f t="shared" si="22"/>
        <v>-17766.877497509318</v>
      </c>
      <c r="I306">
        <f t="shared" si="23"/>
        <v>87908.161960226935</v>
      </c>
      <c r="J306">
        <f t="shared" si="24"/>
        <v>-28146.671960226937</v>
      </c>
    </row>
    <row r="307" spans="3:10" x14ac:dyDescent="0.25">
      <c r="C307" s="44">
        <v>41306</v>
      </c>
      <c r="D307" s="27">
        <v>7.2499999999999995E-2</v>
      </c>
      <c r="E307">
        <v>57424.29</v>
      </c>
      <c r="F307">
        <f t="shared" si="21"/>
        <v>77528.367497509316</v>
      </c>
      <c r="G307">
        <f t="shared" si="22"/>
        <v>-20104.077497509315</v>
      </c>
      <c r="I307">
        <f t="shared" si="23"/>
        <v>87908.161960226935</v>
      </c>
      <c r="J307">
        <f t="shared" si="24"/>
        <v>-30483.871960226934</v>
      </c>
    </row>
    <row r="308" spans="3:10" x14ac:dyDescent="0.25">
      <c r="C308" s="44">
        <v>41334</v>
      </c>
      <c r="D308" s="27">
        <v>7.2499999999999995E-2</v>
      </c>
      <c r="E308">
        <v>56352.09</v>
      </c>
      <c r="F308">
        <f t="shared" si="21"/>
        <v>77528.367497509316</v>
      </c>
      <c r="G308">
        <f t="shared" si="22"/>
        <v>-21176.27749750932</v>
      </c>
      <c r="I308">
        <f t="shared" si="23"/>
        <v>87908.161960226935</v>
      </c>
      <c r="J308">
        <f t="shared" si="24"/>
        <v>-31556.071960226938</v>
      </c>
    </row>
    <row r="309" spans="3:10" x14ac:dyDescent="0.25">
      <c r="C309" s="44">
        <v>41365</v>
      </c>
      <c r="D309" s="27">
        <v>7.4999999999999997E-2</v>
      </c>
      <c r="E309">
        <v>55910.37</v>
      </c>
      <c r="F309">
        <f t="shared" si="21"/>
        <v>75724.851934936727</v>
      </c>
      <c r="G309">
        <f t="shared" si="22"/>
        <v>-19814.481934936724</v>
      </c>
      <c r="I309">
        <f t="shared" si="23"/>
        <v>84297.856363810773</v>
      </c>
      <c r="J309">
        <f t="shared" si="24"/>
        <v>-28387.486363810771</v>
      </c>
    </row>
    <row r="310" spans="3:10" x14ac:dyDescent="0.25">
      <c r="C310" s="44">
        <v>41395</v>
      </c>
      <c r="D310" s="27">
        <v>0.08</v>
      </c>
      <c r="E310">
        <v>53506.080000000002</v>
      </c>
      <c r="F310">
        <f t="shared" si="21"/>
        <v>72242.708509194068</v>
      </c>
      <c r="G310">
        <f t="shared" si="22"/>
        <v>-18736.628509194066</v>
      </c>
      <c r="I310">
        <f t="shared" si="23"/>
        <v>77829.63609923191</v>
      </c>
      <c r="J310">
        <f t="shared" si="24"/>
        <v>-24323.556099231908</v>
      </c>
    </row>
    <row r="311" spans="3:10" x14ac:dyDescent="0.25">
      <c r="C311" s="44">
        <v>41426</v>
      </c>
      <c r="D311" s="27">
        <v>0.08</v>
      </c>
      <c r="E311">
        <v>47457.13</v>
      </c>
      <c r="F311">
        <f t="shared" si="21"/>
        <v>72242.708509194068</v>
      </c>
      <c r="G311">
        <f t="shared" si="22"/>
        <v>-24785.578509194071</v>
      </c>
      <c r="I311">
        <f t="shared" si="23"/>
        <v>77829.63609923191</v>
      </c>
      <c r="J311">
        <f t="shared" si="24"/>
        <v>-30372.506099231912</v>
      </c>
    </row>
    <row r="312" spans="3:10" x14ac:dyDescent="0.25">
      <c r="C312" s="44">
        <v>41456</v>
      </c>
      <c r="D312" s="27">
        <v>8.5000000000000006E-2</v>
      </c>
      <c r="E312">
        <v>48234.49</v>
      </c>
      <c r="F312">
        <f t="shared" si="21"/>
        <v>68920.688510934124</v>
      </c>
      <c r="G312">
        <f t="shared" si="22"/>
        <v>-20686.198510934126</v>
      </c>
      <c r="I312">
        <f t="shared" si="23"/>
        <v>72206.468131035363</v>
      </c>
      <c r="J312">
        <f t="shared" si="24"/>
        <v>-23971.978131035365</v>
      </c>
    </row>
    <row r="313" spans="3:10" x14ac:dyDescent="0.25">
      <c r="C313" s="44">
        <v>41487</v>
      </c>
      <c r="D313" s="27">
        <v>0.09</v>
      </c>
      <c r="E313">
        <v>50011.75</v>
      </c>
      <c r="F313">
        <f t="shared" si="21"/>
        <v>65751.428799443267</v>
      </c>
      <c r="G313">
        <f t="shared" si="22"/>
        <v>-15739.678799443267</v>
      </c>
      <c r="I313">
        <f t="shared" si="23"/>
        <v>67277.420171212128</v>
      </c>
      <c r="J313">
        <f t="shared" si="24"/>
        <v>-17265.670171212128</v>
      </c>
    </row>
    <row r="314" spans="3:10" x14ac:dyDescent="0.25">
      <c r="C314" s="44">
        <v>41518</v>
      </c>
      <c r="D314" s="27">
        <v>0.09</v>
      </c>
      <c r="E314">
        <v>52338.19</v>
      </c>
      <c r="F314">
        <f t="shared" si="21"/>
        <v>65751.428799443267</v>
      </c>
      <c r="G314">
        <f t="shared" si="22"/>
        <v>-13413.238799443265</v>
      </c>
      <c r="I314">
        <f t="shared" si="23"/>
        <v>67277.420171212128</v>
      </c>
      <c r="J314">
        <f t="shared" si="24"/>
        <v>-14939.230171212126</v>
      </c>
    </row>
    <row r="315" spans="3:10" x14ac:dyDescent="0.25">
      <c r="C315" s="44">
        <v>41548</v>
      </c>
      <c r="D315" s="27">
        <v>9.5000000000000001E-2</v>
      </c>
      <c r="E315">
        <v>54256.2</v>
      </c>
      <c r="F315">
        <f t="shared" ref="F315:F369" si="25">153428*EXP(-9.415*D315)</f>
        <v>62727.904821821125</v>
      </c>
      <c r="G315">
        <f t="shared" ref="G315:G363" si="26">E315-F315</f>
        <v>-8471.7048218211276</v>
      </c>
      <c r="I315">
        <f t="shared" ref="I315:I369" si="27">3421.9*D315^(-1.237)</f>
        <v>62924.998523519556</v>
      </c>
      <c r="J315">
        <f t="shared" ref="J315:J363" si="28">E315-I315</f>
        <v>-8668.7985235195592</v>
      </c>
    </row>
    <row r="316" spans="3:10" x14ac:dyDescent="0.25">
      <c r="C316" s="44">
        <v>41579</v>
      </c>
      <c r="D316" s="27">
        <v>0.1</v>
      </c>
      <c r="E316">
        <v>52482.49</v>
      </c>
      <c r="F316">
        <f t="shared" si="25"/>
        <v>59843.415043305751</v>
      </c>
      <c r="G316">
        <f t="shared" si="26"/>
        <v>-7360.9250433057532</v>
      </c>
      <c r="I316">
        <f t="shared" si="27"/>
        <v>59056.446826012769</v>
      </c>
      <c r="J316">
        <f t="shared" si="28"/>
        <v>-6573.9568260127708</v>
      </c>
    </row>
    <row r="317" spans="3:10" x14ac:dyDescent="0.25">
      <c r="C317" s="44">
        <v>41609</v>
      </c>
      <c r="D317" s="27">
        <v>0.1</v>
      </c>
      <c r="E317">
        <v>51507.16</v>
      </c>
      <c r="F317">
        <f t="shared" si="25"/>
        <v>59843.415043305751</v>
      </c>
      <c r="G317">
        <f t="shared" si="26"/>
        <v>-8336.2550433057477</v>
      </c>
      <c r="I317">
        <f t="shared" si="27"/>
        <v>59056.446826012769</v>
      </c>
      <c r="J317">
        <f t="shared" si="28"/>
        <v>-7549.2868260127652</v>
      </c>
    </row>
    <row r="318" spans="3:10" x14ac:dyDescent="0.25">
      <c r="C318" s="44">
        <v>41640</v>
      </c>
      <c r="D318" s="27">
        <v>0.105</v>
      </c>
      <c r="E318">
        <v>47638.99</v>
      </c>
      <c r="F318">
        <f t="shared" si="25"/>
        <v>57091.566093556998</v>
      </c>
      <c r="G318">
        <f t="shared" si="26"/>
        <v>-9452.5760935569997</v>
      </c>
      <c r="I318">
        <f t="shared" si="27"/>
        <v>55597.613591669295</v>
      </c>
      <c r="J318">
        <f t="shared" si="28"/>
        <v>-7958.6235916692967</v>
      </c>
    </row>
    <row r="319" spans="3:10" x14ac:dyDescent="0.25">
      <c r="C319" s="44">
        <v>41671</v>
      </c>
      <c r="D319" s="27">
        <v>0.1075</v>
      </c>
      <c r="E319">
        <v>47094.400000000001</v>
      </c>
      <c r="F319">
        <f t="shared" si="25"/>
        <v>55763.46476413482</v>
      </c>
      <c r="G319">
        <f t="shared" si="26"/>
        <v>-8669.0647641348187</v>
      </c>
      <c r="I319">
        <f t="shared" si="27"/>
        <v>54002.64646777296</v>
      </c>
      <c r="J319">
        <f t="shared" si="28"/>
        <v>-6908.2464677729586</v>
      </c>
    </row>
    <row r="320" spans="3:10" x14ac:dyDescent="0.25">
      <c r="C320" s="44">
        <v>41699</v>
      </c>
      <c r="D320" s="27">
        <v>0.1075</v>
      </c>
      <c r="E320">
        <v>50414.92</v>
      </c>
      <c r="F320">
        <f t="shared" si="25"/>
        <v>55763.46476413482</v>
      </c>
      <c r="G320">
        <f t="shared" si="26"/>
        <v>-5348.5447641348219</v>
      </c>
      <c r="I320">
        <f t="shared" si="27"/>
        <v>54002.64646777296</v>
      </c>
      <c r="J320">
        <f t="shared" si="28"/>
        <v>-3587.7264677729618</v>
      </c>
    </row>
    <row r="321" spans="3:10" x14ac:dyDescent="0.25">
      <c r="C321" s="44">
        <v>41730</v>
      </c>
      <c r="D321" s="27">
        <v>0.11</v>
      </c>
      <c r="E321">
        <v>51626.69</v>
      </c>
      <c r="F321">
        <f t="shared" si="25"/>
        <v>54466.258595975582</v>
      </c>
      <c r="G321">
        <f t="shared" si="26"/>
        <v>-2839.5685959755792</v>
      </c>
      <c r="I321">
        <f t="shared" si="27"/>
        <v>52488.548394303936</v>
      </c>
      <c r="J321">
        <f t="shared" si="28"/>
        <v>-861.85839430393389</v>
      </c>
    </row>
    <row r="322" spans="3:10" x14ac:dyDescent="0.25">
      <c r="C322" s="44">
        <v>41760</v>
      </c>
      <c r="D322" s="27">
        <v>0.11</v>
      </c>
      <c r="E322">
        <v>51239.34</v>
      </c>
      <c r="F322">
        <f t="shared" si="25"/>
        <v>54466.258595975582</v>
      </c>
      <c r="G322">
        <f t="shared" si="26"/>
        <v>-3226.918595975585</v>
      </c>
      <c r="I322">
        <f t="shared" si="27"/>
        <v>52488.548394303936</v>
      </c>
      <c r="J322">
        <f t="shared" si="28"/>
        <v>-1249.2083943039397</v>
      </c>
    </row>
    <row r="323" spans="3:10" x14ac:dyDescent="0.25">
      <c r="C323" s="44">
        <v>41791</v>
      </c>
      <c r="D323" s="27">
        <v>0.11</v>
      </c>
      <c r="E323">
        <v>53168.22</v>
      </c>
      <c r="F323">
        <f t="shared" si="25"/>
        <v>54466.258595975582</v>
      </c>
      <c r="G323">
        <f t="shared" si="26"/>
        <v>-1298.0385959755804</v>
      </c>
      <c r="I323">
        <f t="shared" si="27"/>
        <v>52488.548394303936</v>
      </c>
      <c r="J323">
        <f t="shared" si="28"/>
        <v>679.67160569606494</v>
      </c>
    </row>
    <row r="324" spans="3:10" x14ac:dyDescent="0.25">
      <c r="C324" s="44">
        <v>41821</v>
      </c>
      <c r="D324" s="27">
        <v>0.11</v>
      </c>
      <c r="E324">
        <v>55829.41</v>
      </c>
      <c r="F324">
        <f t="shared" si="25"/>
        <v>54466.258595975582</v>
      </c>
      <c r="G324">
        <f t="shared" si="26"/>
        <v>1363.1514040244219</v>
      </c>
      <c r="I324">
        <f t="shared" si="27"/>
        <v>52488.548394303936</v>
      </c>
      <c r="J324">
        <f t="shared" si="28"/>
        <v>3340.8616056960673</v>
      </c>
    </row>
    <row r="325" spans="3:10" x14ac:dyDescent="0.25">
      <c r="C325" s="44">
        <v>41852</v>
      </c>
      <c r="D325" s="27">
        <v>0.11</v>
      </c>
      <c r="E325">
        <v>61288.15</v>
      </c>
      <c r="F325">
        <f t="shared" si="25"/>
        <v>54466.258595975582</v>
      </c>
      <c r="G325">
        <f t="shared" si="26"/>
        <v>6821.8914040244199</v>
      </c>
      <c r="I325">
        <f t="shared" si="27"/>
        <v>52488.548394303936</v>
      </c>
      <c r="J325">
        <f t="shared" si="28"/>
        <v>8799.6016056960652</v>
      </c>
    </row>
    <row r="326" spans="3:10" x14ac:dyDescent="0.25">
      <c r="C326" s="44">
        <v>41883</v>
      </c>
      <c r="D326" s="27">
        <v>0.11</v>
      </c>
      <c r="E326">
        <v>54115.98</v>
      </c>
      <c r="F326">
        <f t="shared" si="25"/>
        <v>54466.258595975582</v>
      </c>
      <c r="G326">
        <f t="shared" si="26"/>
        <v>-350.27859597557836</v>
      </c>
      <c r="I326">
        <f t="shared" si="27"/>
        <v>52488.548394303936</v>
      </c>
      <c r="J326">
        <f t="shared" si="28"/>
        <v>1627.431605696067</v>
      </c>
    </row>
    <row r="327" spans="3:10" x14ac:dyDescent="0.25">
      <c r="C327" s="44">
        <v>41913</v>
      </c>
      <c r="D327" s="27">
        <v>0.1125</v>
      </c>
      <c r="E327">
        <v>54628.6</v>
      </c>
      <c r="F327">
        <f t="shared" si="25"/>
        <v>53199.228885642755</v>
      </c>
      <c r="G327">
        <f t="shared" si="26"/>
        <v>1429.3711143572436</v>
      </c>
      <c r="I327">
        <f t="shared" si="27"/>
        <v>51049.517716705857</v>
      </c>
      <c r="J327">
        <f t="shared" si="28"/>
        <v>3579.0822832941412</v>
      </c>
    </row>
    <row r="328" spans="3:10" x14ac:dyDescent="0.25">
      <c r="C328" s="44">
        <v>41944</v>
      </c>
      <c r="D328" s="27">
        <v>0.1125</v>
      </c>
      <c r="E328">
        <v>54724</v>
      </c>
      <c r="F328">
        <f t="shared" si="25"/>
        <v>53199.228885642755</v>
      </c>
      <c r="G328">
        <f t="shared" si="26"/>
        <v>1524.7711143572451</v>
      </c>
      <c r="I328">
        <f t="shared" si="27"/>
        <v>51049.517716705857</v>
      </c>
      <c r="J328">
        <f t="shared" si="28"/>
        <v>3674.4822832941427</v>
      </c>
    </row>
    <row r="329" spans="3:10" x14ac:dyDescent="0.25">
      <c r="C329" s="44">
        <v>41974</v>
      </c>
      <c r="D329" s="27">
        <v>0.11749999999999999</v>
      </c>
      <c r="E329">
        <v>50007.41</v>
      </c>
      <c r="F329">
        <f t="shared" si="25"/>
        <v>50752.907230528988</v>
      </c>
      <c r="G329">
        <f t="shared" si="26"/>
        <v>-745.4972305289848</v>
      </c>
      <c r="I329">
        <f t="shared" si="27"/>
        <v>48376.057608716452</v>
      </c>
      <c r="J329">
        <f t="shared" si="28"/>
        <v>1631.3523912835517</v>
      </c>
    </row>
    <row r="330" spans="3:10" x14ac:dyDescent="0.25">
      <c r="C330" s="44">
        <v>42005</v>
      </c>
      <c r="D330" s="27">
        <v>0.1225</v>
      </c>
      <c r="E330">
        <v>46907.68</v>
      </c>
      <c r="F330">
        <f t="shared" si="25"/>
        <v>48419.07761271792</v>
      </c>
      <c r="G330">
        <f t="shared" si="26"/>
        <v>-1511.3976127179194</v>
      </c>
      <c r="I330">
        <f t="shared" si="27"/>
        <v>45945.498938903147</v>
      </c>
      <c r="J330">
        <f t="shared" si="28"/>
        <v>962.18106109685323</v>
      </c>
    </row>
    <row r="331" spans="3:10" x14ac:dyDescent="0.25">
      <c r="C331" s="44">
        <v>42036</v>
      </c>
      <c r="D331" s="27">
        <v>0.1225</v>
      </c>
      <c r="E331">
        <v>51583.09</v>
      </c>
      <c r="F331">
        <f t="shared" si="25"/>
        <v>48419.07761271792</v>
      </c>
      <c r="G331">
        <f t="shared" si="26"/>
        <v>3164.0123872820768</v>
      </c>
      <c r="I331">
        <f t="shared" si="27"/>
        <v>45945.498938903147</v>
      </c>
      <c r="J331">
        <f t="shared" si="28"/>
        <v>5637.5910610968494</v>
      </c>
    </row>
    <row r="332" spans="3:10" x14ac:dyDescent="0.25">
      <c r="C332" s="44">
        <v>42064</v>
      </c>
      <c r="D332" s="27">
        <v>0.1275</v>
      </c>
      <c r="E332">
        <v>51150.16</v>
      </c>
      <c r="F332">
        <f t="shared" si="25"/>
        <v>46192.567180785845</v>
      </c>
      <c r="G332">
        <f t="shared" si="26"/>
        <v>4957.5928192141582</v>
      </c>
      <c r="I332">
        <f t="shared" si="27"/>
        <v>43727.15432059906</v>
      </c>
      <c r="J332">
        <f t="shared" si="28"/>
        <v>7423.0056794009433</v>
      </c>
    </row>
    <row r="333" spans="3:10" x14ac:dyDescent="0.25">
      <c r="C333" s="44">
        <v>42095</v>
      </c>
      <c r="D333" s="27">
        <v>0.13250000000000001</v>
      </c>
      <c r="E333">
        <v>56229.38</v>
      </c>
      <c r="F333">
        <f t="shared" si="25"/>
        <v>44068.440952517325</v>
      </c>
      <c r="G333">
        <f t="shared" si="26"/>
        <v>12160.939047482672</v>
      </c>
      <c r="I333">
        <f t="shared" si="27"/>
        <v>41695.220255914624</v>
      </c>
      <c r="J333">
        <f t="shared" si="28"/>
        <v>14534.159744085373</v>
      </c>
    </row>
    <row r="334" spans="3:10" x14ac:dyDescent="0.25">
      <c r="C334" s="44">
        <v>42125</v>
      </c>
      <c r="D334" s="27">
        <v>0.13250000000000001</v>
      </c>
      <c r="E334">
        <v>52760.47</v>
      </c>
      <c r="F334">
        <f t="shared" si="25"/>
        <v>44068.440952517325</v>
      </c>
      <c r="G334">
        <f t="shared" si="26"/>
        <v>8692.0290474826761</v>
      </c>
      <c r="I334">
        <f t="shared" si="27"/>
        <v>41695.220255914624</v>
      </c>
      <c r="J334">
        <f t="shared" si="28"/>
        <v>11065.249744085377</v>
      </c>
    </row>
    <row r="335" spans="3:10" x14ac:dyDescent="0.25">
      <c r="C335" s="44">
        <v>42156</v>
      </c>
      <c r="D335" s="27">
        <v>0.13750000000000001</v>
      </c>
      <c r="E335">
        <v>53080.88</v>
      </c>
      <c r="F335">
        <f t="shared" si="25"/>
        <v>42041.990876690375</v>
      </c>
      <c r="G335">
        <f t="shared" si="26"/>
        <v>11038.889123309622</v>
      </c>
      <c r="I335">
        <f t="shared" si="27"/>
        <v>39827.85122200258</v>
      </c>
      <c r="J335">
        <f t="shared" si="28"/>
        <v>13253.028777997417</v>
      </c>
    </row>
    <row r="336" spans="3:10" x14ac:dyDescent="0.25">
      <c r="C336" s="44">
        <v>42186</v>
      </c>
      <c r="D336" s="27">
        <v>0.14249999999999999</v>
      </c>
      <c r="E336">
        <v>50864.77</v>
      </c>
      <c r="F336">
        <f t="shared" si="25"/>
        <v>40108.72539784621</v>
      </c>
      <c r="G336">
        <f t="shared" si="26"/>
        <v>10756.044602153786</v>
      </c>
      <c r="I336">
        <f t="shared" si="27"/>
        <v>38106.435507524329</v>
      </c>
      <c r="J336">
        <f t="shared" si="28"/>
        <v>12758.334492475668</v>
      </c>
    </row>
    <row r="337" spans="3:10" x14ac:dyDescent="0.25">
      <c r="C337" s="44">
        <v>42217</v>
      </c>
      <c r="D337" s="27">
        <v>0.14249999999999999</v>
      </c>
      <c r="E337">
        <v>46625.5</v>
      </c>
      <c r="F337">
        <f t="shared" si="25"/>
        <v>40108.72539784621</v>
      </c>
      <c r="G337">
        <f t="shared" si="26"/>
        <v>6516.7746021537896</v>
      </c>
      <c r="I337">
        <f t="shared" si="27"/>
        <v>38106.435507524329</v>
      </c>
      <c r="J337">
        <f t="shared" si="28"/>
        <v>8519.0644924756707</v>
      </c>
    </row>
    <row r="338" spans="3:10" x14ac:dyDescent="0.25">
      <c r="C338" s="44">
        <v>42248</v>
      </c>
      <c r="D338" s="27">
        <v>0.14249999999999999</v>
      </c>
      <c r="E338">
        <v>45059.3</v>
      </c>
      <c r="F338">
        <f t="shared" si="25"/>
        <v>40108.72539784621</v>
      </c>
      <c r="G338">
        <f t="shared" si="26"/>
        <v>4950.5746021537925</v>
      </c>
      <c r="I338">
        <f t="shared" si="27"/>
        <v>38106.435507524329</v>
      </c>
      <c r="J338">
        <f t="shared" si="28"/>
        <v>6952.8644924756736</v>
      </c>
    </row>
    <row r="339" spans="3:10" x14ac:dyDescent="0.25">
      <c r="C339" s="44">
        <v>42278</v>
      </c>
      <c r="D339" s="27">
        <v>0.14249999999999999</v>
      </c>
      <c r="E339">
        <v>45868.800000000003</v>
      </c>
      <c r="F339">
        <f t="shared" si="25"/>
        <v>40108.72539784621</v>
      </c>
      <c r="G339">
        <f t="shared" si="26"/>
        <v>5760.0746021537925</v>
      </c>
      <c r="I339">
        <f t="shared" si="27"/>
        <v>38106.435507524329</v>
      </c>
      <c r="J339">
        <f t="shared" si="28"/>
        <v>7762.3644924756736</v>
      </c>
    </row>
    <row r="340" spans="3:10" x14ac:dyDescent="0.25">
      <c r="C340" s="44">
        <v>42309</v>
      </c>
      <c r="D340" s="27">
        <v>0.14249999999999999</v>
      </c>
      <c r="E340">
        <v>45120.4</v>
      </c>
      <c r="F340">
        <f t="shared" si="25"/>
        <v>40108.72539784621</v>
      </c>
      <c r="G340">
        <f t="shared" si="26"/>
        <v>5011.6746021537911</v>
      </c>
      <c r="I340">
        <f t="shared" si="27"/>
        <v>38106.435507524329</v>
      </c>
      <c r="J340">
        <f t="shared" si="28"/>
        <v>7013.9644924756722</v>
      </c>
    </row>
    <row r="341" spans="3:10" x14ac:dyDescent="0.25">
      <c r="C341" s="44">
        <v>42339</v>
      </c>
      <c r="D341" s="27">
        <v>0.14249999999999999</v>
      </c>
      <c r="E341">
        <v>43350</v>
      </c>
      <c r="F341">
        <f t="shared" si="25"/>
        <v>40108.72539784621</v>
      </c>
      <c r="G341">
        <f t="shared" si="26"/>
        <v>3241.2746021537896</v>
      </c>
      <c r="I341">
        <f t="shared" si="27"/>
        <v>38106.435507524329</v>
      </c>
      <c r="J341">
        <f t="shared" si="28"/>
        <v>5243.5644924756707</v>
      </c>
    </row>
    <row r="342" spans="3:10" x14ac:dyDescent="0.25">
      <c r="C342" s="44">
        <v>42370</v>
      </c>
      <c r="D342" s="27">
        <v>0.14249999999999999</v>
      </c>
      <c r="E342">
        <v>40406</v>
      </c>
      <c r="F342">
        <f t="shared" si="25"/>
        <v>40108.72539784621</v>
      </c>
      <c r="G342">
        <f t="shared" si="26"/>
        <v>297.2746021537896</v>
      </c>
      <c r="I342">
        <f t="shared" si="27"/>
        <v>38106.435507524329</v>
      </c>
      <c r="J342">
        <f t="shared" si="28"/>
        <v>2299.5644924756707</v>
      </c>
    </row>
    <row r="343" spans="3:10" x14ac:dyDescent="0.25">
      <c r="C343" s="44">
        <v>42401</v>
      </c>
      <c r="D343" s="27">
        <v>0.14249999999999999</v>
      </c>
      <c r="E343">
        <v>42793.9</v>
      </c>
      <c r="F343">
        <f t="shared" si="25"/>
        <v>40108.72539784621</v>
      </c>
      <c r="G343">
        <f t="shared" si="26"/>
        <v>2685.1746021537911</v>
      </c>
      <c r="I343">
        <f t="shared" si="27"/>
        <v>38106.435507524329</v>
      </c>
      <c r="J343">
        <f t="shared" si="28"/>
        <v>4687.4644924756722</v>
      </c>
    </row>
    <row r="344" spans="3:10" x14ac:dyDescent="0.25">
      <c r="C344" s="44">
        <v>42430</v>
      </c>
      <c r="D344" s="27">
        <v>0.14249999999999999</v>
      </c>
      <c r="E344">
        <v>50055.3</v>
      </c>
      <c r="F344">
        <f t="shared" si="25"/>
        <v>40108.72539784621</v>
      </c>
      <c r="G344">
        <f t="shared" si="26"/>
        <v>9946.5746021537925</v>
      </c>
      <c r="I344">
        <f t="shared" si="27"/>
        <v>38106.435507524329</v>
      </c>
      <c r="J344">
        <f t="shared" si="28"/>
        <v>11948.864492475674</v>
      </c>
    </row>
    <row r="345" spans="3:10" x14ac:dyDescent="0.25">
      <c r="C345" s="44">
        <v>42461</v>
      </c>
      <c r="D345" s="27">
        <v>0.14249999999999999</v>
      </c>
      <c r="E345">
        <v>53910.5</v>
      </c>
      <c r="F345">
        <f t="shared" si="25"/>
        <v>40108.72539784621</v>
      </c>
      <c r="G345">
        <f t="shared" si="26"/>
        <v>13801.77460215379</v>
      </c>
      <c r="I345">
        <f t="shared" si="27"/>
        <v>38106.435507524329</v>
      </c>
      <c r="J345">
        <f t="shared" si="28"/>
        <v>15804.064492475671</v>
      </c>
    </row>
    <row r="346" spans="3:10" x14ac:dyDescent="0.25">
      <c r="C346" s="44">
        <v>42491</v>
      </c>
      <c r="D346" s="27">
        <v>0.14249999999999999</v>
      </c>
      <c r="E346">
        <v>48471.7</v>
      </c>
      <c r="F346">
        <f t="shared" si="25"/>
        <v>40108.72539784621</v>
      </c>
      <c r="G346">
        <f t="shared" si="26"/>
        <v>8362.9746021537867</v>
      </c>
      <c r="I346">
        <f t="shared" si="27"/>
        <v>38106.435507524329</v>
      </c>
      <c r="J346">
        <f t="shared" si="28"/>
        <v>10365.264492475668</v>
      </c>
    </row>
    <row r="347" spans="3:10" x14ac:dyDescent="0.25">
      <c r="C347" s="44">
        <v>42522</v>
      </c>
      <c r="D347" s="27">
        <v>0.14249999999999999</v>
      </c>
      <c r="E347">
        <v>51526.9</v>
      </c>
      <c r="F347">
        <f t="shared" si="25"/>
        <v>40108.72539784621</v>
      </c>
      <c r="G347">
        <f t="shared" si="26"/>
        <v>11418.174602153791</v>
      </c>
      <c r="I347">
        <f t="shared" si="27"/>
        <v>38106.435507524329</v>
      </c>
      <c r="J347">
        <f t="shared" si="28"/>
        <v>13420.464492475672</v>
      </c>
    </row>
    <row r="348" spans="3:10" x14ac:dyDescent="0.25">
      <c r="C348" s="44">
        <v>42552</v>
      </c>
      <c r="D348" s="27">
        <v>0.14249999999999999</v>
      </c>
      <c r="E348">
        <v>57308.2</v>
      </c>
      <c r="F348">
        <f t="shared" si="25"/>
        <v>40108.72539784621</v>
      </c>
      <c r="G348">
        <f t="shared" si="26"/>
        <v>17199.474602153787</v>
      </c>
      <c r="I348">
        <f t="shared" si="27"/>
        <v>38106.435507524329</v>
      </c>
      <c r="J348">
        <f t="shared" si="28"/>
        <v>19201.764492475668</v>
      </c>
    </row>
    <row r="349" spans="3:10" x14ac:dyDescent="0.25">
      <c r="C349" s="44">
        <v>42583</v>
      </c>
      <c r="D349" s="27">
        <v>0.14249999999999999</v>
      </c>
      <c r="E349">
        <v>57901.1</v>
      </c>
      <c r="F349">
        <f t="shared" si="25"/>
        <v>40108.72539784621</v>
      </c>
      <c r="G349">
        <f t="shared" si="26"/>
        <v>17792.374602153788</v>
      </c>
      <c r="I349">
        <f t="shared" si="27"/>
        <v>38106.435507524329</v>
      </c>
      <c r="J349">
        <f t="shared" si="28"/>
        <v>19794.664492475669</v>
      </c>
    </row>
    <row r="350" spans="3:10" x14ac:dyDescent="0.25">
      <c r="C350" s="44">
        <v>42614</v>
      </c>
      <c r="D350" s="27">
        <v>0.14249999999999999</v>
      </c>
      <c r="E350">
        <v>58367</v>
      </c>
      <c r="F350">
        <f t="shared" si="25"/>
        <v>40108.72539784621</v>
      </c>
      <c r="G350">
        <f t="shared" si="26"/>
        <v>18258.27460215379</v>
      </c>
      <c r="I350">
        <f t="shared" si="27"/>
        <v>38106.435507524329</v>
      </c>
      <c r="J350">
        <f t="shared" si="28"/>
        <v>20260.564492475671</v>
      </c>
    </row>
    <row r="351" spans="3:10" x14ac:dyDescent="0.25">
      <c r="C351" s="44">
        <v>42644</v>
      </c>
      <c r="D351" s="27">
        <v>0.14000000000000001</v>
      </c>
      <c r="E351">
        <v>64924.5</v>
      </c>
      <c r="F351">
        <f t="shared" si="25"/>
        <v>41063.982603395023</v>
      </c>
      <c r="G351">
        <f t="shared" si="26"/>
        <v>23860.517396604977</v>
      </c>
      <c r="I351">
        <f t="shared" si="27"/>
        <v>38949.952612783076</v>
      </c>
      <c r="J351">
        <f t="shared" si="28"/>
        <v>25974.547387216924</v>
      </c>
    </row>
    <row r="352" spans="3:10" x14ac:dyDescent="0.25">
      <c r="C352" s="44">
        <v>42675</v>
      </c>
      <c r="D352" s="27">
        <v>0.13750000000000001</v>
      </c>
      <c r="E352">
        <v>61906.400000000001</v>
      </c>
      <c r="F352">
        <f t="shared" si="25"/>
        <v>42041.990876690375</v>
      </c>
      <c r="G352">
        <f t="shared" si="26"/>
        <v>19864.409123309626</v>
      </c>
      <c r="I352">
        <f t="shared" si="27"/>
        <v>39827.85122200258</v>
      </c>
      <c r="J352">
        <f t="shared" si="28"/>
        <v>22078.548777997421</v>
      </c>
    </row>
    <row r="353" spans="3:10" x14ac:dyDescent="0.25">
      <c r="C353" s="44">
        <v>42705</v>
      </c>
      <c r="D353" s="27">
        <v>0.13750000000000001</v>
      </c>
      <c r="E353">
        <v>60227.3</v>
      </c>
      <c r="F353">
        <f t="shared" si="25"/>
        <v>42041.990876690375</v>
      </c>
      <c r="G353">
        <f t="shared" si="26"/>
        <v>18185.309123309627</v>
      </c>
      <c r="I353">
        <f t="shared" si="27"/>
        <v>39827.85122200258</v>
      </c>
      <c r="J353">
        <f t="shared" si="28"/>
        <v>20399.448777997422</v>
      </c>
    </row>
    <row r="354" spans="3:10" x14ac:dyDescent="0.25">
      <c r="C354" s="44">
        <v>42736</v>
      </c>
      <c r="D354" s="26">
        <v>0.13</v>
      </c>
      <c r="E354">
        <v>64670.8</v>
      </c>
      <c r="F354">
        <f t="shared" si="25"/>
        <v>45118.005488403964</v>
      </c>
      <c r="G354">
        <f t="shared" si="26"/>
        <v>19552.794511596039</v>
      </c>
      <c r="I354">
        <f t="shared" si="27"/>
        <v>42689.334744872314</v>
      </c>
      <c r="J354">
        <f t="shared" si="28"/>
        <v>21981.465255127689</v>
      </c>
    </row>
    <row r="355" spans="3:10" x14ac:dyDescent="0.25">
      <c r="C355" s="44">
        <v>42767</v>
      </c>
      <c r="D355" s="26">
        <v>0.1225</v>
      </c>
      <c r="E355">
        <v>66662.100000000006</v>
      </c>
      <c r="F355">
        <f t="shared" si="25"/>
        <v>48419.07761271792</v>
      </c>
      <c r="G355">
        <f t="shared" si="26"/>
        <v>18243.022387282086</v>
      </c>
      <c r="I355">
        <f t="shared" si="27"/>
        <v>45945.498938903147</v>
      </c>
      <c r="J355">
        <f t="shared" si="28"/>
        <v>20716.601061096859</v>
      </c>
    </row>
    <row r="356" spans="3:10" x14ac:dyDescent="0.25">
      <c r="C356" s="44">
        <v>42795</v>
      </c>
      <c r="D356" s="26">
        <v>0.1225</v>
      </c>
      <c r="E356">
        <v>64984.1</v>
      </c>
      <c r="F356">
        <f t="shared" si="25"/>
        <v>48419.07761271792</v>
      </c>
      <c r="G356">
        <f t="shared" si="26"/>
        <v>16565.022387282079</v>
      </c>
      <c r="I356">
        <f t="shared" si="27"/>
        <v>45945.498938903147</v>
      </c>
      <c r="J356">
        <f t="shared" si="28"/>
        <v>19038.601061096851</v>
      </c>
    </row>
    <row r="357" spans="3:10" x14ac:dyDescent="0.25">
      <c r="C357" s="44">
        <v>42826</v>
      </c>
      <c r="D357" s="26">
        <v>0.1125</v>
      </c>
      <c r="E357">
        <v>65403.199999999997</v>
      </c>
      <c r="F357">
        <f t="shared" si="25"/>
        <v>53199.228885642755</v>
      </c>
      <c r="G357">
        <f t="shared" si="26"/>
        <v>12203.971114357242</v>
      </c>
      <c r="I357">
        <f t="shared" si="27"/>
        <v>51049.517716705857</v>
      </c>
      <c r="J357">
        <f t="shared" si="28"/>
        <v>14353.68228329414</v>
      </c>
    </row>
    <row r="358" spans="3:10" x14ac:dyDescent="0.25">
      <c r="C358" s="44">
        <v>42856</v>
      </c>
      <c r="D358" s="26">
        <v>0.10249999999999999</v>
      </c>
      <c r="E358">
        <v>62711.5</v>
      </c>
      <c r="F358">
        <f t="shared" si="25"/>
        <v>58451.298404817775</v>
      </c>
      <c r="G358">
        <f t="shared" si="26"/>
        <v>4260.201595182225</v>
      </c>
      <c r="I358">
        <f t="shared" si="27"/>
        <v>57279.852674492555</v>
      </c>
      <c r="J358">
        <f t="shared" si="28"/>
        <v>5431.6473255074452</v>
      </c>
    </row>
    <row r="359" spans="3:10" x14ac:dyDescent="0.25">
      <c r="C359" s="44">
        <v>42887</v>
      </c>
      <c r="D359" s="26">
        <v>0.10249999999999999</v>
      </c>
      <c r="E359">
        <v>62900</v>
      </c>
      <c r="F359">
        <f t="shared" si="25"/>
        <v>58451.298404817775</v>
      </c>
      <c r="G359">
        <f t="shared" si="26"/>
        <v>4448.701595182225</v>
      </c>
      <c r="I359">
        <f t="shared" si="27"/>
        <v>57279.852674492555</v>
      </c>
      <c r="J359">
        <f t="shared" si="28"/>
        <v>5620.1473255074452</v>
      </c>
    </row>
    <row r="360" spans="3:10" x14ac:dyDescent="0.25">
      <c r="C360" s="44">
        <v>42917</v>
      </c>
      <c r="D360" s="26">
        <v>9.2499999999999999E-2</v>
      </c>
      <c r="E360">
        <v>65920.399999999994</v>
      </c>
      <c r="F360">
        <f t="shared" si="25"/>
        <v>64221.876083077994</v>
      </c>
      <c r="G360">
        <f t="shared" si="26"/>
        <v>1698.5239169220004</v>
      </c>
      <c r="I360">
        <f t="shared" si="27"/>
        <v>65035.426155081666</v>
      </c>
      <c r="J360">
        <f t="shared" si="28"/>
        <v>884.97384491832781</v>
      </c>
    </row>
    <row r="361" spans="3:10" x14ac:dyDescent="0.25">
      <c r="C361" s="44">
        <v>42948</v>
      </c>
      <c r="D361" s="26">
        <v>9.2499999999999999E-2</v>
      </c>
      <c r="E361">
        <v>70835.100000000006</v>
      </c>
      <c r="F361">
        <f t="shared" si="25"/>
        <v>64221.876083077994</v>
      </c>
      <c r="G361">
        <f t="shared" si="26"/>
        <v>6613.223916922012</v>
      </c>
      <c r="I361">
        <f t="shared" si="27"/>
        <v>65035.426155081666</v>
      </c>
      <c r="J361">
        <f t="shared" si="28"/>
        <v>5799.6738449183395</v>
      </c>
    </row>
    <row r="362" spans="3:10" x14ac:dyDescent="0.25">
      <c r="C362" s="44">
        <v>42979</v>
      </c>
      <c r="D362" s="26">
        <v>8.2500000000000004E-2</v>
      </c>
      <c r="E362">
        <v>74293.5</v>
      </c>
      <c r="F362">
        <f t="shared" si="25"/>
        <v>70562.151401076029</v>
      </c>
      <c r="G362">
        <f t="shared" si="26"/>
        <v>3731.3485989239707</v>
      </c>
      <c r="I362">
        <f t="shared" si="27"/>
        <v>74922.762053795173</v>
      </c>
      <c r="J362">
        <f t="shared" si="28"/>
        <v>-629.26205379517341</v>
      </c>
    </row>
    <row r="363" spans="3:10" x14ac:dyDescent="0.25">
      <c r="C363" s="30">
        <v>43009</v>
      </c>
      <c r="D363" s="26">
        <v>8.2500000000000004E-2</v>
      </c>
      <c r="E363">
        <v>76659.8</v>
      </c>
      <c r="F363">
        <f t="shared" si="25"/>
        <v>70562.151401076029</v>
      </c>
      <c r="G363">
        <f t="shared" si="26"/>
        <v>6097.6485989239736</v>
      </c>
      <c r="I363">
        <f t="shared" si="27"/>
        <v>74922.762053795173</v>
      </c>
      <c r="J363">
        <f t="shared" si="28"/>
        <v>1737.0379462048295</v>
      </c>
    </row>
    <row r="364" spans="3:10" x14ac:dyDescent="0.25">
      <c r="F364">
        <f t="shared" si="25"/>
        <v>153428</v>
      </c>
      <c r="I364" t="e">
        <f t="shared" si="27"/>
        <v>#DIV/0!</v>
      </c>
    </row>
    <row r="365" spans="3:10" x14ac:dyDescent="0.25">
      <c r="F365">
        <f t="shared" si="25"/>
        <v>153428</v>
      </c>
      <c r="I365" t="e">
        <f t="shared" si="27"/>
        <v>#DIV/0!</v>
      </c>
    </row>
    <row r="366" spans="3:10" x14ac:dyDescent="0.25">
      <c r="D366" s="26">
        <v>0.06</v>
      </c>
      <c r="F366">
        <f t="shared" si="25"/>
        <v>87211.081268801921</v>
      </c>
      <c r="I366">
        <f t="shared" si="27"/>
        <v>111094.92421834666</v>
      </c>
    </row>
    <row r="367" spans="3:10" x14ac:dyDescent="0.25">
      <c r="D367" s="26">
        <v>6.5000000000000002E-2</v>
      </c>
      <c r="F367">
        <f t="shared" si="25"/>
        <v>83200.753278289762</v>
      </c>
      <c r="I367">
        <f t="shared" si="27"/>
        <v>100622.126580193</v>
      </c>
    </row>
    <row r="368" spans="3:10" x14ac:dyDescent="0.25">
      <c r="D368" s="26">
        <v>7.0000000000000007E-2</v>
      </c>
      <c r="F368">
        <f t="shared" si="25"/>
        <v>79374.836836831935</v>
      </c>
      <c r="I368">
        <f t="shared" si="27"/>
        <v>91808.108173124871</v>
      </c>
    </row>
    <row r="369" spans="6:9" x14ac:dyDescent="0.25">
      <c r="F369">
        <f t="shared" si="25"/>
        <v>153428</v>
      </c>
      <c r="I369" t="e">
        <f t="shared" si="27"/>
        <v>#DIV/0!</v>
      </c>
    </row>
  </sheetData>
  <autoFilter ref="P2:Q2">
    <sortState ref="P3:Q180">
      <sortCondition ref="P2"/>
    </sortState>
  </autoFilter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71"/>
  <sheetViews>
    <sheetView topLeftCell="A160" workbookViewId="0">
      <selection activeCell="D29" sqref="D29"/>
    </sheetView>
  </sheetViews>
  <sheetFormatPr defaultRowHeight="15" x14ac:dyDescent="0.25"/>
  <cols>
    <col min="4" max="5" width="18.7109375" customWidth="1"/>
    <col min="6" max="6" width="19.85546875" customWidth="1"/>
    <col min="8" max="8" width="15.5703125" customWidth="1"/>
  </cols>
  <sheetData>
    <row r="3" spans="1:11" x14ac:dyDescent="0.25">
      <c r="D3" t="s">
        <v>333</v>
      </c>
      <c r="I3" t="s">
        <v>329</v>
      </c>
      <c r="J3" t="s">
        <v>330</v>
      </c>
    </row>
    <row r="4" spans="1:11" x14ac:dyDescent="0.25">
      <c r="D4" t="s">
        <v>334</v>
      </c>
      <c r="H4" t="s">
        <v>327</v>
      </c>
      <c r="I4">
        <f>COUNTIF(B6:B171,"&gt;0")</f>
        <v>77</v>
      </c>
      <c r="J4">
        <f>COUNTIF(C6:C171,"&gt;0")</f>
        <v>107</v>
      </c>
    </row>
    <row r="5" spans="1:11" x14ac:dyDescent="0.25">
      <c r="B5" t="s">
        <v>324</v>
      </c>
      <c r="C5" t="s">
        <v>325</v>
      </c>
      <c r="D5" t="s">
        <v>331</v>
      </c>
      <c r="E5" t="s">
        <v>332</v>
      </c>
      <c r="F5" t="s">
        <v>335</v>
      </c>
      <c r="H5" t="s">
        <v>328</v>
      </c>
      <c r="I5">
        <f>COUNTIF(B6:B171,"&lt;0")</f>
        <v>85</v>
      </c>
      <c r="J5">
        <f>COUNTIF(C6:C171,"&lt;0")</f>
        <v>59</v>
      </c>
    </row>
    <row r="6" spans="1:11" x14ac:dyDescent="0.25">
      <c r="A6" s="44">
        <v>37987</v>
      </c>
      <c r="B6" s="27">
        <v>-0.33999999999999997</v>
      </c>
      <c r="C6" s="27">
        <v>0.99719040790268587</v>
      </c>
      <c r="D6">
        <f>IF(B6&gt;0,1,0)</f>
        <v>0</v>
      </c>
      <c r="E6">
        <f>IF(C6&gt;0,1,0)</f>
        <v>1</v>
      </c>
      <c r="F6">
        <f>D6+E6</f>
        <v>1</v>
      </c>
    </row>
    <row r="7" spans="1:11" x14ac:dyDescent="0.25">
      <c r="A7" s="44">
        <v>38018</v>
      </c>
      <c r="B7" s="27">
        <v>-0.3529411764705882</v>
      </c>
      <c r="C7" s="27">
        <v>1.1161215141903056</v>
      </c>
      <c r="D7">
        <f t="shared" ref="D7:D70" si="0">IF(B7&gt;0,1,0)</f>
        <v>0</v>
      </c>
      <c r="E7">
        <f t="shared" ref="E7:E70" si="1">IF(C7&gt;0,1,0)</f>
        <v>1</v>
      </c>
      <c r="F7">
        <f t="shared" ref="F7:F70" si="2">D7+E7</f>
        <v>1</v>
      </c>
    </row>
    <row r="8" spans="1:11" x14ac:dyDescent="0.25">
      <c r="A8" s="44">
        <v>38047</v>
      </c>
      <c r="B8" s="27">
        <v>-0.3867924528301887</v>
      </c>
      <c r="C8" s="27">
        <v>0.96407545750570134</v>
      </c>
      <c r="D8">
        <f t="shared" si="0"/>
        <v>0</v>
      </c>
      <c r="E8">
        <f t="shared" si="1"/>
        <v>1</v>
      </c>
      <c r="F8">
        <f t="shared" si="2"/>
        <v>1</v>
      </c>
      <c r="H8" t="s">
        <v>336</v>
      </c>
      <c r="I8">
        <v>0</v>
      </c>
      <c r="J8">
        <f>COUNTIF(F6:F171,I8)</f>
        <v>19</v>
      </c>
      <c r="K8" s="27">
        <f>J8/(SUM($J$8:$J$10))</f>
        <v>0.1144578313253012</v>
      </c>
    </row>
    <row r="9" spans="1:11" x14ac:dyDescent="0.25">
      <c r="A9" s="44">
        <v>38078</v>
      </c>
      <c r="B9" s="27">
        <v>-0.39622641509433965</v>
      </c>
      <c r="C9" s="27">
        <v>0.56149545660882216</v>
      </c>
      <c r="D9">
        <f t="shared" si="0"/>
        <v>0</v>
      </c>
      <c r="E9">
        <f t="shared" si="1"/>
        <v>1</v>
      </c>
      <c r="F9">
        <f t="shared" si="2"/>
        <v>1</v>
      </c>
      <c r="I9">
        <v>1</v>
      </c>
      <c r="J9">
        <f>COUNTIF(F6:F171,I9)</f>
        <v>110</v>
      </c>
      <c r="K9" s="27">
        <f t="shared" ref="K9:K10" si="3">J9/(SUM($J$8:$J$10))</f>
        <v>0.66265060240963858</v>
      </c>
    </row>
    <row r="10" spans="1:11" x14ac:dyDescent="0.25">
      <c r="A10" s="44">
        <v>38108</v>
      </c>
      <c r="B10" s="27">
        <v>-0.39622641509433965</v>
      </c>
      <c r="C10" s="27">
        <v>0.45621013888061013</v>
      </c>
      <c r="D10">
        <f t="shared" si="0"/>
        <v>0</v>
      </c>
      <c r="E10">
        <f t="shared" si="1"/>
        <v>1</v>
      </c>
      <c r="F10">
        <f t="shared" si="2"/>
        <v>1</v>
      </c>
      <c r="I10">
        <v>2</v>
      </c>
      <c r="J10">
        <f>COUNTIF(F6:F171,I10)</f>
        <v>37</v>
      </c>
      <c r="K10" s="27">
        <f t="shared" si="3"/>
        <v>0.22289156626506024</v>
      </c>
    </row>
    <row r="11" spans="1:11" x14ac:dyDescent="0.25">
      <c r="A11" s="44">
        <v>38139</v>
      </c>
      <c r="B11" s="27">
        <v>-0.38461538461538458</v>
      </c>
      <c r="C11" s="27">
        <v>0.63027786300026678</v>
      </c>
      <c r="D11">
        <f t="shared" si="0"/>
        <v>0</v>
      </c>
      <c r="E11">
        <f t="shared" si="1"/>
        <v>1</v>
      </c>
      <c r="F11">
        <f t="shared" si="2"/>
        <v>1</v>
      </c>
    </row>
    <row r="12" spans="1:11" x14ac:dyDescent="0.25">
      <c r="A12" s="44">
        <v>38169</v>
      </c>
      <c r="B12" s="27">
        <v>-0.34693877551020402</v>
      </c>
      <c r="C12" s="27">
        <v>0.64583807664903436</v>
      </c>
      <c r="D12">
        <f t="shared" si="0"/>
        <v>0</v>
      </c>
      <c r="E12">
        <f t="shared" si="1"/>
        <v>1</v>
      </c>
      <c r="F12">
        <f t="shared" si="2"/>
        <v>1</v>
      </c>
    </row>
    <row r="13" spans="1:11" x14ac:dyDescent="0.25">
      <c r="A13" s="44">
        <v>38200</v>
      </c>
      <c r="B13" s="27">
        <v>-0.27272727272727271</v>
      </c>
      <c r="C13" s="27">
        <v>0.50273188752966314</v>
      </c>
      <c r="D13">
        <f t="shared" si="0"/>
        <v>0</v>
      </c>
      <c r="E13">
        <f t="shared" si="1"/>
        <v>1</v>
      </c>
      <c r="F13">
        <f t="shared" si="2"/>
        <v>1</v>
      </c>
    </row>
    <row r="14" spans="1:11" x14ac:dyDescent="0.25">
      <c r="A14" s="44">
        <v>38231</v>
      </c>
      <c r="B14" s="27">
        <v>-0.1875</v>
      </c>
      <c r="C14" s="27">
        <v>0.45185929133509095</v>
      </c>
      <c r="D14">
        <f t="shared" si="0"/>
        <v>0</v>
      </c>
      <c r="E14">
        <f t="shared" si="1"/>
        <v>1</v>
      </c>
      <c r="F14">
        <f t="shared" si="2"/>
        <v>1</v>
      </c>
    </row>
    <row r="15" spans="1:11" x14ac:dyDescent="0.25">
      <c r="A15" s="44">
        <v>38261</v>
      </c>
      <c r="B15" s="27">
        <v>-0.11842105263157887</v>
      </c>
      <c r="C15" s="27">
        <v>0.2819236935485574</v>
      </c>
      <c r="D15">
        <f t="shared" si="0"/>
        <v>0</v>
      </c>
      <c r="E15">
        <f t="shared" si="1"/>
        <v>1</v>
      </c>
      <c r="F15">
        <f t="shared" si="2"/>
        <v>1</v>
      </c>
    </row>
    <row r="16" spans="1:11" x14ac:dyDescent="0.25">
      <c r="A16" s="44">
        <v>38292</v>
      </c>
      <c r="B16" s="27">
        <v>-1.4285714285714346E-2</v>
      </c>
      <c r="C16" s="27">
        <v>0.24496469227808015</v>
      </c>
      <c r="D16">
        <f t="shared" si="0"/>
        <v>0</v>
      </c>
      <c r="E16">
        <f t="shared" si="1"/>
        <v>1</v>
      </c>
      <c r="F16">
        <f t="shared" si="2"/>
        <v>1</v>
      </c>
    </row>
    <row r="17" spans="1:6" x14ac:dyDescent="0.25">
      <c r="A17" s="44">
        <v>38322</v>
      </c>
      <c r="B17" s="27">
        <v>7.575757575757569E-2</v>
      </c>
      <c r="C17" s="27">
        <v>0.17808016499081014</v>
      </c>
      <c r="D17">
        <f t="shared" si="0"/>
        <v>1</v>
      </c>
      <c r="E17">
        <f t="shared" si="1"/>
        <v>1</v>
      </c>
      <c r="F17">
        <f t="shared" si="2"/>
        <v>2</v>
      </c>
    </row>
    <row r="18" spans="1:6" x14ac:dyDescent="0.25">
      <c r="A18" s="44">
        <v>38353</v>
      </c>
      <c r="B18" s="27">
        <v>0.10606060606060597</v>
      </c>
      <c r="C18" s="27">
        <v>0.11447758134017705</v>
      </c>
      <c r="D18">
        <f t="shared" si="0"/>
        <v>1</v>
      </c>
      <c r="E18">
        <f t="shared" si="1"/>
        <v>1</v>
      </c>
      <c r="F18">
        <f t="shared" si="2"/>
        <v>2</v>
      </c>
    </row>
    <row r="19" spans="1:6" x14ac:dyDescent="0.25">
      <c r="A19" s="44">
        <v>38384</v>
      </c>
      <c r="B19" s="27">
        <v>0.13636363636363624</v>
      </c>
      <c r="C19" s="27">
        <v>0.29345456818702087</v>
      </c>
      <c r="D19">
        <f t="shared" si="0"/>
        <v>1</v>
      </c>
      <c r="E19">
        <f t="shared" si="1"/>
        <v>1</v>
      </c>
      <c r="F19">
        <f t="shared" si="2"/>
        <v>2</v>
      </c>
    </row>
    <row r="20" spans="1:6" x14ac:dyDescent="0.25">
      <c r="A20" s="44">
        <v>38412</v>
      </c>
      <c r="B20" s="27">
        <v>0.18461538461538463</v>
      </c>
      <c r="C20" s="27">
        <v>0.20180370025462646</v>
      </c>
      <c r="D20">
        <f t="shared" si="0"/>
        <v>1</v>
      </c>
      <c r="E20">
        <f t="shared" si="1"/>
        <v>1</v>
      </c>
      <c r="F20">
        <f t="shared" si="2"/>
        <v>2</v>
      </c>
    </row>
    <row r="21" spans="1:6" x14ac:dyDescent="0.25">
      <c r="A21" s="44">
        <v>38443</v>
      </c>
      <c r="B21" s="27">
        <v>0.21875</v>
      </c>
      <c r="C21" s="27">
        <v>0.26706832122640489</v>
      </c>
      <c r="D21">
        <f t="shared" si="0"/>
        <v>1</v>
      </c>
      <c r="E21">
        <f t="shared" si="1"/>
        <v>1</v>
      </c>
      <c r="F21">
        <f t="shared" si="2"/>
        <v>2</v>
      </c>
    </row>
    <row r="22" spans="1:6" x14ac:dyDescent="0.25">
      <c r="A22" s="44">
        <v>38473</v>
      </c>
      <c r="B22" s="27">
        <v>0.234375</v>
      </c>
      <c r="C22" s="27">
        <v>0.28971581510457844</v>
      </c>
      <c r="D22">
        <f t="shared" si="0"/>
        <v>1</v>
      </c>
      <c r="E22">
        <f t="shared" si="1"/>
        <v>1</v>
      </c>
      <c r="F22">
        <f t="shared" si="2"/>
        <v>2</v>
      </c>
    </row>
    <row r="23" spans="1:6" x14ac:dyDescent="0.25">
      <c r="A23" s="44">
        <v>38504</v>
      </c>
      <c r="B23" s="27">
        <v>0.234375</v>
      </c>
      <c r="C23" s="27">
        <v>0.18451541947079075</v>
      </c>
      <c r="D23">
        <f t="shared" si="0"/>
        <v>1</v>
      </c>
      <c r="E23">
        <f t="shared" si="1"/>
        <v>1</v>
      </c>
      <c r="F23">
        <f t="shared" si="2"/>
        <v>2</v>
      </c>
    </row>
    <row r="24" spans="1:6" x14ac:dyDescent="0.25">
      <c r="A24" s="44">
        <v>38534</v>
      </c>
      <c r="B24" s="27">
        <v>0.234375</v>
      </c>
      <c r="C24" s="27">
        <v>0.16589119245444861</v>
      </c>
      <c r="D24">
        <f t="shared" si="0"/>
        <v>1</v>
      </c>
      <c r="E24">
        <f t="shared" si="1"/>
        <v>1</v>
      </c>
      <c r="F24">
        <f t="shared" si="2"/>
        <v>2</v>
      </c>
    </row>
    <row r="25" spans="1:6" x14ac:dyDescent="0.25">
      <c r="A25" s="44">
        <v>38565</v>
      </c>
      <c r="B25" s="27">
        <v>0.234375</v>
      </c>
      <c r="C25" s="27">
        <v>0.22986433038535403</v>
      </c>
      <c r="D25">
        <f t="shared" si="0"/>
        <v>1</v>
      </c>
      <c r="E25">
        <f t="shared" si="1"/>
        <v>1</v>
      </c>
      <c r="F25">
        <f t="shared" si="2"/>
        <v>2</v>
      </c>
    </row>
    <row r="26" spans="1:6" x14ac:dyDescent="0.25">
      <c r="A26" s="44">
        <v>38596</v>
      </c>
      <c r="B26" s="27">
        <v>0.19999999999999996</v>
      </c>
      <c r="C26" s="27">
        <v>0.3587207531520431</v>
      </c>
      <c r="D26">
        <f t="shared" si="0"/>
        <v>1</v>
      </c>
      <c r="E26">
        <f t="shared" si="1"/>
        <v>1</v>
      </c>
      <c r="F26">
        <f t="shared" si="2"/>
        <v>2</v>
      </c>
    </row>
    <row r="27" spans="1:6" x14ac:dyDescent="0.25">
      <c r="A27" s="44">
        <v>38626</v>
      </c>
      <c r="B27" s="27">
        <v>0.13432835820895517</v>
      </c>
      <c r="C27" s="27">
        <v>0.3097897899461135</v>
      </c>
      <c r="D27">
        <f t="shared" si="0"/>
        <v>1</v>
      </c>
      <c r="E27">
        <f t="shared" si="1"/>
        <v>1</v>
      </c>
      <c r="F27">
        <f t="shared" si="2"/>
        <v>2</v>
      </c>
    </row>
    <row r="28" spans="1:6" x14ac:dyDescent="0.25">
      <c r="A28" s="44">
        <v>38657</v>
      </c>
      <c r="B28" s="27">
        <v>7.2463768115942129E-2</v>
      </c>
      <c r="C28" s="27">
        <v>0.27015046364004269</v>
      </c>
      <c r="D28">
        <f t="shared" si="0"/>
        <v>1</v>
      </c>
      <c r="E28">
        <f t="shared" si="1"/>
        <v>1</v>
      </c>
      <c r="F28">
        <f t="shared" si="2"/>
        <v>2</v>
      </c>
    </row>
    <row r="29" spans="1:6" x14ac:dyDescent="0.25">
      <c r="A29" s="44">
        <v>38687</v>
      </c>
      <c r="B29" s="27">
        <v>1.4084507042253502E-2</v>
      </c>
      <c r="C29" s="27">
        <v>0.27712706971417678</v>
      </c>
      <c r="D29">
        <f t="shared" si="0"/>
        <v>1</v>
      </c>
      <c r="E29">
        <f t="shared" si="1"/>
        <v>1</v>
      </c>
      <c r="F29">
        <f t="shared" si="2"/>
        <v>2</v>
      </c>
    </row>
    <row r="30" spans="1:6" x14ac:dyDescent="0.25">
      <c r="A30" s="44">
        <v>38718</v>
      </c>
      <c r="B30" s="27">
        <v>-5.4794520547945202E-2</v>
      </c>
      <c r="C30" s="27">
        <v>0.57610539015001905</v>
      </c>
      <c r="D30">
        <f t="shared" si="0"/>
        <v>0</v>
      </c>
      <c r="E30">
        <f t="shared" si="1"/>
        <v>1</v>
      </c>
      <c r="F30">
        <f t="shared" si="2"/>
        <v>1</v>
      </c>
    </row>
    <row r="31" spans="1:6" x14ac:dyDescent="0.25">
      <c r="A31" s="44">
        <v>38749</v>
      </c>
      <c r="B31" s="27">
        <v>-8.0000000000000071E-2</v>
      </c>
      <c r="C31" s="27">
        <v>0.37212451131218338</v>
      </c>
      <c r="D31">
        <f t="shared" si="0"/>
        <v>0</v>
      </c>
      <c r="E31">
        <f t="shared" si="1"/>
        <v>1</v>
      </c>
      <c r="F31">
        <f t="shared" si="2"/>
        <v>1</v>
      </c>
    </row>
    <row r="32" spans="1:6" x14ac:dyDescent="0.25">
      <c r="A32" s="44">
        <v>38777</v>
      </c>
      <c r="B32" s="27">
        <v>-0.14285714285714279</v>
      </c>
      <c r="C32" s="27">
        <v>0.42619477540007478</v>
      </c>
      <c r="D32">
        <f t="shared" si="0"/>
        <v>0</v>
      </c>
      <c r="E32">
        <f t="shared" si="1"/>
        <v>1</v>
      </c>
      <c r="F32">
        <f t="shared" si="2"/>
        <v>1</v>
      </c>
    </row>
    <row r="33" spans="1:6" x14ac:dyDescent="0.25">
      <c r="A33" s="44">
        <v>38808</v>
      </c>
      <c r="B33" s="27">
        <v>-0.19230769230769229</v>
      </c>
      <c r="C33" s="27">
        <v>0.62469438932204135</v>
      </c>
      <c r="D33">
        <f t="shared" si="0"/>
        <v>0</v>
      </c>
      <c r="E33">
        <f t="shared" si="1"/>
        <v>1</v>
      </c>
      <c r="F33">
        <f t="shared" si="2"/>
        <v>1</v>
      </c>
    </row>
    <row r="34" spans="1:6" x14ac:dyDescent="0.25">
      <c r="A34" s="44">
        <v>38838</v>
      </c>
      <c r="B34" s="27">
        <v>-0.22784810126582289</v>
      </c>
      <c r="C34" s="27">
        <v>0.4491981813038961</v>
      </c>
      <c r="D34">
        <f t="shared" si="0"/>
        <v>0</v>
      </c>
      <c r="E34">
        <f t="shared" si="1"/>
        <v>1</v>
      </c>
      <c r="F34">
        <f t="shared" si="2"/>
        <v>1</v>
      </c>
    </row>
    <row r="35" spans="1:6" x14ac:dyDescent="0.25">
      <c r="A35" s="44">
        <v>38869</v>
      </c>
      <c r="B35" s="27">
        <v>-0.22784810126582289</v>
      </c>
      <c r="C35" s="27">
        <v>0.46223116568022093</v>
      </c>
      <c r="D35">
        <f t="shared" si="0"/>
        <v>0</v>
      </c>
      <c r="E35">
        <f t="shared" si="1"/>
        <v>1</v>
      </c>
      <c r="F35">
        <f t="shared" si="2"/>
        <v>1</v>
      </c>
    </row>
    <row r="36" spans="1:6" x14ac:dyDescent="0.25">
      <c r="A36" s="44">
        <v>38899</v>
      </c>
      <c r="B36" s="27">
        <v>-0.25316455696202544</v>
      </c>
      <c r="C36" s="27">
        <v>0.423723502785462</v>
      </c>
      <c r="D36">
        <f t="shared" si="0"/>
        <v>0</v>
      </c>
      <c r="E36">
        <f t="shared" si="1"/>
        <v>1</v>
      </c>
      <c r="F36">
        <f t="shared" si="2"/>
        <v>1</v>
      </c>
    </row>
    <row r="37" spans="1:6" x14ac:dyDescent="0.25">
      <c r="A37" s="44">
        <v>38930</v>
      </c>
      <c r="B37" s="27">
        <v>-0.27848101265822789</v>
      </c>
      <c r="C37" s="27">
        <v>0.2919393699302153</v>
      </c>
      <c r="D37">
        <f t="shared" si="0"/>
        <v>0</v>
      </c>
      <c r="E37">
        <f t="shared" si="1"/>
        <v>1</v>
      </c>
      <c r="F37">
        <f t="shared" si="2"/>
        <v>1</v>
      </c>
    </row>
    <row r="38" spans="1:6" x14ac:dyDescent="0.25">
      <c r="A38" s="44">
        <v>38961</v>
      </c>
      <c r="B38" s="27">
        <v>-0.26923076923076927</v>
      </c>
      <c r="C38" s="27">
        <v>0.15405402581514127</v>
      </c>
      <c r="D38">
        <f t="shared" si="0"/>
        <v>0</v>
      </c>
      <c r="E38">
        <f t="shared" si="1"/>
        <v>1</v>
      </c>
      <c r="F38">
        <f t="shared" si="2"/>
        <v>1</v>
      </c>
    </row>
    <row r="39" spans="1:6" x14ac:dyDescent="0.25">
      <c r="A39" s="44">
        <v>38991</v>
      </c>
      <c r="B39" s="27">
        <v>-0.27631578947368418</v>
      </c>
      <c r="C39" s="27">
        <v>0.30037183487444818</v>
      </c>
      <c r="D39">
        <f t="shared" si="0"/>
        <v>0</v>
      </c>
      <c r="E39">
        <f t="shared" si="1"/>
        <v>1</v>
      </c>
      <c r="F39">
        <f t="shared" si="2"/>
        <v>1</v>
      </c>
    </row>
    <row r="40" spans="1:6" x14ac:dyDescent="0.25">
      <c r="A40" s="44">
        <v>39022</v>
      </c>
      <c r="B40" s="27">
        <v>-0.28378378378378377</v>
      </c>
      <c r="C40" s="27">
        <v>0.31378748970760184</v>
      </c>
      <c r="D40">
        <f t="shared" si="0"/>
        <v>0</v>
      </c>
      <c r="E40">
        <f t="shared" si="1"/>
        <v>1</v>
      </c>
      <c r="F40">
        <f t="shared" si="2"/>
        <v>1</v>
      </c>
    </row>
    <row r="41" spans="1:6" x14ac:dyDescent="0.25">
      <c r="A41" s="44">
        <v>39052</v>
      </c>
      <c r="B41" s="27">
        <v>-0.26388888888888884</v>
      </c>
      <c r="C41" s="27">
        <v>0.32932178859718175</v>
      </c>
      <c r="D41">
        <f t="shared" si="0"/>
        <v>0</v>
      </c>
      <c r="E41">
        <f t="shared" si="1"/>
        <v>1</v>
      </c>
      <c r="F41">
        <f t="shared" si="2"/>
        <v>1</v>
      </c>
    </row>
    <row r="42" spans="1:6" x14ac:dyDescent="0.25">
      <c r="A42" s="44">
        <v>39083</v>
      </c>
      <c r="B42" s="27">
        <v>-0.24637681159420277</v>
      </c>
      <c r="C42" s="27">
        <v>0.16306262179934761</v>
      </c>
      <c r="D42">
        <f t="shared" si="0"/>
        <v>0</v>
      </c>
      <c r="E42">
        <f t="shared" si="1"/>
        <v>1</v>
      </c>
      <c r="F42">
        <f t="shared" si="2"/>
        <v>1</v>
      </c>
    </row>
    <row r="43" spans="1:6" x14ac:dyDescent="0.25">
      <c r="A43" s="44">
        <v>39114</v>
      </c>
      <c r="B43" s="27">
        <v>-0.24637681159420277</v>
      </c>
      <c r="C43" s="27">
        <v>0.13680048297880432</v>
      </c>
      <c r="D43">
        <f t="shared" si="0"/>
        <v>0</v>
      </c>
      <c r="E43">
        <f t="shared" si="1"/>
        <v>1</v>
      </c>
      <c r="F43">
        <f t="shared" si="2"/>
        <v>1</v>
      </c>
    </row>
    <row r="44" spans="1:6" x14ac:dyDescent="0.25">
      <c r="A44" s="44">
        <v>39142</v>
      </c>
      <c r="B44" s="27">
        <v>-0.22727272727272729</v>
      </c>
      <c r="C44" s="27">
        <v>0.20691126178693753</v>
      </c>
      <c r="D44">
        <f t="shared" si="0"/>
        <v>0</v>
      </c>
      <c r="E44">
        <f t="shared" si="1"/>
        <v>1</v>
      </c>
      <c r="F44">
        <f t="shared" si="2"/>
        <v>1</v>
      </c>
    </row>
    <row r="45" spans="1:6" x14ac:dyDescent="0.25">
      <c r="A45" s="44">
        <v>39173</v>
      </c>
      <c r="B45" s="27">
        <v>-0.20634920634920639</v>
      </c>
      <c r="C45" s="27">
        <v>0.21289003756371483</v>
      </c>
      <c r="D45">
        <f t="shared" si="0"/>
        <v>0</v>
      </c>
      <c r="E45">
        <f t="shared" si="1"/>
        <v>1</v>
      </c>
      <c r="F45">
        <f t="shared" si="2"/>
        <v>1</v>
      </c>
    </row>
    <row r="46" spans="1:6" x14ac:dyDescent="0.25">
      <c r="A46" s="44">
        <v>39203</v>
      </c>
      <c r="B46" s="27">
        <v>-0.18032786885245899</v>
      </c>
      <c r="C46" s="27">
        <v>0.43083500592936663</v>
      </c>
      <c r="D46">
        <f t="shared" si="0"/>
        <v>0</v>
      </c>
      <c r="E46">
        <f t="shared" si="1"/>
        <v>1</v>
      </c>
      <c r="F46">
        <f t="shared" si="2"/>
        <v>1</v>
      </c>
    </row>
    <row r="47" spans="1:6" x14ac:dyDescent="0.25">
      <c r="A47" s="44">
        <v>39234</v>
      </c>
      <c r="B47" s="27">
        <v>-0.21311475409836067</v>
      </c>
      <c r="C47" s="27">
        <v>0.48487796834673458</v>
      </c>
      <c r="D47">
        <f t="shared" si="0"/>
        <v>0</v>
      </c>
      <c r="E47">
        <f t="shared" si="1"/>
        <v>1</v>
      </c>
      <c r="F47">
        <f t="shared" si="2"/>
        <v>1</v>
      </c>
    </row>
    <row r="48" spans="1:6" x14ac:dyDescent="0.25">
      <c r="A48" s="44">
        <v>39264</v>
      </c>
      <c r="B48" s="27">
        <v>-0.22033898305084743</v>
      </c>
      <c r="C48" s="27">
        <v>0.4613459729342515</v>
      </c>
      <c r="D48">
        <f t="shared" si="0"/>
        <v>0</v>
      </c>
      <c r="E48">
        <f t="shared" si="1"/>
        <v>1</v>
      </c>
      <c r="F48">
        <f t="shared" si="2"/>
        <v>1</v>
      </c>
    </row>
    <row r="49" spans="1:6" x14ac:dyDescent="0.25">
      <c r="A49" s="44">
        <v>39295</v>
      </c>
      <c r="B49" s="27">
        <v>-0.19298245614035081</v>
      </c>
      <c r="C49" s="27">
        <v>0.50797384206653629</v>
      </c>
      <c r="D49">
        <f t="shared" si="0"/>
        <v>0</v>
      </c>
      <c r="E49">
        <f t="shared" si="1"/>
        <v>1</v>
      </c>
      <c r="F49">
        <f t="shared" si="2"/>
        <v>1</v>
      </c>
    </row>
    <row r="50" spans="1:6" x14ac:dyDescent="0.25">
      <c r="A50" s="44">
        <v>39326</v>
      </c>
      <c r="B50" s="27">
        <v>-0.21052631578947356</v>
      </c>
      <c r="C50" s="27">
        <v>0.65887668932821919</v>
      </c>
      <c r="D50">
        <f t="shared" si="0"/>
        <v>0</v>
      </c>
      <c r="E50">
        <f t="shared" si="1"/>
        <v>1</v>
      </c>
      <c r="F50">
        <f t="shared" si="2"/>
        <v>1</v>
      </c>
    </row>
    <row r="51" spans="1:6" x14ac:dyDescent="0.25">
      <c r="A51" s="44">
        <v>39356</v>
      </c>
      <c r="B51" s="27">
        <v>-0.18181818181818188</v>
      </c>
      <c r="C51" s="27">
        <v>0.66360312142871147</v>
      </c>
      <c r="D51">
        <f t="shared" si="0"/>
        <v>0</v>
      </c>
      <c r="E51">
        <f t="shared" si="1"/>
        <v>1</v>
      </c>
      <c r="F51">
        <f t="shared" si="2"/>
        <v>1</v>
      </c>
    </row>
    <row r="52" spans="1:6" x14ac:dyDescent="0.25">
      <c r="A52" s="44">
        <v>39387</v>
      </c>
      <c r="B52" s="27">
        <v>-0.15094339622641506</v>
      </c>
      <c r="C52" s="27">
        <v>0.50258514770637319</v>
      </c>
      <c r="D52">
        <f t="shared" si="0"/>
        <v>0</v>
      </c>
      <c r="E52">
        <f t="shared" si="1"/>
        <v>1</v>
      </c>
      <c r="F52">
        <f t="shared" si="2"/>
        <v>1</v>
      </c>
    </row>
    <row r="53" spans="1:6" x14ac:dyDescent="0.25">
      <c r="A53" s="44">
        <v>39417</v>
      </c>
      <c r="B53" s="27">
        <v>-0.15094339622641506</v>
      </c>
      <c r="C53" s="27">
        <v>0.43649135635412462</v>
      </c>
      <c r="D53">
        <f t="shared" si="0"/>
        <v>0</v>
      </c>
      <c r="E53">
        <f t="shared" si="1"/>
        <v>1</v>
      </c>
      <c r="F53">
        <f t="shared" si="2"/>
        <v>1</v>
      </c>
    </row>
    <row r="54" spans="1:6" x14ac:dyDescent="0.25">
      <c r="A54" s="44">
        <v>39448</v>
      </c>
      <c r="B54" s="27">
        <v>-0.13461538461538458</v>
      </c>
      <c r="C54" s="27">
        <v>0.33262248664922422</v>
      </c>
      <c r="D54">
        <f t="shared" si="0"/>
        <v>0</v>
      </c>
      <c r="E54">
        <f t="shared" si="1"/>
        <v>1</v>
      </c>
      <c r="F54">
        <f t="shared" si="2"/>
        <v>1</v>
      </c>
    </row>
    <row r="55" spans="1:6" x14ac:dyDescent="0.25">
      <c r="A55" s="44">
        <v>39479</v>
      </c>
      <c r="B55" s="27">
        <v>-0.13461538461538458</v>
      </c>
      <c r="C55" s="27">
        <v>0.44647889345536851</v>
      </c>
      <c r="D55">
        <f t="shared" si="0"/>
        <v>0</v>
      </c>
      <c r="E55">
        <f t="shared" si="1"/>
        <v>1</v>
      </c>
      <c r="F55">
        <f t="shared" si="2"/>
        <v>1</v>
      </c>
    </row>
    <row r="56" spans="1:6" x14ac:dyDescent="0.25">
      <c r="A56" s="44">
        <v>39508</v>
      </c>
      <c r="B56" s="27">
        <v>-0.11764705882352944</v>
      </c>
      <c r="C56" s="27">
        <v>0.33104513820209558</v>
      </c>
      <c r="D56">
        <f t="shared" si="0"/>
        <v>0</v>
      </c>
      <c r="E56">
        <f t="shared" si="1"/>
        <v>1</v>
      </c>
      <c r="F56">
        <f t="shared" si="2"/>
        <v>1</v>
      </c>
    </row>
    <row r="57" spans="1:6" x14ac:dyDescent="0.25">
      <c r="A57" s="44">
        <v>39539</v>
      </c>
      <c r="B57" s="27">
        <v>-6.0000000000000053E-2</v>
      </c>
      <c r="C57" s="27">
        <v>0.38630421891810229</v>
      </c>
      <c r="D57">
        <f t="shared" si="0"/>
        <v>0</v>
      </c>
      <c r="E57">
        <f t="shared" si="1"/>
        <v>1</v>
      </c>
      <c r="F57">
        <f t="shared" si="2"/>
        <v>1</v>
      </c>
    </row>
    <row r="58" spans="1:6" x14ac:dyDescent="0.25">
      <c r="A58" s="44">
        <v>39569</v>
      </c>
      <c r="B58" s="27">
        <v>-6.0000000000000053E-2</v>
      </c>
      <c r="C58" s="27">
        <v>0.38883946456428986</v>
      </c>
      <c r="D58">
        <f t="shared" si="0"/>
        <v>0</v>
      </c>
      <c r="E58">
        <f t="shared" si="1"/>
        <v>1</v>
      </c>
      <c r="F58">
        <f t="shared" si="2"/>
        <v>1</v>
      </c>
    </row>
    <row r="59" spans="1:6" x14ac:dyDescent="0.25">
      <c r="A59" s="44">
        <v>39600</v>
      </c>
      <c r="B59" s="27">
        <v>2.0833333333333259E-2</v>
      </c>
      <c r="C59" s="27">
        <v>0.19535057138854461</v>
      </c>
      <c r="D59">
        <f t="shared" si="0"/>
        <v>1</v>
      </c>
      <c r="E59">
        <f t="shared" si="1"/>
        <v>1</v>
      </c>
      <c r="F59">
        <f t="shared" si="2"/>
        <v>2</v>
      </c>
    </row>
    <row r="60" spans="1:6" x14ac:dyDescent="0.25">
      <c r="A60" s="44">
        <v>39630</v>
      </c>
      <c r="B60" s="27">
        <v>0.13043478260869557</v>
      </c>
      <c r="C60" s="27">
        <v>9.8235961795782645E-2</v>
      </c>
      <c r="D60">
        <f t="shared" si="0"/>
        <v>1</v>
      </c>
      <c r="E60">
        <f t="shared" si="1"/>
        <v>1</v>
      </c>
      <c r="F60">
        <f t="shared" si="2"/>
        <v>2</v>
      </c>
    </row>
    <row r="61" spans="1:6" x14ac:dyDescent="0.25">
      <c r="A61" s="44">
        <v>39661</v>
      </c>
      <c r="B61" s="27">
        <v>0.13043478260869557</v>
      </c>
      <c r="C61" s="27">
        <v>1.9092655485526189E-2</v>
      </c>
      <c r="D61">
        <f t="shared" si="0"/>
        <v>1</v>
      </c>
      <c r="E61">
        <f t="shared" si="1"/>
        <v>1</v>
      </c>
      <c r="F61">
        <f t="shared" si="2"/>
        <v>2</v>
      </c>
    </row>
    <row r="62" spans="1:6" x14ac:dyDescent="0.25">
      <c r="A62" s="44">
        <v>39692</v>
      </c>
      <c r="B62" s="27">
        <v>0.22222222222222232</v>
      </c>
      <c r="C62" s="27">
        <v>-0.18066284892465168</v>
      </c>
      <c r="D62">
        <f t="shared" si="0"/>
        <v>1</v>
      </c>
      <c r="E62">
        <f t="shared" si="1"/>
        <v>0</v>
      </c>
      <c r="F62">
        <f t="shared" si="2"/>
        <v>1</v>
      </c>
    </row>
    <row r="63" spans="1:6" x14ac:dyDescent="0.25">
      <c r="A63" s="44">
        <v>39722</v>
      </c>
      <c r="B63" s="27">
        <v>0.22222222222222232</v>
      </c>
      <c r="C63" s="27">
        <v>-0.42960575770426701</v>
      </c>
      <c r="D63">
        <f t="shared" si="0"/>
        <v>1</v>
      </c>
      <c r="E63">
        <f t="shared" si="1"/>
        <v>0</v>
      </c>
      <c r="F63">
        <f t="shared" si="2"/>
        <v>1</v>
      </c>
    </row>
    <row r="64" spans="1:6" x14ac:dyDescent="0.25">
      <c r="A64" s="44">
        <v>39753</v>
      </c>
      <c r="B64" s="27">
        <v>0.22222222222222232</v>
      </c>
      <c r="C64" s="27">
        <v>-0.41916996687308039</v>
      </c>
      <c r="D64">
        <f t="shared" si="0"/>
        <v>1</v>
      </c>
      <c r="E64">
        <f t="shared" si="1"/>
        <v>0</v>
      </c>
      <c r="F64">
        <f t="shared" si="2"/>
        <v>1</v>
      </c>
    </row>
    <row r="65" spans="1:6" x14ac:dyDescent="0.25">
      <c r="A65" s="44">
        <v>39783</v>
      </c>
      <c r="B65" s="27">
        <v>0.22222222222222232</v>
      </c>
      <c r="C65" s="27">
        <v>-0.4122303599687569</v>
      </c>
      <c r="D65">
        <f t="shared" si="0"/>
        <v>1</v>
      </c>
      <c r="E65">
        <f t="shared" si="1"/>
        <v>0</v>
      </c>
      <c r="F65">
        <f t="shared" si="2"/>
        <v>1</v>
      </c>
    </row>
    <row r="66" spans="1:6" x14ac:dyDescent="0.25">
      <c r="A66" s="44">
        <v>39814</v>
      </c>
      <c r="B66" s="27">
        <v>0.1333333333333333</v>
      </c>
      <c r="C66" s="27">
        <v>-0.33937593292363133</v>
      </c>
      <c r="D66">
        <f t="shared" si="0"/>
        <v>1</v>
      </c>
      <c r="E66">
        <f t="shared" si="1"/>
        <v>0</v>
      </c>
      <c r="F66">
        <f t="shared" si="2"/>
        <v>1</v>
      </c>
    </row>
    <row r="67" spans="1:6" x14ac:dyDescent="0.25">
      <c r="A67" s="44">
        <v>39845</v>
      </c>
      <c r="B67" s="27">
        <v>0.1333333333333333</v>
      </c>
      <c r="C67" s="27">
        <v>-0.39858669098572519</v>
      </c>
      <c r="D67">
        <f t="shared" si="0"/>
        <v>1</v>
      </c>
      <c r="E67">
        <f t="shared" si="1"/>
        <v>0</v>
      </c>
      <c r="F67">
        <f t="shared" si="2"/>
        <v>1</v>
      </c>
    </row>
    <row r="68" spans="1:6" x14ac:dyDescent="0.25">
      <c r="A68" s="44">
        <v>39873</v>
      </c>
      <c r="B68" s="27">
        <v>0</v>
      </c>
      <c r="C68" s="27">
        <v>-0.32873272845933943</v>
      </c>
      <c r="D68">
        <f t="shared" si="0"/>
        <v>0</v>
      </c>
      <c r="E68">
        <f t="shared" si="1"/>
        <v>0</v>
      </c>
      <c r="F68">
        <f t="shared" si="2"/>
        <v>0</v>
      </c>
    </row>
    <row r="69" spans="1:6" x14ac:dyDescent="0.25">
      <c r="A69" s="44">
        <v>39904</v>
      </c>
      <c r="B69" s="27">
        <v>-0.12765957446808507</v>
      </c>
      <c r="C69" s="27">
        <v>-0.30321776908121523</v>
      </c>
      <c r="D69">
        <f t="shared" si="0"/>
        <v>0</v>
      </c>
      <c r="E69">
        <f t="shared" si="1"/>
        <v>0</v>
      </c>
      <c r="F69">
        <f t="shared" si="2"/>
        <v>0</v>
      </c>
    </row>
    <row r="70" spans="1:6" x14ac:dyDescent="0.25">
      <c r="A70" s="44">
        <v>39934</v>
      </c>
      <c r="B70" s="27">
        <v>-0.12765957446808507</v>
      </c>
      <c r="C70" s="27">
        <v>-0.26717319282294993</v>
      </c>
      <c r="D70">
        <f t="shared" si="0"/>
        <v>0</v>
      </c>
      <c r="E70">
        <f t="shared" si="1"/>
        <v>0</v>
      </c>
      <c r="F70">
        <f t="shared" si="2"/>
        <v>0</v>
      </c>
    </row>
    <row r="71" spans="1:6" x14ac:dyDescent="0.25">
      <c r="A71" s="44">
        <v>39965</v>
      </c>
      <c r="B71" s="27">
        <v>-0.24489795918367352</v>
      </c>
      <c r="C71" s="27">
        <v>-0.20843777944365205</v>
      </c>
      <c r="D71">
        <f t="shared" ref="D71:D134" si="4">IF(B71&gt;0,1,0)</f>
        <v>0</v>
      </c>
      <c r="E71">
        <f t="shared" ref="E71:E134" si="5">IF(C71&gt;0,1,0)</f>
        <v>0</v>
      </c>
      <c r="F71">
        <f t="shared" ref="F71:F134" si="6">D71+E71</f>
        <v>0</v>
      </c>
    </row>
    <row r="72" spans="1:6" x14ac:dyDescent="0.25">
      <c r="A72" s="44">
        <v>39995</v>
      </c>
      <c r="B72" s="27">
        <v>-0.32692307692307698</v>
      </c>
      <c r="C72" s="27">
        <v>-7.9647701199744403E-2</v>
      </c>
      <c r="D72">
        <f t="shared" si="4"/>
        <v>0</v>
      </c>
      <c r="E72">
        <f t="shared" si="5"/>
        <v>0</v>
      </c>
      <c r="F72">
        <f t="shared" si="6"/>
        <v>0</v>
      </c>
    </row>
    <row r="73" spans="1:6" x14ac:dyDescent="0.25">
      <c r="A73" s="44">
        <v>40026</v>
      </c>
      <c r="B73" s="27">
        <v>-0.32692307692307698</v>
      </c>
      <c r="C73" s="27">
        <v>1.4521624391774512E-2</v>
      </c>
      <c r="D73">
        <f t="shared" si="4"/>
        <v>0</v>
      </c>
      <c r="E73">
        <f t="shared" si="5"/>
        <v>1</v>
      </c>
      <c r="F73">
        <f t="shared" si="6"/>
        <v>1</v>
      </c>
    </row>
    <row r="74" spans="1:6" x14ac:dyDescent="0.25">
      <c r="A74" s="44">
        <v>40057</v>
      </c>
      <c r="B74" s="27">
        <v>-0.36363636363636376</v>
      </c>
      <c r="C74" s="27">
        <v>0.24175036287927232</v>
      </c>
      <c r="D74">
        <f t="shared" si="4"/>
        <v>0</v>
      </c>
      <c r="E74">
        <f t="shared" si="5"/>
        <v>1</v>
      </c>
      <c r="F74">
        <f t="shared" si="6"/>
        <v>1</v>
      </c>
    </row>
    <row r="75" spans="1:6" x14ac:dyDescent="0.25">
      <c r="A75" s="44">
        <v>40087</v>
      </c>
      <c r="B75" s="27">
        <v>-0.36363636363636376</v>
      </c>
      <c r="C75" s="27">
        <v>0.65192485460387961</v>
      </c>
      <c r="D75">
        <f t="shared" si="4"/>
        <v>0</v>
      </c>
      <c r="E75">
        <f t="shared" si="5"/>
        <v>1</v>
      </c>
      <c r="F75">
        <f t="shared" si="6"/>
        <v>1</v>
      </c>
    </row>
    <row r="76" spans="1:6" x14ac:dyDescent="0.25">
      <c r="A76" s="44">
        <v>40118</v>
      </c>
      <c r="B76" s="27">
        <v>-0.36363636363636376</v>
      </c>
      <c r="C76" s="27">
        <v>0.83202202871526199</v>
      </c>
      <c r="D76">
        <f t="shared" si="4"/>
        <v>0</v>
      </c>
      <c r="E76">
        <f t="shared" si="5"/>
        <v>1</v>
      </c>
      <c r="F76">
        <f t="shared" si="6"/>
        <v>1</v>
      </c>
    </row>
    <row r="77" spans="1:6" x14ac:dyDescent="0.25">
      <c r="A77" s="44">
        <v>40148</v>
      </c>
      <c r="B77" s="27">
        <v>-0.36363636363636376</v>
      </c>
      <c r="C77" s="27">
        <v>0.82657373534333023</v>
      </c>
      <c r="D77">
        <f t="shared" si="4"/>
        <v>0</v>
      </c>
      <c r="E77">
        <f t="shared" si="5"/>
        <v>1</v>
      </c>
      <c r="F77">
        <f t="shared" si="6"/>
        <v>1</v>
      </c>
    </row>
    <row r="78" spans="1:6" x14ac:dyDescent="0.25">
      <c r="A78" s="44">
        <v>40179</v>
      </c>
      <c r="B78" s="27">
        <v>-0.31372549019607854</v>
      </c>
      <c r="C78" s="27">
        <v>0.66413372352057043</v>
      </c>
      <c r="D78">
        <f t="shared" si="4"/>
        <v>0</v>
      </c>
      <c r="E78">
        <f t="shared" si="5"/>
        <v>1</v>
      </c>
      <c r="F78">
        <f t="shared" si="6"/>
        <v>1</v>
      </c>
    </row>
    <row r="79" spans="1:6" x14ac:dyDescent="0.25">
      <c r="A79" s="44">
        <v>40210</v>
      </c>
      <c r="B79" s="27">
        <v>-0.31372549019607854</v>
      </c>
      <c r="C79" s="27">
        <v>0.74168425943167327</v>
      </c>
      <c r="D79">
        <f t="shared" si="4"/>
        <v>0</v>
      </c>
      <c r="E79">
        <f t="shared" si="5"/>
        <v>1</v>
      </c>
      <c r="F79">
        <f t="shared" si="6"/>
        <v>1</v>
      </c>
    </row>
    <row r="80" spans="1:6" x14ac:dyDescent="0.25">
      <c r="A80" s="44">
        <v>40238</v>
      </c>
      <c r="B80" s="27">
        <v>-0.22222222222222232</v>
      </c>
      <c r="C80" s="27">
        <v>0.71948794246768588</v>
      </c>
      <c r="D80">
        <f t="shared" si="4"/>
        <v>0</v>
      </c>
      <c r="E80">
        <f t="shared" si="5"/>
        <v>1</v>
      </c>
      <c r="F80">
        <f t="shared" si="6"/>
        <v>1</v>
      </c>
    </row>
    <row r="81" spans="1:6" x14ac:dyDescent="0.25">
      <c r="A81" s="44">
        <v>40269</v>
      </c>
      <c r="B81" s="27">
        <v>-7.3170731707317027E-2</v>
      </c>
      <c r="C81" s="27">
        <v>0.42800594550210147</v>
      </c>
      <c r="D81">
        <f t="shared" si="4"/>
        <v>0</v>
      </c>
      <c r="E81">
        <f t="shared" si="5"/>
        <v>1</v>
      </c>
      <c r="F81">
        <f t="shared" si="6"/>
        <v>1</v>
      </c>
    </row>
    <row r="82" spans="1:6" x14ac:dyDescent="0.25">
      <c r="A82" s="44">
        <v>40299</v>
      </c>
      <c r="B82" s="27">
        <v>-7.3170731707317027E-2</v>
      </c>
      <c r="C82" s="27">
        <v>0.18513534318099656</v>
      </c>
      <c r="D82">
        <f t="shared" si="4"/>
        <v>0</v>
      </c>
      <c r="E82">
        <f t="shared" si="5"/>
        <v>1</v>
      </c>
      <c r="F82">
        <f t="shared" si="6"/>
        <v>1</v>
      </c>
    </row>
    <row r="83" spans="1:6" x14ac:dyDescent="0.25">
      <c r="A83" s="44">
        <v>40330</v>
      </c>
      <c r="B83" s="27">
        <v>0.10810810810810811</v>
      </c>
      <c r="C83" s="27">
        <v>0.18401545424834453</v>
      </c>
      <c r="D83">
        <f t="shared" si="4"/>
        <v>1</v>
      </c>
      <c r="E83">
        <f t="shared" si="5"/>
        <v>1</v>
      </c>
      <c r="F83">
        <f t="shared" si="6"/>
        <v>2</v>
      </c>
    </row>
    <row r="84" spans="1:6" x14ac:dyDescent="0.25">
      <c r="A84" s="44">
        <v>40360</v>
      </c>
      <c r="B84" s="27">
        <v>0.22857142857142865</v>
      </c>
      <c r="C84" s="27">
        <v>0.23280402412311929</v>
      </c>
      <c r="D84">
        <f t="shared" si="4"/>
        <v>1</v>
      </c>
      <c r="E84">
        <f t="shared" si="5"/>
        <v>1</v>
      </c>
      <c r="F84">
        <f t="shared" si="6"/>
        <v>2</v>
      </c>
    </row>
    <row r="85" spans="1:6" x14ac:dyDescent="0.25">
      <c r="A85" s="44">
        <v>40391</v>
      </c>
      <c r="B85" s="27">
        <v>0.22857142857142865</v>
      </c>
      <c r="C85" s="27">
        <v>0.15324174732841689</v>
      </c>
      <c r="D85">
        <f t="shared" si="4"/>
        <v>1</v>
      </c>
      <c r="E85">
        <f t="shared" si="5"/>
        <v>1</v>
      </c>
      <c r="F85">
        <f t="shared" si="6"/>
        <v>2</v>
      </c>
    </row>
    <row r="86" spans="1:6" x14ac:dyDescent="0.25">
      <c r="A86" s="44">
        <v>40422</v>
      </c>
      <c r="B86" s="27">
        <v>0.22857142857142865</v>
      </c>
      <c r="C86" s="27">
        <v>0.12861120561839812</v>
      </c>
      <c r="D86">
        <f t="shared" si="4"/>
        <v>1</v>
      </c>
      <c r="E86">
        <f t="shared" si="5"/>
        <v>1</v>
      </c>
      <c r="F86">
        <f t="shared" si="6"/>
        <v>2</v>
      </c>
    </row>
    <row r="87" spans="1:6" x14ac:dyDescent="0.25">
      <c r="A87" s="44">
        <v>40452</v>
      </c>
      <c r="B87" s="27">
        <v>0.22857142857142865</v>
      </c>
      <c r="C87" s="27">
        <v>0.14830978706810405</v>
      </c>
      <c r="D87">
        <f t="shared" si="4"/>
        <v>1</v>
      </c>
      <c r="E87">
        <f t="shared" si="5"/>
        <v>1</v>
      </c>
      <c r="F87">
        <f t="shared" si="6"/>
        <v>2</v>
      </c>
    </row>
    <row r="88" spans="1:6" x14ac:dyDescent="0.25">
      <c r="A88" s="44">
        <v>40483</v>
      </c>
      <c r="B88" s="27">
        <v>0.22857142857142865</v>
      </c>
      <c r="C88" s="27">
        <v>9.8585356220439735E-3</v>
      </c>
      <c r="D88">
        <f t="shared" si="4"/>
        <v>1</v>
      </c>
      <c r="E88">
        <f t="shared" si="5"/>
        <v>1</v>
      </c>
      <c r="F88">
        <f t="shared" si="6"/>
        <v>2</v>
      </c>
    </row>
    <row r="89" spans="1:6" x14ac:dyDescent="0.25">
      <c r="A89" s="44">
        <v>40513</v>
      </c>
      <c r="B89" s="27">
        <v>0.22857142857142865</v>
      </c>
      <c r="C89" s="27">
        <v>1.0444913360726504E-2</v>
      </c>
      <c r="D89">
        <f t="shared" si="4"/>
        <v>1</v>
      </c>
      <c r="E89">
        <f t="shared" si="5"/>
        <v>1</v>
      </c>
      <c r="F89">
        <f t="shared" si="6"/>
        <v>2</v>
      </c>
    </row>
    <row r="90" spans="1:6" x14ac:dyDescent="0.25">
      <c r="A90" s="44">
        <v>40544</v>
      </c>
      <c r="B90" s="27">
        <v>0.28571428571428581</v>
      </c>
      <c r="C90" s="27">
        <v>1.7936976323423837E-2</v>
      </c>
      <c r="D90">
        <f t="shared" si="4"/>
        <v>1</v>
      </c>
      <c r="E90">
        <f t="shared" si="5"/>
        <v>1</v>
      </c>
      <c r="F90">
        <f t="shared" si="6"/>
        <v>2</v>
      </c>
    </row>
    <row r="91" spans="1:6" x14ac:dyDescent="0.25">
      <c r="A91" s="44">
        <v>40575</v>
      </c>
      <c r="B91" s="27">
        <v>0.28571428571428581</v>
      </c>
      <c r="C91" s="27">
        <v>1.3231680186553296E-2</v>
      </c>
      <c r="D91">
        <f t="shared" si="4"/>
        <v>1</v>
      </c>
      <c r="E91">
        <f t="shared" si="5"/>
        <v>1</v>
      </c>
      <c r="F91">
        <f t="shared" si="6"/>
        <v>2</v>
      </c>
    </row>
    <row r="92" spans="1:6" x14ac:dyDescent="0.25">
      <c r="A92" s="44">
        <v>40603</v>
      </c>
      <c r="B92" s="27">
        <v>0.34285714285714297</v>
      </c>
      <c r="C92" s="27">
        <v>-2.536309422814953E-2</v>
      </c>
      <c r="D92">
        <f t="shared" si="4"/>
        <v>1</v>
      </c>
      <c r="E92">
        <f t="shared" si="5"/>
        <v>0</v>
      </c>
      <c r="F92">
        <f t="shared" si="6"/>
        <v>1</v>
      </c>
    </row>
    <row r="93" spans="1:6" x14ac:dyDescent="0.25">
      <c r="A93" s="44">
        <v>40634</v>
      </c>
      <c r="B93" s="27">
        <v>0.26315789473684204</v>
      </c>
      <c r="C93" s="27">
        <v>-2.0685259662669986E-2</v>
      </c>
      <c r="D93">
        <f t="shared" si="4"/>
        <v>1</v>
      </c>
      <c r="E93">
        <f t="shared" si="5"/>
        <v>0</v>
      </c>
      <c r="F93">
        <f t="shared" si="6"/>
        <v>1</v>
      </c>
    </row>
    <row r="94" spans="1:6" x14ac:dyDescent="0.25">
      <c r="A94" s="44">
        <v>40664</v>
      </c>
      <c r="B94" s="27">
        <v>0.26315789473684204</v>
      </c>
      <c r="C94" s="27">
        <v>2.4958875598347863E-2</v>
      </c>
      <c r="D94">
        <f t="shared" si="4"/>
        <v>1</v>
      </c>
      <c r="E94">
        <f t="shared" si="5"/>
        <v>1</v>
      </c>
      <c r="F94">
        <f t="shared" si="6"/>
        <v>2</v>
      </c>
    </row>
    <row r="95" spans="1:6" x14ac:dyDescent="0.25">
      <c r="A95" s="44">
        <v>40695</v>
      </c>
      <c r="B95" s="27">
        <v>0.19512195121951215</v>
      </c>
      <c r="C95" s="27">
        <v>2.4086622171823224E-2</v>
      </c>
      <c r="D95">
        <f t="shared" si="4"/>
        <v>1</v>
      </c>
      <c r="E95">
        <f t="shared" si="5"/>
        <v>1</v>
      </c>
      <c r="F95">
        <f t="shared" si="6"/>
        <v>2</v>
      </c>
    </row>
    <row r="96" spans="1:6" x14ac:dyDescent="0.25">
      <c r="A96" s="44">
        <v>40725</v>
      </c>
      <c r="B96" s="27">
        <v>0.16279069767441867</v>
      </c>
      <c r="C96" s="27">
        <v>-0.1287402577782254</v>
      </c>
      <c r="D96">
        <f t="shared" si="4"/>
        <v>1</v>
      </c>
      <c r="E96">
        <f t="shared" si="5"/>
        <v>0</v>
      </c>
      <c r="F96">
        <f t="shared" si="6"/>
        <v>1</v>
      </c>
    </row>
    <row r="97" spans="1:6" x14ac:dyDescent="0.25">
      <c r="A97" s="44">
        <v>40756</v>
      </c>
      <c r="B97" s="27">
        <v>0.11627906976744184</v>
      </c>
      <c r="C97" s="27">
        <v>-0.13278486832157876</v>
      </c>
      <c r="D97">
        <f t="shared" si="4"/>
        <v>1</v>
      </c>
      <c r="E97">
        <f t="shared" si="5"/>
        <v>0</v>
      </c>
      <c r="F97">
        <f t="shared" si="6"/>
        <v>1</v>
      </c>
    </row>
    <row r="98" spans="1:6" x14ac:dyDescent="0.25">
      <c r="A98" s="44">
        <v>40787</v>
      </c>
      <c r="B98" s="27">
        <v>0.11627906976744184</v>
      </c>
      <c r="C98" s="27">
        <v>-0.24636920929318806</v>
      </c>
      <c r="D98">
        <f t="shared" si="4"/>
        <v>1</v>
      </c>
      <c r="E98">
        <f t="shared" si="5"/>
        <v>0</v>
      </c>
      <c r="F98">
        <f t="shared" si="6"/>
        <v>1</v>
      </c>
    </row>
    <row r="99" spans="1:6" x14ac:dyDescent="0.25">
      <c r="A99" s="44">
        <v>40817</v>
      </c>
      <c r="B99" s="27">
        <v>6.976744186046524E-2</v>
      </c>
      <c r="C99" s="27">
        <v>-0.17453423004161406</v>
      </c>
      <c r="D99">
        <f t="shared" si="4"/>
        <v>1</v>
      </c>
      <c r="E99">
        <f t="shared" si="5"/>
        <v>0</v>
      </c>
      <c r="F99">
        <f t="shared" si="6"/>
        <v>1</v>
      </c>
    </row>
    <row r="100" spans="1:6" x14ac:dyDescent="0.25">
      <c r="A100" s="44">
        <v>40848</v>
      </c>
      <c r="B100" s="27">
        <v>2.3255813953488413E-2</v>
      </c>
      <c r="C100" s="27">
        <v>-0.15996390243614234</v>
      </c>
      <c r="D100">
        <f t="shared" si="4"/>
        <v>1</v>
      </c>
      <c r="E100">
        <f t="shared" si="5"/>
        <v>0</v>
      </c>
      <c r="F100">
        <f t="shared" si="6"/>
        <v>1</v>
      </c>
    </row>
    <row r="101" spans="1:6" x14ac:dyDescent="0.25">
      <c r="A101" s="44">
        <v>40878</v>
      </c>
      <c r="B101" s="27">
        <v>2.3255813953488413E-2</v>
      </c>
      <c r="C101" s="27">
        <v>-0.18109464552316057</v>
      </c>
      <c r="D101">
        <f t="shared" si="4"/>
        <v>1</v>
      </c>
      <c r="E101">
        <f t="shared" si="5"/>
        <v>0</v>
      </c>
      <c r="F101">
        <f t="shared" si="6"/>
        <v>1</v>
      </c>
    </row>
    <row r="102" spans="1:6" x14ac:dyDescent="0.25">
      <c r="A102" s="44">
        <v>40909</v>
      </c>
      <c r="B102" s="27">
        <v>-6.6666666666666763E-2</v>
      </c>
      <c r="C102" s="27">
        <v>-5.2610984803878047E-2</v>
      </c>
      <c r="D102">
        <f t="shared" si="4"/>
        <v>0</v>
      </c>
      <c r="E102">
        <f t="shared" si="5"/>
        <v>0</v>
      </c>
      <c r="F102">
        <f t="shared" si="6"/>
        <v>0</v>
      </c>
    </row>
    <row r="103" spans="1:6" x14ac:dyDescent="0.25">
      <c r="A103" s="44">
        <v>40940</v>
      </c>
      <c r="B103" s="27">
        <v>-6.6666666666666763E-2</v>
      </c>
      <c r="C103" s="27">
        <v>-2.3321681569981489E-2</v>
      </c>
      <c r="D103">
        <f t="shared" si="4"/>
        <v>0</v>
      </c>
      <c r="E103">
        <f t="shared" si="5"/>
        <v>0</v>
      </c>
      <c r="F103">
        <f t="shared" si="6"/>
        <v>0</v>
      </c>
    </row>
    <row r="104" spans="1:6" x14ac:dyDescent="0.25">
      <c r="A104" s="44">
        <v>40969</v>
      </c>
      <c r="B104" s="27">
        <v>-0.17021276595744672</v>
      </c>
      <c r="C104" s="27">
        <v>-5.9424494836462394E-2</v>
      </c>
      <c r="D104">
        <f t="shared" si="4"/>
        <v>0</v>
      </c>
      <c r="E104">
        <f t="shared" si="5"/>
        <v>0</v>
      </c>
      <c r="F104">
        <f t="shared" si="6"/>
        <v>0</v>
      </c>
    </row>
    <row r="105" spans="1:6" x14ac:dyDescent="0.25">
      <c r="A105" s="44">
        <v>41000</v>
      </c>
      <c r="B105" s="27">
        <v>-0.25</v>
      </c>
      <c r="C105" s="27">
        <v>-6.5211152216916091E-2</v>
      </c>
      <c r="D105">
        <f t="shared" si="4"/>
        <v>0</v>
      </c>
      <c r="E105">
        <f t="shared" si="5"/>
        <v>0</v>
      </c>
      <c r="F105">
        <f t="shared" si="6"/>
        <v>0</v>
      </c>
    </row>
    <row r="106" spans="1:6" x14ac:dyDescent="0.25">
      <c r="A106" s="44">
        <v>41030</v>
      </c>
      <c r="B106" s="27">
        <v>-0.29166666666666663</v>
      </c>
      <c r="C106" s="27">
        <v>-0.15675731134966098</v>
      </c>
      <c r="D106">
        <f t="shared" si="4"/>
        <v>0</v>
      </c>
      <c r="E106">
        <f t="shared" si="5"/>
        <v>0</v>
      </c>
      <c r="F106">
        <f t="shared" si="6"/>
        <v>0</v>
      </c>
    </row>
    <row r="107" spans="1:6" x14ac:dyDescent="0.25">
      <c r="A107" s="44">
        <v>41061</v>
      </c>
      <c r="B107" s="27">
        <v>-0.30612244897959173</v>
      </c>
      <c r="C107" s="27">
        <v>-0.12898302086224456</v>
      </c>
      <c r="D107">
        <f t="shared" si="4"/>
        <v>0</v>
      </c>
      <c r="E107">
        <f t="shared" si="5"/>
        <v>0</v>
      </c>
      <c r="F107">
        <f t="shared" si="6"/>
        <v>0</v>
      </c>
    </row>
    <row r="108" spans="1:6" x14ac:dyDescent="0.25">
      <c r="A108" s="44">
        <v>41091</v>
      </c>
      <c r="B108" s="27">
        <v>-0.36</v>
      </c>
      <c r="C108" s="27">
        <v>-4.6348862570964378E-2</v>
      </c>
      <c r="D108">
        <f t="shared" si="4"/>
        <v>0</v>
      </c>
      <c r="E108">
        <f t="shared" si="5"/>
        <v>0</v>
      </c>
      <c r="F108">
        <f t="shared" si="6"/>
        <v>0</v>
      </c>
    </row>
    <row r="109" spans="1:6" x14ac:dyDescent="0.25">
      <c r="A109" s="44">
        <v>41122</v>
      </c>
      <c r="B109" s="27">
        <v>-0.375</v>
      </c>
      <c r="C109" s="27">
        <v>1.0024405647779844E-2</v>
      </c>
      <c r="D109">
        <f t="shared" si="4"/>
        <v>0</v>
      </c>
      <c r="E109">
        <f t="shared" si="5"/>
        <v>1</v>
      </c>
      <c r="F109">
        <f t="shared" si="6"/>
        <v>1</v>
      </c>
    </row>
    <row r="110" spans="1:6" x14ac:dyDescent="0.25">
      <c r="A110" s="44">
        <v>41153</v>
      </c>
      <c r="B110" s="27">
        <v>-0.375</v>
      </c>
      <c r="C110" s="27">
        <v>0.13094153743127968</v>
      </c>
      <c r="D110">
        <f t="shared" si="4"/>
        <v>0</v>
      </c>
      <c r="E110">
        <f t="shared" si="5"/>
        <v>1</v>
      </c>
      <c r="F110">
        <f t="shared" si="6"/>
        <v>1</v>
      </c>
    </row>
    <row r="111" spans="1:6" x14ac:dyDescent="0.25">
      <c r="A111" s="44">
        <v>41183</v>
      </c>
      <c r="B111" s="27">
        <v>-0.36956521739130443</v>
      </c>
      <c r="C111" s="27">
        <v>-2.17731411511356E-2</v>
      </c>
      <c r="D111">
        <f t="shared" si="4"/>
        <v>0</v>
      </c>
      <c r="E111">
        <f t="shared" si="5"/>
        <v>0</v>
      </c>
      <c r="F111">
        <f t="shared" si="6"/>
        <v>0</v>
      </c>
    </row>
    <row r="112" spans="1:6" x14ac:dyDescent="0.25">
      <c r="A112" s="44">
        <v>41214</v>
      </c>
      <c r="B112" s="27">
        <v>-0.34090909090909094</v>
      </c>
      <c r="C112" s="27">
        <v>1.0542245465404942E-2</v>
      </c>
      <c r="D112">
        <f t="shared" si="4"/>
        <v>0</v>
      </c>
      <c r="E112">
        <f t="shared" si="5"/>
        <v>1</v>
      </c>
      <c r="F112">
        <f t="shared" si="6"/>
        <v>1</v>
      </c>
    </row>
    <row r="113" spans="1:6" x14ac:dyDescent="0.25">
      <c r="A113" s="44">
        <v>41244</v>
      </c>
      <c r="B113" s="27">
        <v>-0.34090909090909094</v>
      </c>
      <c r="C113" s="27">
        <v>7.3968250388342094E-2</v>
      </c>
      <c r="D113">
        <f t="shared" si="4"/>
        <v>0</v>
      </c>
      <c r="E113">
        <f t="shared" si="5"/>
        <v>1</v>
      </c>
      <c r="F113">
        <f t="shared" si="6"/>
        <v>1</v>
      </c>
    </row>
    <row r="114" spans="1:6" x14ac:dyDescent="0.25">
      <c r="A114" s="44">
        <v>41275</v>
      </c>
      <c r="B114" s="27">
        <v>-0.30952380952380953</v>
      </c>
      <c r="C114" s="27">
        <v>-5.2492448746526033E-2</v>
      </c>
      <c r="D114">
        <f t="shared" si="4"/>
        <v>0</v>
      </c>
      <c r="E114">
        <f t="shared" si="5"/>
        <v>0</v>
      </c>
      <c r="F114">
        <f t="shared" si="6"/>
        <v>0</v>
      </c>
    </row>
    <row r="115" spans="1:6" x14ac:dyDescent="0.25">
      <c r="A115" s="44">
        <v>41306</v>
      </c>
      <c r="B115" s="27">
        <v>-0.30952380952380953</v>
      </c>
      <c r="C115" s="27">
        <v>-0.12744597353693632</v>
      </c>
      <c r="D115">
        <f t="shared" si="4"/>
        <v>0</v>
      </c>
      <c r="E115">
        <f t="shared" si="5"/>
        <v>0</v>
      </c>
      <c r="F115">
        <f t="shared" si="6"/>
        <v>0</v>
      </c>
    </row>
    <row r="116" spans="1:6" x14ac:dyDescent="0.25">
      <c r="A116" s="44">
        <v>41334</v>
      </c>
      <c r="B116" s="27">
        <v>-0.2564102564102565</v>
      </c>
      <c r="C116" s="27">
        <v>-0.12647275339372521</v>
      </c>
      <c r="D116">
        <f t="shared" si="4"/>
        <v>0</v>
      </c>
      <c r="E116">
        <f t="shared" si="5"/>
        <v>0</v>
      </c>
      <c r="F116">
        <f t="shared" si="6"/>
        <v>0</v>
      </c>
    </row>
    <row r="117" spans="1:6" x14ac:dyDescent="0.25">
      <c r="A117" s="44">
        <v>41365</v>
      </c>
      <c r="B117" s="27">
        <v>-0.16666666666666663</v>
      </c>
      <c r="C117" s="27">
        <v>-9.5597947986630905E-2</v>
      </c>
      <c r="D117">
        <f t="shared" si="4"/>
        <v>0</v>
      </c>
      <c r="E117">
        <f t="shared" si="5"/>
        <v>0</v>
      </c>
      <c r="F117">
        <f t="shared" si="6"/>
        <v>0</v>
      </c>
    </row>
    <row r="118" spans="1:6" x14ac:dyDescent="0.25">
      <c r="A118" s="44">
        <v>41395</v>
      </c>
      <c r="B118" s="27">
        <v>-5.8823529411764719E-2</v>
      </c>
      <c r="C118" s="27">
        <v>-1.8064279567725827E-2</v>
      </c>
      <c r="D118">
        <f t="shared" si="4"/>
        <v>0</v>
      </c>
      <c r="E118">
        <f t="shared" si="5"/>
        <v>0</v>
      </c>
      <c r="F118">
        <f t="shared" si="6"/>
        <v>0</v>
      </c>
    </row>
    <row r="119" spans="1:6" x14ac:dyDescent="0.25">
      <c r="A119" s="44">
        <v>41426</v>
      </c>
      <c r="B119" s="27">
        <v>-5.8823529411764719E-2</v>
      </c>
      <c r="C119" s="27">
        <v>-0.12689811337139079</v>
      </c>
      <c r="D119">
        <f t="shared" si="4"/>
        <v>0</v>
      </c>
      <c r="E119">
        <f t="shared" si="5"/>
        <v>0</v>
      </c>
      <c r="F119">
        <f t="shared" si="6"/>
        <v>0</v>
      </c>
    </row>
    <row r="120" spans="1:6" x14ac:dyDescent="0.25">
      <c r="A120" s="44">
        <v>41456</v>
      </c>
      <c r="B120" s="27">
        <v>6.25E-2</v>
      </c>
      <c r="C120" s="27">
        <v>-0.1401599549352418</v>
      </c>
      <c r="D120">
        <f t="shared" si="4"/>
        <v>1</v>
      </c>
      <c r="E120">
        <f t="shared" si="5"/>
        <v>0</v>
      </c>
      <c r="F120">
        <f t="shared" si="6"/>
        <v>1</v>
      </c>
    </row>
    <row r="121" spans="1:6" x14ac:dyDescent="0.25">
      <c r="A121" s="44">
        <v>41487</v>
      </c>
      <c r="B121" s="27">
        <v>0.19999999999999996</v>
      </c>
      <c r="C121" s="27">
        <v>-0.12354575637317311</v>
      </c>
      <c r="D121">
        <f t="shared" si="4"/>
        <v>1</v>
      </c>
      <c r="E121">
        <f t="shared" si="5"/>
        <v>0</v>
      </c>
      <c r="F121">
        <f t="shared" si="6"/>
        <v>1</v>
      </c>
    </row>
    <row r="122" spans="1:6" x14ac:dyDescent="0.25">
      <c r="A122" s="44">
        <v>41518</v>
      </c>
      <c r="B122" s="27">
        <v>0.19999999999999996</v>
      </c>
      <c r="C122" s="27">
        <v>-0.11554829959378699</v>
      </c>
      <c r="D122">
        <f t="shared" si="4"/>
        <v>1</v>
      </c>
      <c r="E122">
        <f t="shared" si="5"/>
        <v>0</v>
      </c>
      <c r="F122">
        <f t="shared" si="6"/>
        <v>1</v>
      </c>
    </row>
    <row r="123" spans="1:6" x14ac:dyDescent="0.25">
      <c r="A123" s="44">
        <v>41548</v>
      </c>
      <c r="B123" s="27">
        <v>0.31034482758620707</v>
      </c>
      <c r="C123" s="27">
        <v>-4.927404378411937E-2</v>
      </c>
      <c r="D123">
        <f t="shared" si="4"/>
        <v>1</v>
      </c>
      <c r="E123">
        <f t="shared" si="5"/>
        <v>0</v>
      </c>
      <c r="F123">
        <f t="shared" si="6"/>
        <v>1</v>
      </c>
    </row>
    <row r="124" spans="1:6" x14ac:dyDescent="0.25">
      <c r="A124" s="44">
        <v>41579</v>
      </c>
      <c r="B124" s="27">
        <v>0.3793103448275863</v>
      </c>
      <c r="C124" s="27">
        <v>-8.6857196147791971E-2</v>
      </c>
      <c r="D124">
        <f t="shared" si="4"/>
        <v>1</v>
      </c>
      <c r="E124">
        <f t="shared" si="5"/>
        <v>0</v>
      </c>
      <c r="F124">
        <f t="shared" si="6"/>
        <v>1</v>
      </c>
    </row>
    <row r="125" spans="1:6" x14ac:dyDescent="0.25">
      <c r="A125" s="44">
        <v>41609</v>
      </c>
      <c r="B125" s="27">
        <v>0.3793103448275863</v>
      </c>
      <c r="C125" s="27">
        <v>-0.15495648384763894</v>
      </c>
      <c r="D125">
        <f t="shared" si="4"/>
        <v>1</v>
      </c>
      <c r="E125">
        <f t="shared" si="5"/>
        <v>0</v>
      </c>
      <c r="F125">
        <f t="shared" si="6"/>
        <v>1</v>
      </c>
    </row>
    <row r="126" spans="1:6" x14ac:dyDescent="0.25">
      <c r="A126" s="44">
        <v>41640</v>
      </c>
      <c r="B126" s="27">
        <v>0.44827586206896552</v>
      </c>
      <c r="C126" s="27">
        <v>-0.20284802135957458</v>
      </c>
      <c r="D126">
        <f t="shared" si="4"/>
        <v>1</v>
      </c>
      <c r="E126">
        <f t="shared" si="5"/>
        <v>0</v>
      </c>
      <c r="F126">
        <f t="shared" si="6"/>
        <v>1</v>
      </c>
    </row>
    <row r="127" spans="1:6" x14ac:dyDescent="0.25">
      <c r="A127" s="44">
        <v>41671</v>
      </c>
      <c r="B127" s="27">
        <v>0.48275862068965525</v>
      </c>
      <c r="C127" s="27">
        <v>-0.1798871174550003</v>
      </c>
      <c r="D127">
        <f t="shared" si="4"/>
        <v>1</v>
      </c>
      <c r="E127">
        <f t="shared" si="5"/>
        <v>0</v>
      </c>
      <c r="F127">
        <f t="shared" si="6"/>
        <v>1</v>
      </c>
    </row>
    <row r="128" spans="1:6" x14ac:dyDescent="0.25">
      <c r="A128" s="44">
        <v>41699</v>
      </c>
      <c r="B128" s="27">
        <v>0.48275862068965525</v>
      </c>
      <c r="C128" s="27">
        <v>-0.10535847028921197</v>
      </c>
      <c r="D128">
        <f t="shared" si="4"/>
        <v>1</v>
      </c>
      <c r="E128">
        <f t="shared" si="5"/>
        <v>0</v>
      </c>
      <c r="F128">
        <f t="shared" si="6"/>
        <v>1</v>
      </c>
    </row>
    <row r="129" spans="1:6" x14ac:dyDescent="0.25">
      <c r="A129" s="44">
        <v>41730</v>
      </c>
      <c r="B129" s="27">
        <v>0.46666666666666679</v>
      </c>
      <c r="C129" s="27">
        <v>-7.6616913821174859E-2</v>
      </c>
      <c r="D129">
        <f t="shared" si="4"/>
        <v>1</v>
      </c>
      <c r="E129">
        <f t="shared" si="5"/>
        <v>0</v>
      </c>
      <c r="F129">
        <f t="shared" si="6"/>
        <v>1</v>
      </c>
    </row>
    <row r="130" spans="1:6" x14ac:dyDescent="0.25">
      <c r="A130" s="44">
        <v>41760</v>
      </c>
      <c r="B130" s="27">
        <v>0.375</v>
      </c>
      <c r="C130" s="27">
        <v>-4.2364157493877452E-2</v>
      </c>
      <c r="D130">
        <f t="shared" si="4"/>
        <v>1</v>
      </c>
      <c r="E130">
        <f t="shared" si="5"/>
        <v>0</v>
      </c>
      <c r="F130">
        <f t="shared" si="6"/>
        <v>1</v>
      </c>
    </row>
    <row r="131" spans="1:6" x14ac:dyDescent="0.25">
      <c r="A131" s="44">
        <v>41791</v>
      </c>
      <c r="B131" s="27">
        <v>0.375</v>
      </c>
      <c r="C131" s="27">
        <v>0.12034208558334658</v>
      </c>
      <c r="D131">
        <f t="shared" si="4"/>
        <v>1</v>
      </c>
      <c r="E131">
        <f t="shared" si="5"/>
        <v>1</v>
      </c>
      <c r="F131">
        <f t="shared" si="6"/>
        <v>2</v>
      </c>
    </row>
    <row r="132" spans="1:6" x14ac:dyDescent="0.25">
      <c r="A132" s="44">
        <v>41821</v>
      </c>
      <c r="B132" s="27">
        <v>0.29411764705882337</v>
      </c>
      <c r="C132" s="27">
        <v>0.15745828348138446</v>
      </c>
      <c r="D132">
        <f t="shared" si="4"/>
        <v>1</v>
      </c>
      <c r="E132">
        <f t="shared" si="5"/>
        <v>1</v>
      </c>
      <c r="F132">
        <f t="shared" si="6"/>
        <v>2</v>
      </c>
    </row>
    <row r="133" spans="1:6" x14ac:dyDescent="0.25">
      <c r="A133" s="44">
        <v>41852</v>
      </c>
      <c r="B133" s="27">
        <v>0.22222222222222232</v>
      </c>
      <c r="C133" s="27">
        <v>0.22547501337185771</v>
      </c>
      <c r="D133">
        <f t="shared" si="4"/>
        <v>1</v>
      </c>
      <c r="E133">
        <f t="shared" si="5"/>
        <v>1</v>
      </c>
      <c r="F133">
        <f t="shared" si="6"/>
        <v>2</v>
      </c>
    </row>
    <row r="134" spans="1:6" x14ac:dyDescent="0.25">
      <c r="A134" s="44">
        <v>41883</v>
      </c>
      <c r="B134" s="27">
        <v>0.22222222222222232</v>
      </c>
      <c r="C134" s="27">
        <v>3.3967357296841971E-2</v>
      </c>
      <c r="D134">
        <f t="shared" si="4"/>
        <v>1</v>
      </c>
      <c r="E134">
        <f t="shared" si="5"/>
        <v>1</v>
      </c>
      <c r="F134">
        <f t="shared" si="6"/>
        <v>2</v>
      </c>
    </row>
    <row r="135" spans="1:6" x14ac:dyDescent="0.25">
      <c r="A135" s="44">
        <v>41913</v>
      </c>
      <c r="B135" s="27">
        <v>0.18421052631578938</v>
      </c>
      <c r="C135" s="27">
        <v>6.8637317025519451E-3</v>
      </c>
      <c r="D135">
        <f t="shared" ref="D135:D171" si="7">IF(B135&gt;0,1,0)</f>
        <v>1</v>
      </c>
      <c r="E135">
        <f t="shared" ref="E135:E171" si="8">IF(C135&gt;0,1,0)</f>
        <v>1</v>
      </c>
      <c r="F135">
        <f t="shared" ref="F135:F171" si="9">D135+E135</f>
        <v>2</v>
      </c>
    </row>
    <row r="136" spans="1:6" x14ac:dyDescent="0.25">
      <c r="A136" s="44">
        <v>41944</v>
      </c>
      <c r="B136" s="27">
        <v>0.125</v>
      </c>
      <c r="C136" s="27">
        <v>4.270967326435926E-2</v>
      </c>
      <c r="D136">
        <f t="shared" si="7"/>
        <v>1</v>
      </c>
      <c r="E136">
        <f t="shared" si="8"/>
        <v>1</v>
      </c>
      <c r="F136">
        <f t="shared" si="9"/>
        <v>2</v>
      </c>
    </row>
    <row r="137" spans="1:6" x14ac:dyDescent="0.25">
      <c r="A137" s="44">
        <v>41974</v>
      </c>
      <c r="B137" s="27">
        <v>0.17499999999999982</v>
      </c>
      <c r="C137" s="27">
        <v>-2.9117311068985408E-2</v>
      </c>
      <c r="D137">
        <f t="shared" si="7"/>
        <v>1</v>
      </c>
      <c r="E137">
        <f t="shared" si="8"/>
        <v>0</v>
      </c>
      <c r="F137">
        <f t="shared" si="9"/>
        <v>1</v>
      </c>
    </row>
    <row r="138" spans="1:6" x14ac:dyDescent="0.25">
      <c r="A138" s="44">
        <v>42005</v>
      </c>
      <c r="B138" s="27">
        <v>0.16666666666666674</v>
      </c>
      <c r="C138" s="27">
        <v>-1.5351081120737353E-2</v>
      </c>
      <c r="D138">
        <f t="shared" si="7"/>
        <v>1</v>
      </c>
      <c r="E138">
        <f t="shared" si="8"/>
        <v>0</v>
      </c>
      <c r="F138">
        <f t="shared" si="9"/>
        <v>1</v>
      </c>
    </row>
    <row r="139" spans="1:6" x14ac:dyDescent="0.25">
      <c r="A139" s="44">
        <v>42036</v>
      </c>
      <c r="B139" s="27">
        <v>0.13953488372093026</v>
      </c>
      <c r="C139" s="27">
        <v>9.5312606169735581E-2</v>
      </c>
      <c r="D139">
        <f t="shared" si="7"/>
        <v>1</v>
      </c>
      <c r="E139">
        <f t="shared" si="8"/>
        <v>1</v>
      </c>
      <c r="F139">
        <f t="shared" si="9"/>
        <v>2</v>
      </c>
    </row>
    <row r="140" spans="1:6" x14ac:dyDescent="0.25">
      <c r="A140" s="44">
        <v>42064</v>
      </c>
      <c r="B140" s="27">
        <v>0.18604651162790709</v>
      </c>
      <c r="C140" s="27">
        <v>1.4583777976837187E-2</v>
      </c>
      <c r="D140">
        <f t="shared" si="7"/>
        <v>1</v>
      </c>
      <c r="E140">
        <f t="shared" si="8"/>
        <v>1</v>
      </c>
      <c r="F140">
        <f t="shared" si="9"/>
        <v>2</v>
      </c>
    </row>
    <row r="141" spans="1:6" x14ac:dyDescent="0.25">
      <c r="A141" s="44">
        <v>42095</v>
      </c>
      <c r="B141" s="27">
        <v>0.20454545454545459</v>
      </c>
      <c r="C141" s="27">
        <v>8.9153304230815467E-2</v>
      </c>
      <c r="D141">
        <f t="shared" si="7"/>
        <v>1</v>
      </c>
      <c r="E141">
        <f t="shared" si="8"/>
        <v>1</v>
      </c>
      <c r="F141">
        <f t="shared" si="9"/>
        <v>2</v>
      </c>
    </row>
    <row r="142" spans="1:6" x14ac:dyDescent="0.25">
      <c r="A142" s="44">
        <v>42125</v>
      </c>
      <c r="B142" s="27">
        <v>0.20454545454545459</v>
      </c>
      <c r="C142" s="27">
        <v>2.9686760211977914E-2</v>
      </c>
      <c r="D142">
        <f t="shared" si="7"/>
        <v>1</v>
      </c>
      <c r="E142">
        <f t="shared" si="8"/>
        <v>1</v>
      </c>
      <c r="F142">
        <f t="shared" si="9"/>
        <v>2</v>
      </c>
    </row>
    <row r="143" spans="1:6" x14ac:dyDescent="0.25">
      <c r="A143" s="44">
        <v>42156</v>
      </c>
      <c r="B143" s="27">
        <v>0.25</v>
      </c>
      <c r="C143" s="27">
        <v>-1.6427106267616898E-3</v>
      </c>
      <c r="D143">
        <f t="shared" si="7"/>
        <v>1</v>
      </c>
      <c r="E143">
        <f t="shared" si="8"/>
        <v>0</v>
      </c>
      <c r="F143">
        <f t="shared" si="9"/>
        <v>1</v>
      </c>
    </row>
    <row r="144" spans="1:6" x14ac:dyDescent="0.25">
      <c r="A144" s="44">
        <v>42186</v>
      </c>
      <c r="B144" s="27">
        <v>0.29545454545454541</v>
      </c>
      <c r="C144" s="27">
        <v>-8.8925174025661469E-2</v>
      </c>
      <c r="D144">
        <f t="shared" si="7"/>
        <v>1</v>
      </c>
      <c r="E144">
        <f t="shared" si="8"/>
        <v>0</v>
      </c>
      <c r="F144">
        <f t="shared" si="9"/>
        <v>1</v>
      </c>
    </row>
    <row r="145" spans="1:6" x14ac:dyDescent="0.25">
      <c r="A145" s="44">
        <v>42217</v>
      </c>
      <c r="B145" s="27">
        <v>0.29545454545454541</v>
      </c>
      <c r="C145" s="27">
        <v>-0.23924119099695462</v>
      </c>
      <c r="D145">
        <f t="shared" si="7"/>
        <v>1</v>
      </c>
      <c r="E145">
        <f t="shared" si="8"/>
        <v>0</v>
      </c>
      <c r="F145">
        <f t="shared" si="9"/>
        <v>1</v>
      </c>
    </row>
    <row r="146" spans="1:6" x14ac:dyDescent="0.25">
      <c r="A146" s="44">
        <v>42248</v>
      </c>
      <c r="B146" s="27">
        <v>0.29545454545454541</v>
      </c>
      <c r="C146" s="27">
        <v>-0.16735685097082231</v>
      </c>
      <c r="D146">
        <f t="shared" si="7"/>
        <v>1</v>
      </c>
      <c r="E146">
        <f t="shared" si="8"/>
        <v>0</v>
      </c>
      <c r="F146">
        <f t="shared" si="9"/>
        <v>1</v>
      </c>
    </row>
    <row r="147" spans="1:6" x14ac:dyDescent="0.25">
      <c r="A147" s="44">
        <v>42278</v>
      </c>
      <c r="B147" s="27">
        <v>0.26666666666666661</v>
      </c>
      <c r="C147" s="27">
        <v>-0.16035190358164031</v>
      </c>
      <c r="D147">
        <f t="shared" si="7"/>
        <v>1</v>
      </c>
      <c r="E147">
        <f t="shared" si="8"/>
        <v>0</v>
      </c>
      <c r="F147">
        <f t="shared" si="9"/>
        <v>1</v>
      </c>
    </row>
    <row r="148" spans="1:6" x14ac:dyDescent="0.25">
      <c r="A148" s="44">
        <v>42309</v>
      </c>
      <c r="B148" s="27">
        <v>0.26666666666666661</v>
      </c>
      <c r="C148" s="27">
        <v>-0.17549155763467583</v>
      </c>
      <c r="D148">
        <f t="shared" si="7"/>
        <v>1</v>
      </c>
      <c r="E148">
        <f t="shared" si="8"/>
        <v>0</v>
      </c>
      <c r="F148">
        <f t="shared" si="9"/>
        <v>1</v>
      </c>
    </row>
    <row r="149" spans="1:6" x14ac:dyDescent="0.25">
      <c r="A149" s="44">
        <v>42339</v>
      </c>
      <c r="B149" s="27">
        <v>0.21276595744680837</v>
      </c>
      <c r="C149" s="27">
        <v>-0.13312847036069264</v>
      </c>
      <c r="D149">
        <f t="shared" si="7"/>
        <v>1</v>
      </c>
      <c r="E149">
        <f t="shared" si="8"/>
        <v>0</v>
      </c>
      <c r="F149">
        <f t="shared" si="9"/>
        <v>1</v>
      </c>
    </row>
    <row r="150" spans="1:6" x14ac:dyDescent="0.25">
      <c r="A150" s="44">
        <v>42370</v>
      </c>
      <c r="B150" s="27">
        <v>0.16326530612244894</v>
      </c>
      <c r="C150" s="27">
        <v>-0.13860587434722849</v>
      </c>
      <c r="D150">
        <f t="shared" si="7"/>
        <v>1</v>
      </c>
      <c r="E150">
        <f t="shared" si="8"/>
        <v>0</v>
      </c>
      <c r="F150">
        <f t="shared" si="9"/>
        <v>1</v>
      </c>
    </row>
    <row r="151" spans="1:6" x14ac:dyDescent="0.25">
      <c r="A151" s="44">
        <v>42401</v>
      </c>
      <c r="B151" s="27">
        <v>0.16326530612244894</v>
      </c>
      <c r="C151" s="27">
        <v>-0.17038897824849186</v>
      </c>
      <c r="D151">
        <f t="shared" si="7"/>
        <v>1</v>
      </c>
      <c r="E151">
        <f t="shared" si="8"/>
        <v>0</v>
      </c>
      <c r="F151">
        <f t="shared" si="9"/>
        <v>1</v>
      </c>
    </row>
    <row r="152" spans="1:6" x14ac:dyDescent="0.25">
      <c r="A152" s="44">
        <v>42430</v>
      </c>
      <c r="B152" s="27">
        <v>0.11764705882352922</v>
      </c>
      <c r="C152" s="27">
        <v>-2.1404820630082089E-2</v>
      </c>
      <c r="D152">
        <f t="shared" si="7"/>
        <v>1</v>
      </c>
      <c r="E152">
        <f t="shared" si="8"/>
        <v>0</v>
      </c>
      <c r="F152">
        <f t="shared" si="9"/>
        <v>1</v>
      </c>
    </row>
    <row r="153" spans="1:6" x14ac:dyDescent="0.25">
      <c r="A153" s="44">
        <v>42461</v>
      </c>
      <c r="B153" s="27">
        <v>7.5471698113207308E-2</v>
      </c>
      <c r="C153" s="27">
        <v>-4.1239650872906597E-2</v>
      </c>
      <c r="D153">
        <f t="shared" si="7"/>
        <v>1</v>
      </c>
      <c r="E153">
        <f t="shared" si="8"/>
        <v>0</v>
      </c>
      <c r="F153">
        <f t="shared" si="9"/>
        <v>1</v>
      </c>
    </row>
    <row r="154" spans="1:6" x14ac:dyDescent="0.25">
      <c r="A154" s="44">
        <v>42491</v>
      </c>
      <c r="B154" s="27">
        <v>7.5471698113207308E-2</v>
      </c>
      <c r="C154" s="27">
        <v>-8.1287562449690154E-2</v>
      </c>
      <c r="D154">
        <f t="shared" si="7"/>
        <v>1</v>
      </c>
      <c r="E154">
        <f t="shared" si="8"/>
        <v>0</v>
      </c>
      <c r="F154">
        <f t="shared" si="9"/>
        <v>1</v>
      </c>
    </row>
    <row r="155" spans="1:6" x14ac:dyDescent="0.25">
      <c r="A155" s="44">
        <v>42522</v>
      </c>
      <c r="B155" s="27">
        <v>3.6363636363636154E-2</v>
      </c>
      <c r="C155" s="27">
        <v>-2.9275701533207354E-2</v>
      </c>
      <c r="D155">
        <f t="shared" si="7"/>
        <v>1</v>
      </c>
      <c r="E155">
        <f t="shared" si="8"/>
        <v>0</v>
      </c>
      <c r="F155">
        <f t="shared" si="9"/>
        <v>1</v>
      </c>
    </row>
    <row r="156" spans="1:6" x14ac:dyDescent="0.25">
      <c r="A156" s="44">
        <v>42552</v>
      </c>
      <c r="B156" s="27">
        <v>0</v>
      </c>
      <c r="C156" s="27">
        <v>0.12667765921285001</v>
      </c>
      <c r="D156">
        <f t="shared" si="7"/>
        <v>0</v>
      </c>
      <c r="E156">
        <f t="shared" si="8"/>
        <v>1</v>
      </c>
      <c r="F156">
        <f t="shared" si="9"/>
        <v>1</v>
      </c>
    </row>
    <row r="157" spans="1:6" x14ac:dyDescent="0.25">
      <c r="A157" s="44">
        <v>42583</v>
      </c>
      <c r="B157" s="27">
        <v>0</v>
      </c>
      <c r="C157" s="27">
        <v>0.24183333154604236</v>
      </c>
      <c r="D157">
        <f t="shared" si="7"/>
        <v>0</v>
      </c>
      <c r="E157">
        <f t="shared" si="8"/>
        <v>1</v>
      </c>
      <c r="F157">
        <f t="shared" si="9"/>
        <v>1</v>
      </c>
    </row>
    <row r="158" spans="1:6" x14ac:dyDescent="0.25">
      <c r="A158" s="44">
        <v>42614</v>
      </c>
      <c r="B158" s="27">
        <v>0</v>
      </c>
      <c r="C158" s="27">
        <v>0.29533747750186978</v>
      </c>
      <c r="D158">
        <f t="shared" si="7"/>
        <v>0</v>
      </c>
      <c r="E158">
        <f t="shared" si="8"/>
        <v>1</v>
      </c>
      <c r="F158">
        <f t="shared" si="9"/>
        <v>1</v>
      </c>
    </row>
    <row r="159" spans="1:6" x14ac:dyDescent="0.25">
      <c r="A159" s="44">
        <v>42644</v>
      </c>
      <c r="B159" s="27">
        <v>-1.754385964912264E-2</v>
      </c>
      <c r="C159" s="27">
        <v>0.4154392528254498</v>
      </c>
      <c r="D159">
        <f t="shared" si="7"/>
        <v>0</v>
      </c>
      <c r="E159">
        <f t="shared" si="8"/>
        <v>1</v>
      </c>
      <c r="F159">
        <f t="shared" si="9"/>
        <v>1</v>
      </c>
    </row>
    <row r="160" spans="1:6" x14ac:dyDescent="0.25">
      <c r="A160" s="44">
        <v>42675</v>
      </c>
      <c r="B160" s="27">
        <v>-3.5087719298245501E-2</v>
      </c>
      <c r="C160" s="27">
        <v>0.37202684373365491</v>
      </c>
      <c r="D160">
        <f t="shared" si="7"/>
        <v>0</v>
      </c>
      <c r="E160">
        <f t="shared" si="8"/>
        <v>1</v>
      </c>
      <c r="F160">
        <f t="shared" si="9"/>
        <v>1</v>
      </c>
    </row>
    <row r="161" spans="1:6" x14ac:dyDescent="0.25">
      <c r="A161" s="44">
        <v>42705</v>
      </c>
      <c r="B161" s="27">
        <v>-3.5087719298245501E-2</v>
      </c>
      <c r="C161" s="27">
        <v>0.38932641291810843</v>
      </c>
      <c r="D161">
        <f t="shared" si="7"/>
        <v>0</v>
      </c>
      <c r="E161">
        <f t="shared" si="8"/>
        <v>1</v>
      </c>
      <c r="F161">
        <f t="shared" si="9"/>
        <v>1</v>
      </c>
    </row>
    <row r="162" spans="1:6" x14ac:dyDescent="0.25">
      <c r="A162" s="44">
        <v>42736</v>
      </c>
      <c r="B162" s="27">
        <v>-8.7719298245613975E-2</v>
      </c>
      <c r="C162" s="27">
        <v>0.60052467455328418</v>
      </c>
      <c r="D162">
        <f t="shared" si="7"/>
        <v>0</v>
      </c>
      <c r="E162">
        <f t="shared" si="8"/>
        <v>1</v>
      </c>
      <c r="F162">
        <f t="shared" si="9"/>
        <v>1</v>
      </c>
    </row>
    <row r="163" spans="1:6" x14ac:dyDescent="0.25">
      <c r="A163" s="44">
        <v>42767</v>
      </c>
      <c r="B163" s="27">
        <v>-0.14035087719298245</v>
      </c>
      <c r="C163" s="27">
        <v>0.55774771638013831</v>
      </c>
      <c r="D163">
        <f t="shared" si="7"/>
        <v>0</v>
      </c>
      <c r="E163">
        <f t="shared" si="8"/>
        <v>1</v>
      </c>
      <c r="F163">
        <f t="shared" si="9"/>
        <v>1</v>
      </c>
    </row>
    <row r="164" spans="1:6" x14ac:dyDescent="0.25">
      <c r="A164" s="44">
        <v>42795</v>
      </c>
      <c r="B164" s="27">
        <v>-0.14035087719298245</v>
      </c>
      <c r="C164" s="27">
        <v>0.29824613976941494</v>
      </c>
      <c r="D164">
        <f t="shared" si="7"/>
        <v>0</v>
      </c>
      <c r="E164">
        <f t="shared" si="8"/>
        <v>1</v>
      </c>
      <c r="F164">
        <f t="shared" si="9"/>
        <v>1</v>
      </c>
    </row>
    <row r="165" spans="1:6" x14ac:dyDescent="0.25">
      <c r="A165" s="44">
        <v>42826</v>
      </c>
      <c r="B165" s="27">
        <v>-0.21052631578947356</v>
      </c>
      <c r="C165" s="27">
        <v>0.21318110572151983</v>
      </c>
      <c r="D165">
        <f t="shared" si="7"/>
        <v>0</v>
      </c>
      <c r="E165">
        <f t="shared" si="8"/>
        <v>1</v>
      </c>
      <c r="F165">
        <f t="shared" si="9"/>
        <v>1</v>
      </c>
    </row>
    <row r="166" spans="1:6" x14ac:dyDescent="0.25">
      <c r="A166" s="44">
        <v>42856</v>
      </c>
      <c r="B166" s="27">
        <v>-0.2807017543859649</v>
      </c>
      <c r="C166" s="27">
        <v>0.29377554325513655</v>
      </c>
      <c r="D166">
        <f t="shared" si="7"/>
        <v>0</v>
      </c>
      <c r="E166">
        <f t="shared" si="8"/>
        <v>1</v>
      </c>
      <c r="F166">
        <f t="shared" si="9"/>
        <v>1</v>
      </c>
    </row>
    <row r="167" spans="1:6" x14ac:dyDescent="0.25">
      <c r="A167" s="44">
        <v>42887</v>
      </c>
      <c r="B167" s="27">
        <v>-0.2807017543859649</v>
      </c>
      <c r="C167" s="27">
        <v>0.22072160366721061</v>
      </c>
      <c r="D167">
        <f t="shared" si="7"/>
        <v>0</v>
      </c>
      <c r="E167">
        <f t="shared" si="8"/>
        <v>1</v>
      </c>
      <c r="F167">
        <f t="shared" si="9"/>
        <v>1</v>
      </c>
    </row>
    <row r="168" spans="1:6" x14ac:dyDescent="0.25">
      <c r="A168" s="44">
        <v>42917</v>
      </c>
      <c r="B168" s="27">
        <v>-0.35087719298245612</v>
      </c>
      <c r="C168" s="27">
        <v>0.15027866867219686</v>
      </c>
      <c r="D168">
        <f t="shared" si="7"/>
        <v>0</v>
      </c>
      <c r="E168">
        <f t="shared" si="8"/>
        <v>1</v>
      </c>
      <c r="F168">
        <f t="shared" si="9"/>
        <v>1</v>
      </c>
    </row>
    <row r="169" spans="1:6" x14ac:dyDescent="0.25">
      <c r="A169" s="44">
        <v>42948</v>
      </c>
      <c r="B169" s="27">
        <v>-0.35087719298245612</v>
      </c>
      <c r="C169" s="27">
        <v>0.22338090295348456</v>
      </c>
      <c r="D169">
        <f t="shared" si="7"/>
        <v>0</v>
      </c>
      <c r="E169">
        <f t="shared" si="8"/>
        <v>1</v>
      </c>
      <c r="F169">
        <f t="shared" si="9"/>
        <v>1</v>
      </c>
    </row>
    <row r="170" spans="1:6" x14ac:dyDescent="0.25">
      <c r="A170" s="44">
        <v>42979</v>
      </c>
      <c r="B170" s="27">
        <v>-0.42105263157894735</v>
      </c>
      <c r="C170" s="27">
        <v>0.2728682303356349</v>
      </c>
      <c r="D170">
        <f t="shared" si="7"/>
        <v>0</v>
      </c>
      <c r="E170">
        <f t="shared" si="8"/>
        <v>1</v>
      </c>
      <c r="F170">
        <f t="shared" si="9"/>
        <v>1</v>
      </c>
    </row>
    <row r="171" spans="1:6" x14ac:dyDescent="0.25">
      <c r="A171" s="30">
        <v>43009</v>
      </c>
      <c r="B171" s="27">
        <v>-0.4107142857142857</v>
      </c>
      <c r="C171" s="27">
        <v>0.18075302851773989</v>
      </c>
      <c r="D171">
        <f t="shared" si="7"/>
        <v>0</v>
      </c>
      <c r="E171">
        <f t="shared" si="8"/>
        <v>1</v>
      </c>
      <c r="F171">
        <f t="shared" si="9"/>
        <v>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197"/>
  <sheetViews>
    <sheetView topLeftCell="A2" workbookViewId="0">
      <selection activeCell="B54" sqref="B54"/>
    </sheetView>
  </sheetViews>
  <sheetFormatPr defaultRowHeight="15" x14ac:dyDescent="0.25"/>
  <cols>
    <col min="1" max="1" width="20.42578125" customWidth="1"/>
    <col min="3" max="3" width="9.140625" customWidth="1"/>
  </cols>
  <sheetData>
    <row r="6" spans="1:3" ht="45" x14ac:dyDescent="0.25">
      <c r="A6" s="3" t="s">
        <v>2</v>
      </c>
      <c r="B6" s="3" t="s">
        <v>3</v>
      </c>
      <c r="C6" s="3" t="s">
        <v>4</v>
      </c>
    </row>
    <row r="7" spans="1:3" ht="60" x14ac:dyDescent="0.25">
      <c r="A7" s="4">
        <v>42704</v>
      </c>
      <c r="B7" s="1" t="s">
        <v>5</v>
      </c>
      <c r="C7" s="1" t="s">
        <v>6</v>
      </c>
    </row>
    <row r="8" spans="1:3" ht="60" x14ac:dyDescent="0.25">
      <c r="A8" s="4">
        <v>42662</v>
      </c>
      <c r="B8" s="1" t="s">
        <v>7</v>
      </c>
      <c r="C8" s="1" t="s">
        <v>8</v>
      </c>
    </row>
    <row r="9" spans="1:3" ht="60" x14ac:dyDescent="0.25">
      <c r="A9" s="4">
        <v>42613</v>
      </c>
      <c r="B9" s="1" t="s">
        <v>9</v>
      </c>
      <c r="C9" s="1" t="s">
        <v>10</v>
      </c>
    </row>
    <row r="10" spans="1:3" ht="60" x14ac:dyDescent="0.25">
      <c r="A10" s="4">
        <v>42571</v>
      </c>
      <c r="B10" s="1" t="s">
        <v>11</v>
      </c>
      <c r="C10" s="1" t="s">
        <v>10</v>
      </c>
    </row>
    <row r="11" spans="1:3" ht="60" x14ac:dyDescent="0.25">
      <c r="A11" s="4">
        <v>42529</v>
      </c>
      <c r="B11" s="1" t="s">
        <v>12</v>
      </c>
      <c r="C11" s="1" t="s">
        <v>10</v>
      </c>
    </row>
    <row r="12" spans="1:3" ht="60" x14ac:dyDescent="0.25">
      <c r="A12" s="4">
        <v>42487</v>
      </c>
      <c r="B12" s="1" t="s">
        <v>13</v>
      </c>
      <c r="C12" s="1" t="s">
        <v>10</v>
      </c>
    </row>
    <row r="13" spans="1:3" ht="60" x14ac:dyDescent="0.25">
      <c r="A13" s="4">
        <v>42431</v>
      </c>
      <c r="B13" s="1" t="s">
        <v>14</v>
      </c>
      <c r="C13" s="1" t="s">
        <v>10</v>
      </c>
    </row>
    <row r="14" spans="1:3" ht="60" x14ac:dyDescent="0.25">
      <c r="A14" s="4">
        <v>42389</v>
      </c>
      <c r="B14" s="1" t="s">
        <v>15</v>
      </c>
      <c r="C14" s="1" t="s">
        <v>10</v>
      </c>
    </row>
    <row r="15" spans="1:3" ht="60" x14ac:dyDescent="0.25">
      <c r="A15" s="4">
        <v>42333</v>
      </c>
      <c r="B15" s="1" t="s">
        <v>16</v>
      </c>
      <c r="C15" s="1" t="s">
        <v>10</v>
      </c>
    </row>
    <row r="16" spans="1:3" ht="60" x14ac:dyDescent="0.25">
      <c r="A16" s="4">
        <v>42298</v>
      </c>
      <c r="B16" s="1" t="s">
        <v>17</v>
      </c>
      <c r="C16" s="1" t="s">
        <v>10</v>
      </c>
    </row>
    <row r="17" spans="1:3" ht="60" x14ac:dyDescent="0.25">
      <c r="A17" s="4">
        <v>42249</v>
      </c>
      <c r="B17" s="1" t="s">
        <v>18</v>
      </c>
      <c r="C17" s="1" t="s">
        <v>10</v>
      </c>
    </row>
    <row r="18" spans="1:3" ht="60" x14ac:dyDescent="0.25">
      <c r="A18" s="4">
        <v>42214</v>
      </c>
      <c r="B18" s="1" t="s">
        <v>19</v>
      </c>
      <c r="C18" s="1" t="s">
        <v>10</v>
      </c>
    </row>
    <row r="19" spans="1:3" ht="60" x14ac:dyDescent="0.25">
      <c r="A19" s="4">
        <v>42158</v>
      </c>
      <c r="B19" s="1" t="s">
        <v>20</v>
      </c>
      <c r="C19" s="1" t="s">
        <v>21</v>
      </c>
    </row>
    <row r="20" spans="1:3" ht="60" x14ac:dyDescent="0.25">
      <c r="A20" s="4">
        <v>42123</v>
      </c>
      <c r="B20" s="1" t="s">
        <v>22</v>
      </c>
      <c r="C20" s="1" t="s">
        <v>23</v>
      </c>
    </row>
    <row r="21" spans="1:3" ht="60" x14ac:dyDescent="0.25">
      <c r="A21" s="4">
        <v>42067</v>
      </c>
      <c r="B21" s="1" t="s">
        <v>24</v>
      </c>
      <c r="C21" s="2">
        <v>0.1275</v>
      </c>
    </row>
    <row r="22" spans="1:3" ht="60" x14ac:dyDescent="0.25">
      <c r="A22" s="4">
        <v>42025</v>
      </c>
      <c r="B22" s="1" t="s">
        <v>25</v>
      </c>
      <c r="C22" s="2">
        <v>0.1225</v>
      </c>
    </row>
    <row r="23" spans="1:3" ht="60" x14ac:dyDescent="0.25">
      <c r="A23" s="4">
        <v>41976</v>
      </c>
      <c r="B23" s="1" t="s">
        <v>26</v>
      </c>
      <c r="C23" s="2">
        <v>0.11749999999999999</v>
      </c>
    </row>
    <row r="24" spans="1:3" ht="60" x14ac:dyDescent="0.25">
      <c r="A24" s="4">
        <v>41941</v>
      </c>
      <c r="B24" s="1" t="s">
        <v>27</v>
      </c>
      <c r="C24" s="2">
        <v>0.1125</v>
      </c>
    </row>
    <row r="25" spans="1:3" ht="60" x14ac:dyDescent="0.25">
      <c r="A25" s="4">
        <v>41885</v>
      </c>
      <c r="B25" s="1" t="s">
        <v>28</v>
      </c>
      <c r="C25" s="2">
        <v>0.11</v>
      </c>
    </row>
    <row r="26" spans="1:3" ht="60" x14ac:dyDescent="0.25">
      <c r="A26" s="4">
        <v>41836</v>
      </c>
      <c r="B26" s="1" t="s">
        <v>29</v>
      </c>
      <c r="C26" s="2">
        <v>0.11</v>
      </c>
    </row>
    <row r="27" spans="1:3" ht="60" x14ac:dyDescent="0.25">
      <c r="A27" s="4">
        <v>41787</v>
      </c>
      <c r="B27" s="1" t="s">
        <v>30</v>
      </c>
      <c r="C27" s="2">
        <v>0.11</v>
      </c>
    </row>
    <row r="28" spans="1:3" ht="60" x14ac:dyDescent="0.25">
      <c r="A28" s="4">
        <v>41731</v>
      </c>
      <c r="B28" s="1" t="s">
        <v>31</v>
      </c>
      <c r="C28" s="2">
        <v>0.11</v>
      </c>
    </row>
    <row r="29" spans="1:3" ht="60" x14ac:dyDescent="0.25">
      <c r="A29" s="4">
        <v>41696</v>
      </c>
      <c r="B29" s="1" t="s">
        <v>32</v>
      </c>
      <c r="C29" s="2">
        <v>0.1075</v>
      </c>
    </row>
    <row r="30" spans="1:3" ht="60" x14ac:dyDescent="0.25">
      <c r="A30" s="4">
        <v>41654</v>
      </c>
      <c r="B30" s="1" t="s">
        <v>33</v>
      </c>
      <c r="C30" s="2">
        <v>0.105</v>
      </c>
    </row>
    <row r="31" spans="1:3" ht="60" x14ac:dyDescent="0.25">
      <c r="A31" s="4">
        <v>41605</v>
      </c>
      <c r="B31" s="1" t="s">
        <v>34</v>
      </c>
      <c r="C31" s="2">
        <v>0.1</v>
      </c>
    </row>
    <row r="32" spans="1:3" ht="60" x14ac:dyDescent="0.25">
      <c r="A32" s="4">
        <v>41556</v>
      </c>
      <c r="B32" s="1" t="s">
        <v>35</v>
      </c>
      <c r="C32" s="2">
        <v>9.5000000000000001E-2</v>
      </c>
    </row>
    <row r="33" spans="1:3" ht="60" x14ac:dyDescent="0.25">
      <c r="A33" s="4">
        <v>41514</v>
      </c>
      <c r="B33" s="1" t="s">
        <v>36</v>
      </c>
      <c r="C33" s="2">
        <v>0.09</v>
      </c>
    </row>
    <row r="34" spans="1:3" ht="60" x14ac:dyDescent="0.25">
      <c r="A34" s="4">
        <v>41465</v>
      </c>
      <c r="B34" s="1" t="s">
        <v>37</v>
      </c>
      <c r="C34" s="2">
        <v>8.5000000000000006E-2</v>
      </c>
    </row>
    <row r="35" spans="1:3" ht="60" x14ac:dyDescent="0.25">
      <c r="A35" s="4">
        <v>41423</v>
      </c>
      <c r="B35" s="1" t="s">
        <v>38</v>
      </c>
      <c r="C35" s="2">
        <v>0.08</v>
      </c>
    </row>
    <row r="36" spans="1:3" ht="60" x14ac:dyDescent="0.25">
      <c r="A36" s="4">
        <v>41381</v>
      </c>
      <c r="B36" s="1" t="s">
        <v>39</v>
      </c>
      <c r="C36" s="2">
        <v>7.4999999999999997E-2</v>
      </c>
    </row>
    <row r="37" spans="1:3" ht="60" x14ac:dyDescent="0.25">
      <c r="A37" s="4">
        <v>41339</v>
      </c>
      <c r="B37" s="1" t="s">
        <v>40</v>
      </c>
      <c r="C37" s="2">
        <v>7.2499999999999995E-2</v>
      </c>
    </row>
    <row r="38" spans="1:3" ht="60" x14ac:dyDescent="0.25">
      <c r="A38" s="4">
        <v>41290</v>
      </c>
      <c r="B38" s="1" t="s">
        <v>41</v>
      </c>
      <c r="C38" s="2">
        <v>7.2499999999999995E-2</v>
      </c>
    </row>
    <row r="39" spans="1:3" ht="60" x14ac:dyDescent="0.25">
      <c r="A39" s="4">
        <v>41241</v>
      </c>
      <c r="B39" s="1" t="s">
        <v>42</v>
      </c>
      <c r="C39" s="2">
        <v>7.2499999999999995E-2</v>
      </c>
    </row>
    <row r="40" spans="1:3" ht="60" x14ac:dyDescent="0.25">
      <c r="A40" s="4">
        <v>41192</v>
      </c>
      <c r="B40" s="1" t="s">
        <v>43</v>
      </c>
      <c r="C40" s="2">
        <v>7.2499999999999995E-2</v>
      </c>
    </row>
    <row r="41" spans="1:3" ht="60" x14ac:dyDescent="0.25">
      <c r="A41" s="4">
        <v>41150</v>
      </c>
      <c r="B41" s="1" t="s">
        <v>44</v>
      </c>
      <c r="C41" s="2">
        <v>7.4999999999999997E-2</v>
      </c>
    </row>
    <row r="42" spans="1:3" ht="60" x14ac:dyDescent="0.25">
      <c r="A42" s="4">
        <v>41101</v>
      </c>
      <c r="B42" s="1" t="s">
        <v>45</v>
      </c>
      <c r="C42" s="2">
        <v>0.08</v>
      </c>
    </row>
    <row r="43" spans="1:3" ht="60" x14ac:dyDescent="0.25">
      <c r="A43" s="4">
        <v>41059</v>
      </c>
      <c r="B43" s="1" t="s">
        <v>46</v>
      </c>
      <c r="C43" s="2">
        <v>8.5000000000000006E-2</v>
      </c>
    </row>
    <row r="44" spans="1:3" ht="60" x14ac:dyDescent="0.25">
      <c r="A44" s="4">
        <v>41017</v>
      </c>
      <c r="B44" s="1" t="s">
        <v>47</v>
      </c>
      <c r="C44" s="2">
        <v>0.09</v>
      </c>
    </row>
    <row r="45" spans="1:3" ht="60" x14ac:dyDescent="0.25">
      <c r="A45" s="4">
        <v>40975</v>
      </c>
      <c r="B45" s="1" t="s">
        <v>48</v>
      </c>
      <c r="C45" s="2">
        <v>9.7500000000000003E-2</v>
      </c>
    </row>
    <row r="46" spans="1:3" ht="60" x14ac:dyDescent="0.25">
      <c r="A46" s="4">
        <v>40926</v>
      </c>
      <c r="B46" s="1" t="s">
        <v>49</v>
      </c>
      <c r="C46" s="2">
        <v>0.105</v>
      </c>
    </row>
    <row r="47" spans="1:3" ht="60" x14ac:dyDescent="0.25">
      <c r="A47" s="4">
        <v>40877</v>
      </c>
      <c r="B47" s="1" t="s">
        <v>50</v>
      </c>
      <c r="C47" s="2">
        <v>0.11</v>
      </c>
    </row>
    <row r="48" spans="1:3" ht="60" x14ac:dyDescent="0.25">
      <c r="A48" s="4">
        <v>40835</v>
      </c>
      <c r="B48" s="1" t="s">
        <v>51</v>
      </c>
      <c r="C48" s="2">
        <v>0.115</v>
      </c>
    </row>
    <row r="49" spans="1:3" ht="60" x14ac:dyDescent="0.25">
      <c r="A49" s="4">
        <v>40786</v>
      </c>
      <c r="B49" s="1" t="s">
        <v>52</v>
      </c>
      <c r="C49" s="2">
        <v>0.12</v>
      </c>
    </row>
    <row r="50" spans="1:3" ht="60" x14ac:dyDescent="0.25">
      <c r="A50" s="4">
        <v>40744</v>
      </c>
      <c r="B50" s="1" t="s">
        <v>53</v>
      </c>
      <c r="C50" s="2">
        <v>0.125</v>
      </c>
    </row>
    <row r="51" spans="1:3" ht="60" x14ac:dyDescent="0.25">
      <c r="A51" s="4">
        <v>40702</v>
      </c>
      <c r="B51" s="1" t="s">
        <v>54</v>
      </c>
      <c r="C51" s="2">
        <v>0.1225</v>
      </c>
    </row>
    <row r="52" spans="1:3" ht="60" x14ac:dyDescent="0.25">
      <c r="A52" s="4">
        <v>40653</v>
      </c>
      <c r="B52" s="1" t="s">
        <v>55</v>
      </c>
      <c r="C52" s="2">
        <v>0.12</v>
      </c>
    </row>
    <row r="53" spans="1:3" ht="60" x14ac:dyDescent="0.25">
      <c r="A53" s="4">
        <v>40604</v>
      </c>
      <c r="B53" s="1" t="s">
        <v>56</v>
      </c>
      <c r="C53" s="2">
        <v>0.11749999999999999</v>
      </c>
    </row>
    <row r="54" spans="1:3" ht="60" x14ac:dyDescent="0.25">
      <c r="A54" s="4">
        <v>40562</v>
      </c>
      <c r="B54" s="1" t="s">
        <v>57</v>
      </c>
      <c r="C54" s="2">
        <v>0.1125</v>
      </c>
    </row>
    <row r="55" spans="1:3" ht="60" x14ac:dyDescent="0.25">
      <c r="A55" s="4">
        <v>40520</v>
      </c>
      <c r="B55" s="1" t="s">
        <v>58</v>
      </c>
      <c r="C55" s="2">
        <v>0.1075</v>
      </c>
    </row>
    <row r="56" spans="1:3" ht="60" x14ac:dyDescent="0.25">
      <c r="A56" s="4">
        <v>40471</v>
      </c>
      <c r="B56" s="1" t="s">
        <v>59</v>
      </c>
      <c r="C56" s="2">
        <v>0.1075</v>
      </c>
    </row>
    <row r="57" spans="1:3" ht="60" x14ac:dyDescent="0.25">
      <c r="A57" s="4">
        <v>40422</v>
      </c>
      <c r="B57" s="1" t="s">
        <v>60</v>
      </c>
      <c r="C57" s="2">
        <v>0.1075</v>
      </c>
    </row>
    <row r="58" spans="1:3" ht="60" x14ac:dyDescent="0.25">
      <c r="A58" s="4">
        <v>40380</v>
      </c>
      <c r="B58" s="1" t="s">
        <v>61</v>
      </c>
      <c r="C58" s="2">
        <v>0.1075</v>
      </c>
    </row>
    <row r="59" spans="1:3" ht="60" x14ac:dyDescent="0.25">
      <c r="A59" s="4">
        <v>40338</v>
      </c>
      <c r="B59" s="1" t="s">
        <v>62</v>
      </c>
      <c r="C59" s="2">
        <v>0.10249999999999999</v>
      </c>
    </row>
    <row r="60" spans="1:3" ht="60" x14ac:dyDescent="0.25">
      <c r="A60" s="4">
        <v>40296</v>
      </c>
      <c r="B60" s="1" t="s">
        <v>63</v>
      </c>
      <c r="C60" s="2">
        <v>9.5000000000000001E-2</v>
      </c>
    </row>
    <row r="61" spans="1:3" ht="60" x14ac:dyDescent="0.25">
      <c r="A61" s="4">
        <v>40254</v>
      </c>
      <c r="B61" s="1" t="s">
        <v>64</v>
      </c>
      <c r="C61" s="2">
        <v>8.7499999999999994E-2</v>
      </c>
    </row>
    <row r="62" spans="1:3" ht="60" x14ac:dyDescent="0.25">
      <c r="A62" s="4">
        <v>40205</v>
      </c>
      <c r="B62" s="1" t="s">
        <v>65</v>
      </c>
      <c r="C62" s="2">
        <v>8.7499999999999994E-2</v>
      </c>
    </row>
    <row r="63" spans="1:3" ht="60" x14ac:dyDescent="0.25">
      <c r="A63" s="4">
        <v>40156</v>
      </c>
      <c r="B63" s="1" t="s">
        <v>66</v>
      </c>
      <c r="C63" s="2">
        <v>8.7499999999999994E-2</v>
      </c>
    </row>
    <row r="64" spans="1:3" ht="60" x14ac:dyDescent="0.25">
      <c r="A64" s="4">
        <v>40107</v>
      </c>
      <c r="B64" s="1" t="s">
        <v>67</v>
      </c>
      <c r="C64" s="2">
        <v>8.7499999999999994E-2</v>
      </c>
    </row>
    <row r="65" spans="1:3" ht="60" x14ac:dyDescent="0.25">
      <c r="A65" s="4">
        <v>40058</v>
      </c>
      <c r="B65" s="1" t="s">
        <v>68</v>
      </c>
      <c r="C65" s="2">
        <v>8.7499999999999994E-2</v>
      </c>
    </row>
    <row r="66" spans="1:3" ht="60" x14ac:dyDescent="0.25">
      <c r="A66" s="4">
        <v>40016</v>
      </c>
      <c r="B66" s="1" t="s">
        <v>69</v>
      </c>
      <c r="C66" s="2">
        <v>8.7499999999999994E-2</v>
      </c>
    </row>
    <row r="67" spans="1:3" ht="60" x14ac:dyDescent="0.25">
      <c r="A67" s="4">
        <v>39974</v>
      </c>
      <c r="B67" s="1" t="s">
        <v>70</v>
      </c>
      <c r="C67" s="2">
        <v>9.2499999999999999E-2</v>
      </c>
    </row>
    <row r="68" spans="1:3" ht="60" x14ac:dyDescent="0.25">
      <c r="A68" s="4">
        <v>39932</v>
      </c>
      <c r="B68" s="1" t="s">
        <v>71</v>
      </c>
      <c r="C68" s="2">
        <v>0.10249999999999999</v>
      </c>
    </row>
    <row r="69" spans="1:3" ht="60" x14ac:dyDescent="0.25">
      <c r="A69" s="4">
        <v>39883</v>
      </c>
      <c r="B69" s="1" t="s">
        <v>72</v>
      </c>
      <c r="C69" s="2">
        <v>0.1125</v>
      </c>
    </row>
    <row r="70" spans="1:3" ht="60" x14ac:dyDescent="0.25">
      <c r="A70" s="4">
        <v>39834</v>
      </c>
      <c r="B70" s="1" t="s">
        <v>73</v>
      </c>
      <c r="C70" s="2">
        <v>0.1275</v>
      </c>
    </row>
    <row r="71" spans="1:3" ht="60" x14ac:dyDescent="0.25">
      <c r="A71" s="4">
        <v>39792</v>
      </c>
      <c r="B71" s="1" t="s">
        <v>74</v>
      </c>
      <c r="C71" s="2">
        <v>0.13750000000000001</v>
      </c>
    </row>
    <row r="72" spans="1:3" ht="60" x14ac:dyDescent="0.25">
      <c r="A72" s="4">
        <v>39750</v>
      </c>
      <c r="B72" s="1" t="s">
        <v>75</v>
      </c>
      <c r="C72" s="2">
        <v>0.13750000000000001</v>
      </c>
    </row>
    <row r="73" spans="1:3" ht="60" x14ac:dyDescent="0.25">
      <c r="A73" s="4">
        <v>39701</v>
      </c>
      <c r="B73" s="1" t="s">
        <v>76</v>
      </c>
      <c r="C73" s="2">
        <v>0.13750000000000001</v>
      </c>
    </row>
    <row r="74" spans="1:3" ht="60" x14ac:dyDescent="0.25">
      <c r="A74" s="4">
        <v>39652</v>
      </c>
      <c r="B74" s="1" t="s">
        <v>77</v>
      </c>
      <c r="C74" s="2">
        <v>0.13</v>
      </c>
    </row>
    <row r="75" spans="1:3" ht="60" x14ac:dyDescent="0.25">
      <c r="A75" s="4">
        <v>39603</v>
      </c>
      <c r="B75" s="1" t="s">
        <v>78</v>
      </c>
      <c r="C75" s="2">
        <v>0.1225</v>
      </c>
    </row>
    <row r="76" spans="1:3" ht="60" x14ac:dyDescent="0.25">
      <c r="A76" s="4">
        <v>39554</v>
      </c>
      <c r="B76" s="1" t="s">
        <v>79</v>
      </c>
      <c r="C76" s="2">
        <v>0.11749999999999999</v>
      </c>
    </row>
    <row r="77" spans="1:3" ht="60" x14ac:dyDescent="0.25">
      <c r="A77" s="4">
        <v>39512</v>
      </c>
      <c r="B77" s="1" t="s">
        <v>80</v>
      </c>
      <c r="C77" s="2">
        <v>0.1125</v>
      </c>
    </row>
    <row r="78" spans="1:3" ht="60" x14ac:dyDescent="0.25">
      <c r="A78" s="4">
        <v>39470</v>
      </c>
      <c r="B78" s="1" t="s">
        <v>81</v>
      </c>
      <c r="C78" s="2">
        <v>0.1125</v>
      </c>
    </row>
    <row r="79" spans="1:3" ht="60" x14ac:dyDescent="0.25">
      <c r="A79" s="4">
        <v>39421</v>
      </c>
      <c r="B79" s="1" t="s">
        <v>82</v>
      </c>
      <c r="C79" s="2">
        <v>0.1125</v>
      </c>
    </row>
    <row r="80" spans="1:3" ht="60" x14ac:dyDescent="0.25">
      <c r="A80" s="4">
        <v>39372</v>
      </c>
      <c r="B80" s="1" t="s">
        <v>83</v>
      </c>
      <c r="C80" s="2">
        <v>0.1125</v>
      </c>
    </row>
    <row r="81" spans="1:3" ht="60" x14ac:dyDescent="0.25">
      <c r="A81" s="4">
        <v>39330</v>
      </c>
      <c r="B81" s="1" t="s">
        <v>84</v>
      </c>
      <c r="C81" s="2">
        <v>0.1125</v>
      </c>
    </row>
    <row r="82" spans="1:3" ht="60" x14ac:dyDescent="0.25">
      <c r="A82" s="4">
        <v>39281</v>
      </c>
      <c r="B82" s="1" t="s">
        <v>85</v>
      </c>
      <c r="C82" s="2">
        <v>0.115</v>
      </c>
    </row>
    <row r="83" spans="1:3" ht="60" x14ac:dyDescent="0.25">
      <c r="A83" s="4">
        <v>39239</v>
      </c>
      <c r="B83" s="1" t="s">
        <v>86</v>
      </c>
      <c r="C83" s="2">
        <v>0.12</v>
      </c>
    </row>
    <row r="84" spans="1:3" ht="60" x14ac:dyDescent="0.25">
      <c r="A84" s="4">
        <v>39190</v>
      </c>
      <c r="B84" s="1" t="s">
        <v>87</v>
      </c>
      <c r="C84" s="2">
        <v>0.125</v>
      </c>
    </row>
    <row r="85" spans="1:3" ht="60" x14ac:dyDescent="0.25">
      <c r="A85" s="4">
        <v>39148</v>
      </c>
      <c r="B85" s="1" t="s">
        <v>88</v>
      </c>
      <c r="C85" s="2">
        <v>0.1275</v>
      </c>
    </row>
    <row r="86" spans="1:3" ht="60" x14ac:dyDescent="0.25">
      <c r="A86" s="4">
        <v>39106</v>
      </c>
      <c r="B86" s="1" t="s">
        <v>89</v>
      </c>
      <c r="C86" s="2">
        <v>0.13</v>
      </c>
    </row>
    <row r="87" spans="1:3" ht="60" x14ac:dyDescent="0.25">
      <c r="A87" s="4">
        <v>39050</v>
      </c>
      <c r="B87" s="1" t="s">
        <v>90</v>
      </c>
      <c r="C87" s="2">
        <v>0.13250000000000001</v>
      </c>
    </row>
    <row r="88" spans="1:3" ht="60" x14ac:dyDescent="0.25">
      <c r="A88" s="4">
        <v>39008</v>
      </c>
      <c r="B88" s="1" t="s">
        <v>91</v>
      </c>
      <c r="C88" s="2">
        <v>0.13750000000000001</v>
      </c>
    </row>
    <row r="89" spans="1:3" ht="60" x14ac:dyDescent="0.25">
      <c r="A89" s="4">
        <v>38959</v>
      </c>
      <c r="B89" s="1" t="s">
        <v>92</v>
      </c>
      <c r="C89" s="2">
        <v>0.14249999999999999</v>
      </c>
    </row>
    <row r="90" spans="1:3" ht="60" x14ac:dyDescent="0.25">
      <c r="A90" s="4">
        <v>38917</v>
      </c>
      <c r="B90" s="1" t="s">
        <v>93</v>
      </c>
      <c r="C90" s="2">
        <v>0.14749999999999999</v>
      </c>
    </row>
    <row r="91" spans="1:3" ht="60" x14ac:dyDescent="0.25">
      <c r="A91" s="4">
        <v>38868</v>
      </c>
      <c r="B91" s="1" t="s">
        <v>94</v>
      </c>
      <c r="C91" s="2">
        <v>0.1525</v>
      </c>
    </row>
    <row r="92" spans="1:3" ht="60" x14ac:dyDescent="0.25">
      <c r="A92" s="4">
        <v>38826</v>
      </c>
      <c r="B92" s="1" t="s">
        <v>95</v>
      </c>
      <c r="C92" s="2">
        <v>0.1575</v>
      </c>
    </row>
    <row r="93" spans="1:3" ht="60" x14ac:dyDescent="0.25">
      <c r="A93" s="4">
        <v>38784</v>
      </c>
      <c r="B93" s="1" t="s">
        <v>96</v>
      </c>
      <c r="C93" s="2">
        <v>0.16500000000000001</v>
      </c>
    </row>
    <row r="94" spans="1:3" ht="60" x14ac:dyDescent="0.25">
      <c r="A94" s="4">
        <v>38735</v>
      </c>
      <c r="B94" s="1" t="s">
        <v>97</v>
      </c>
      <c r="C94" s="2">
        <v>0.17249999999999999</v>
      </c>
    </row>
    <row r="95" spans="1:3" ht="60" x14ac:dyDescent="0.25">
      <c r="A95" s="4">
        <v>38700</v>
      </c>
      <c r="B95" s="1" t="s">
        <v>98</v>
      </c>
      <c r="C95" s="2">
        <v>0.18</v>
      </c>
    </row>
    <row r="96" spans="1:3" ht="60" x14ac:dyDescent="0.25">
      <c r="A96" s="4">
        <v>38679</v>
      </c>
      <c r="B96" s="1" t="s">
        <v>99</v>
      </c>
      <c r="C96" s="2">
        <v>0.185</v>
      </c>
    </row>
    <row r="97" spans="1:3" ht="60" x14ac:dyDescent="0.25">
      <c r="A97" s="4">
        <v>38644</v>
      </c>
      <c r="B97" s="1" t="s">
        <v>100</v>
      </c>
      <c r="C97" s="2">
        <v>0.19</v>
      </c>
    </row>
    <row r="98" spans="1:3" ht="60" x14ac:dyDescent="0.25">
      <c r="A98" s="4">
        <v>38609</v>
      </c>
      <c r="B98" s="1" t="s">
        <v>101</v>
      </c>
      <c r="C98" s="2">
        <v>0.19500000000000001</v>
      </c>
    </row>
    <row r="99" spans="1:3" ht="60" x14ac:dyDescent="0.25">
      <c r="A99" s="4">
        <v>38581</v>
      </c>
      <c r="B99" s="1" t="s">
        <v>102</v>
      </c>
      <c r="C99" s="2">
        <v>0.19750000000000001</v>
      </c>
    </row>
    <row r="100" spans="1:3" ht="60" x14ac:dyDescent="0.25">
      <c r="A100" s="4">
        <v>38553</v>
      </c>
      <c r="B100" s="1" t="s">
        <v>103</v>
      </c>
      <c r="C100" s="2">
        <v>0.19750000000000001</v>
      </c>
    </row>
    <row r="101" spans="1:3" ht="60" x14ac:dyDescent="0.25">
      <c r="A101" s="4">
        <v>38518</v>
      </c>
      <c r="B101" s="1" t="s">
        <v>104</v>
      </c>
      <c r="C101" s="2">
        <v>0.19750000000000001</v>
      </c>
    </row>
    <row r="102" spans="1:3" ht="60" x14ac:dyDescent="0.25">
      <c r="A102" s="4">
        <v>38490</v>
      </c>
      <c r="B102" s="1" t="s">
        <v>105</v>
      </c>
      <c r="C102" s="2">
        <v>0.19750000000000001</v>
      </c>
    </row>
    <row r="103" spans="1:3" ht="60" x14ac:dyDescent="0.25">
      <c r="A103" s="4">
        <v>38462</v>
      </c>
      <c r="B103" s="1" t="s">
        <v>106</v>
      </c>
      <c r="C103" s="2">
        <v>0.19500000000000001</v>
      </c>
    </row>
    <row r="104" spans="1:3" ht="60" x14ac:dyDescent="0.25">
      <c r="A104" s="4">
        <v>38427</v>
      </c>
      <c r="B104" s="1" t="s">
        <v>107</v>
      </c>
      <c r="C104" s="2">
        <v>0.1925</v>
      </c>
    </row>
    <row r="105" spans="1:3" ht="60" x14ac:dyDescent="0.25">
      <c r="A105" s="4">
        <v>38399</v>
      </c>
      <c r="B105" s="1" t="s">
        <v>108</v>
      </c>
      <c r="C105" s="2">
        <v>0.1875</v>
      </c>
    </row>
    <row r="106" spans="1:3" ht="60" x14ac:dyDescent="0.25">
      <c r="A106" s="4">
        <v>38371</v>
      </c>
      <c r="B106" s="1" t="s">
        <v>109</v>
      </c>
      <c r="C106" s="2">
        <v>0.1825</v>
      </c>
    </row>
    <row r="107" spans="1:3" ht="60" x14ac:dyDescent="0.25">
      <c r="A107" s="4">
        <v>38336</v>
      </c>
      <c r="B107" s="1" t="s">
        <v>110</v>
      </c>
      <c r="C107" s="2">
        <v>0.17749999999999999</v>
      </c>
    </row>
    <row r="108" spans="1:3" ht="60" x14ac:dyDescent="0.25">
      <c r="A108" s="4">
        <v>38308</v>
      </c>
      <c r="B108" s="1" t="s">
        <v>111</v>
      </c>
      <c r="C108" s="2">
        <v>0.17249999999999999</v>
      </c>
    </row>
    <row r="109" spans="1:3" ht="60" x14ac:dyDescent="0.25">
      <c r="A109" s="4">
        <v>38280</v>
      </c>
      <c r="B109" s="1" t="s">
        <v>112</v>
      </c>
      <c r="C109" s="2">
        <v>0.16750000000000001</v>
      </c>
    </row>
    <row r="110" spans="1:3" ht="60" x14ac:dyDescent="0.25">
      <c r="A110" s="4">
        <v>38245</v>
      </c>
      <c r="B110" s="1" t="s">
        <v>113</v>
      </c>
      <c r="C110" s="2">
        <v>0.16250000000000001</v>
      </c>
    </row>
    <row r="111" spans="1:3" ht="60" x14ac:dyDescent="0.25">
      <c r="A111" s="4">
        <v>38217</v>
      </c>
      <c r="B111" s="1" t="s">
        <v>114</v>
      </c>
      <c r="C111" s="2">
        <v>0.16</v>
      </c>
    </row>
    <row r="112" spans="1:3" ht="60" x14ac:dyDescent="0.25">
      <c r="A112" s="4">
        <v>38189</v>
      </c>
      <c r="B112" s="1" t="s">
        <v>115</v>
      </c>
      <c r="C112" s="2">
        <v>0.16</v>
      </c>
    </row>
    <row r="113" spans="1:3" ht="60" x14ac:dyDescent="0.25">
      <c r="A113" s="4">
        <v>38154</v>
      </c>
      <c r="B113" s="1" t="s">
        <v>116</v>
      </c>
      <c r="C113" s="2">
        <v>0.16</v>
      </c>
    </row>
    <row r="114" spans="1:3" ht="60" x14ac:dyDescent="0.25">
      <c r="A114" s="4">
        <v>38126</v>
      </c>
      <c r="B114" s="1" t="s">
        <v>117</v>
      </c>
      <c r="C114" s="2">
        <v>0.16</v>
      </c>
    </row>
    <row r="115" spans="1:3" ht="60" x14ac:dyDescent="0.25">
      <c r="A115" s="4">
        <v>38091</v>
      </c>
      <c r="B115" s="1" t="s">
        <v>118</v>
      </c>
      <c r="C115" s="2">
        <v>0.16</v>
      </c>
    </row>
    <row r="116" spans="1:3" ht="60" x14ac:dyDescent="0.25">
      <c r="A116" s="4">
        <v>38063</v>
      </c>
      <c r="B116" s="1" t="s">
        <v>119</v>
      </c>
      <c r="C116" s="2">
        <v>0.16250000000000001</v>
      </c>
    </row>
    <row r="117" spans="1:3" ht="60" x14ac:dyDescent="0.25">
      <c r="A117" s="4">
        <v>38035</v>
      </c>
      <c r="B117" s="1" t="s">
        <v>120</v>
      </c>
      <c r="C117" s="2">
        <v>0.16500000000000001</v>
      </c>
    </row>
    <row r="118" spans="1:3" ht="60" x14ac:dyDescent="0.25">
      <c r="A118" s="4">
        <v>38007</v>
      </c>
      <c r="B118" s="1" t="s">
        <v>121</v>
      </c>
      <c r="C118" s="2">
        <v>0.16500000000000001</v>
      </c>
    </row>
    <row r="119" spans="1:3" ht="60" x14ac:dyDescent="0.25">
      <c r="A119" s="4">
        <v>37972</v>
      </c>
      <c r="B119" s="1" t="s">
        <v>122</v>
      </c>
      <c r="C119" s="2">
        <v>0.16500000000000001</v>
      </c>
    </row>
    <row r="120" spans="1:3" ht="60" x14ac:dyDescent="0.25">
      <c r="A120" s="4">
        <v>37944</v>
      </c>
      <c r="B120" s="1" t="s">
        <v>123</v>
      </c>
      <c r="C120" s="2">
        <v>0.17499999999999999</v>
      </c>
    </row>
    <row r="121" spans="1:3" ht="60" x14ac:dyDescent="0.25">
      <c r="A121" s="4">
        <v>37916</v>
      </c>
      <c r="B121" s="1" t="s">
        <v>124</v>
      </c>
      <c r="C121" s="2">
        <v>0.19</v>
      </c>
    </row>
    <row r="122" spans="1:3" ht="60" x14ac:dyDescent="0.25">
      <c r="A122" s="4">
        <v>37881</v>
      </c>
      <c r="B122" s="1" t="s">
        <v>125</v>
      </c>
      <c r="C122" s="2">
        <v>0.2</v>
      </c>
    </row>
    <row r="123" spans="1:3" ht="60" x14ac:dyDescent="0.25">
      <c r="A123" s="4">
        <v>37853</v>
      </c>
      <c r="B123" s="1" t="s">
        <v>126</v>
      </c>
      <c r="C123" s="2">
        <v>0.22</v>
      </c>
    </row>
    <row r="124" spans="1:3" ht="60" x14ac:dyDescent="0.25">
      <c r="A124" s="4">
        <v>37825</v>
      </c>
      <c r="B124" s="1" t="s">
        <v>127</v>
      </c>
      <c r="C124" s="2">
        <v>0.245</v>
      </c>
    </row>
    <row r="125" spans="1:3" ht="60" x14ac:dyDescent="0.25">
      <c r="A125" s="4">
        <v>37790</v>
      </c>
      <c r="B125" s="1" t="s">
        <v>128</v>
      </c>
      <c r="C125" s="2">
        <v>0.26</v>
      </c>
    </row>
    <row r="126" spans="1:3" ht="60" x14ac:dyDescent="0.25">
      <c r="A126" s="4">
        <v>37762</v>
      </c>
      <c r="B126" s="1" t="s">
        <v>129</v>
      </c>
      <c r="C126" s="2">
        <v>0.26500000000000001</v>
      </c>
    </row>
    <row r="127" spans="1:3" ht="60" x14ac:dyDescent="0.25">
      <c r="A127" s="4">
        <v>37734</v>
      </c>
      <c r="B127" s="1" t="s">
        <v>130</v>
      </c>
      <c r="C127" s="2">
        <v>0.26500000000000001</v>
      </c>
    </row>
    <row r="128" spans="1:3" ht="60" x14ac:dyDescent="0.25">
      <c r="A128" s="4">
        <v>37699</v>
      </c>
      <c r="B128" s="1" t="s">
        <v>131</v>
      </c>
      <c r="C128" s="2">
        <v>0.26500000000000001</v>
      </c>
    </row>
    <row r="129" spans="1:3" ht="60" x14ac:dyDescent="0.25">
      <c r="A129" s="4">
        <v>37671</v>
      </c>
      <c r="B129" s="1" t="s">
        <v>132</v>
      </c>
      <c r="C129" s="2">
        <v>0.26500000000000001</v>
      </c>
    </row>
    <row r="130" spans="1:3" ht="60" x14ac:dyDescent="0.25">
      <c r="A130" s="4">
        <v>37643</v>
      </c>
      <c r="B130" s="1" t="s">
        <v>133</v>
      </c>
      <c r="C130" s="2">
        <v>0.255</v>
      </c>
    </row>
    <row r="131" spans="1:3" ht="60" x14ac:dyDescent="0.25">
      <c r="A131" s="4">
        <v>37608</v>
      </c>
      <c r="B131" s="1" t="s">
        <v>134</v>
      </c>
      <c r="C131" s="2">
        <v>0.25</v>
      </c>
    </row>
    <row r="132" spans="1:3" ht="60" x14ac:dyDescent="0.25">
      <c r="A132" s="4">
        <v>37580</v>
      </c>
      <c r="B132" s="1" t="s">
        <v>135</v>
      </c>
      <c r="C132" s="2">
        <v>0.22</v>
      </c>
    </row>
    <row r="133" spans="1:3" ht="60" x14ac:dyDescent="0.25">
      <c r="A133" s="4">
        <v>37552</v>
      </c>
      <c r="B133" s="1" t="s">
        <v>136</v>
      </c>
      <c r="C133" s="2">
        <v>0.21</v>
      </c>
    </row>
    <row r="134" spans="1:3" ht="60" x14ac:dyDescent="0.25">
      <c r="A134" s="4">
        <v>37543</v>
      </c>
      <c r="B134" s="1" t="s">
        <v>137</v>
      </c>
      <c r="C134" s="2">
        <v>0.21</v>
      </c>
    </row>
    <row r="135" spans="1:3" ht="60" x14ac:dyDescent="0.25">
      <c r="A135" s="4">
        <v>37517</v>
      </c>
      <c r="B135" s="1" t="s">
        <v>138</v>
      </c>
      <c r="C135" s="2">
        <v>0.18</v>
      </c>
    </row>
    <row r="136" spans="1:3" ht="60" x14ac:dyDescent="0.25">
      <c r="A136" s="4">
        <v>37489</v>
      </c>
      <c r="B136" s="1" t="s">
        <v>139</v>
      </c>
      <c r="C136" s="2">
        <v>0.18</v>
      </c>
    </row>
    <row r="137" spans="1:3" ht="60" x14ac:dyDescent="0.25">
      <c r="A137" s="4">
        <v>37454</v>
      </c>
      <c r="B137" s="1" t="s">
        <v>140</v>
      </c>
      <c r="C137" s="2">
        <v>0.18</v>
      </c>
    </row>
    <row r="138" spans="1:3" ht="60" x14ac:dyDescent="0.25">
      <c r="A138" s="4">
        <v>37426</v>
      </c>
      <c r="B138" s="1" t="s">
        <v>141</v>
      </c>
      <c r="C138" s="2">
        <v>0.185</v>
      </c>
    </row>
    <row r="139" spans="1:3" ht="60" x14ac:dyDescent="0.25">
      <c r="A139" s="4">
        <v>37398</v>
      </c>
      <c r="B139" s="1" t="s">
        <v>142</v>
      </c>
      <c r="C139" s="2">
        <v>0.185</v>
      </c>
    </row>
    <row r="140" spans="1:3" ht="60" x14ac:dyDescent="0.25">
      <c r="A140" s="4">
        <v>37363</v>
      </c>
      <c r="B140" s="1" t="s">
        <v>143</v>
      </c>
      <c r="C140" s="2">
        <v>0.185</v>
      </c>
    </row>
    <row r="141" spans="1:3" ht="60" x14ac:dyDescent="0.25">
      <c r="A141" s="4">
        <v>37335</v>
      </c>
      <c r="B141" s="1" t="s">
        <v>144</v>
      </c>
      <c r="C141" s="2">
        <v>0.185</v>
      </c>
    </row>
    <row r="142" spans="1:3" ht="60" x14ac:dyDescent="0.25">
      <c r="A142" s="4">
        <v>37307</v>
      </c>
      <c r="B142" s="1" t="s">
        <v>145</v>
      </c>
      <c r="C142" s="2">
        <v>0.1875</v>
      </c>
    </row>
    <row r="143" spans="1:3" ht="60" x14ac:dyDescent="0.25">
      <c r="A143" s="4">
        <v>37279</v>
      </c>
      <c r="B143" s="1" t="s">
        <v>146</v>
      </c>
      <c r="C143" s="2">
        <v>0.19</v>
      </c>
    </row>
    <row r="144" spans="1:3" ht="60" x14ac:dyDescent="0.25">
      <c r="A144" s="4">
        <v>37244</v>
      </c>
      <c r="B144" s="1" t="s">
        <v>147</v>
      </c>
      <c r="C144" s="2">
        <v>0.19</v>
      </c>
    </row>
    <row r="145" spans="1:3" ht="60" x14ac:dyDescent="0.25">
      <c r="A145" s="4">
        <v>37216</v>
      </c>
      <c r="B145" s="1" t="s">
        <v>148</v>
      </c>
      <c r="C145" s="2">
        <v>0.19</v>
      </c>
    </row>
    <row r="146" spans="1:3" ht="60" x14ac:dyDescent="0.25">
      <c r="A146" s="4">
        <v>37181</v>
      </c>
      <c r="B146" s="1" t="s">
        <v>149</v>
      </c>
      <c r="C146" s="2">
        <v>0.19</v>
      </c>
    </row>
    <row r="147" spans="1:3" ht="60" x14ac:dyDescent="0.25">
      <c r="A147" s="4">
        <v>37153</v>
      </c>
      <c r="B147" s="1" t="s">
        <v>150</v>
      </c>
      <c r="C147" s="2">
        <v>0.19</v>
      </c>
    </row>
    <row r="148" spans="1:3" ht="60" x14ac:dyDescent="0.25">
      <c r="A148" s="4">
        <v>37125</v>
      </c>
      <c r="B148" s="1" t="s">
        <v>151</v>
      </c>
      <c r="C148" s="2">
        <v>0.19</v>
      </c>
    </row>
    <row r="149" spans="1:3" ht="60" x14ac:dyDescent="0.25">
      <c r="A149" s="4">
        <v>37090</v>
      </c>
      <c r="B149" s="1" t="s">
        <v>152</v>
      </c>
      <c r="C149" s="2">
        <v>0.19</v>
      </c>
    </row>
    <row r="150" spans="1:3" ht="60" x14ac:dyDescent="0.25">
      <c r="A150" s="4">
        <v>37062</v>
      </c>
      <c r="B150" s="1" t="s">
        <v>153</v>
      </c>
      <c r="C150" s="2">
        <v>0.1825</v>
      </c>
    </row>
    <row r="151" spans="1:3" ht="60" x14ac:dyDescent="0.25">
      <c r="A151" s="4">
        <v>37034</v>
      </c>
      <c r="B151" s="1" t="s">
        <v>154</v>
      </c>
      <c r="C151" s="2">
        <v>0.16750000000000001</v>
      </c>
    </row>
    <row r="152" spans="1:3" ht="60" x14ac:dyDescent="0.25">
      <c r="A152" s="4">
        <v>36999</v>
      </c>
      <c r="B152" s="1" t="s">
        <v>155</v>
      </c>
      <c r="C152" s="2">
        <v>0.16250000000000001</v>
      </c>
    </row>
    <row r="153" spans="1:3" ht="60" x14ac:dyDescent="0.25">
      <c r="A153" s="4">
        <v>36971</v>
      </c>
      <c r="B153" s="1" t="s">
        <v>156</v>
      </c>
      <c r="C153" s="2">
        <v>0.1575</v>
      </c>
    </row>
    <row r="154" spans="1:3" ht="60" x14ac:dyDescent="0.25">
      <c r="A154" s="4">
        <v>36936</v>
      </c>
      <c r="B154" s="1" t="s">
        <v>157</v>
      </c>
      <c r="C154" s="2">
        <v>0.1525</v>
      </c>
    </row>
    <row r="155" spans="1:3" ht="60" x14ac:dyDescent="0.25">
      <c r="A155" s="4">
        <v>36908</v>
      </c>
      <c r="B155" s="1" t="s">
        <v>158</v>
      </c>
      <c r="C155" s="2">
        <v>0.1525</v>
      </c>
    </row>
    <row r="156" spans="1:3" ht="60" x14ac:dyDescent="0.25">
      <c r="A156" s="4">
        <v>36880</v>
      </c>
      <c r="B156" s="1" t="s">
        <v>159</v>
      </c>
      <c r="C156" s="2">
        <v>0.1575</v>
      </c>
    </row>
    <row r="157" spans="1:3" ht="60" x14ac:dyDescent="0.25">
      <c r="A157" s="4">
        <v>36852</v>
      </c>
      <c r="B157" s="1" t="s">
        <v>160</v>
      </c>
      <c r="C157" s="2">
        <v>0.16500000000000001</v>
      </c>
    </row>
    <row r="158" spans="1:3" ht="60" x14ac:dyDescent="0.25">
      <c r="A158" s="4">
        <v>36817</v>
      </c>
      <c r="B158" s="1" t="s">
        <v>161</v>
      </c>
      <c r="C158" s="2">
        <v>0.16500000000000001</v>
      </c>
    </row>
    <row r="159" spans="1:3" ht="60" x14ac:dyDescent="0.25">
      <c r="A159" s="4">
        <v>36789</v>
      </c>
      <c r="B159" s="1" t="s">
        <v>162</v>
      </c>
      <c r="C159" s="2">
        <v>0.16500000000000001</v>
      </c>
    </row>
    <row r="160" spans="1:3" ht="60" x14ac:dyDescent="0.25">
      <c r="A160" s="4">
        <v>36761</v>
      </c>
      <c r="B160" s="1" t="s">
        <v>163</v>
      </c>
      <c r="C160" s="2">
        <v>0.16500000000000001</v>
      </c>
    </row>
    <row r="161" spans="1:3" ht="60" x14ac:dyDescent="0.25">
      <c r="A161" s="4">
        <v>36726</v>
      </c>
      <c r="B161" s="1" t="s">
        <v>164</v>
      </c>
      <c r="C161" s="2">
        <v>0.16500000000000001</v>
      </c>
    </row>
    <row r="162" spans="1:3" ht="60" x14ac:dyDescent="0.25">
      <c r="A162" s="4">
        <v>36717</v>
      </c>
      <c r="B162" s="1" t="s">
        <v>165</v>
      </c>
      <c r="C162" s="2">
        <v>0.17</v>
      </c>
    </row>
    <row r="163" spans="1:3" ht="60" x14ac:dyDescent="0.25">
      <c r="A163" s="4">
        <v>36697</v>
      </c>
      <c r="B163" s="1" t="s">
        <v>166</v>
      </c>
      <c r="C163" s="2">
        <v>0.17499999999999999</v>
      </c>
    </row>
    <row r="164" spans="1:3" ht="60" x14ac:dyDescent="0.25">
      <c r="A164" s="4">
        <v>36670</v>
      </c>
      <c r="B164" s="1" t="s">
        <v>167</v>
      </c>
      <c r="C164" s="2">
        <v>0.185</v>
      </c>
    </row>
    <row r="165" spans="1:3" ht="60" x14ac:dyDescent="0.25">
      <c r="A165" s="4">
        <v>36635</v>
      </c>
      <c r="B165" s="1" t="s">
        <v>168</v>
      </c>
      <c r="C165" s="2">
        <v>0.185</v>
      </c>
    </row>
    <row r="166" spans="1:3" ht="60" x14ac:dyDescent="0.25">
      <c r="A166" s="4">
        <v>36614</v>
      </c>
      <c r="B166" s="1" t="s">
        <v>169</v>
      </c>
      <c r="C166" s="2">
        <v>0.185</v>
      </c>
    </row>
    <row r="167" spans="1:3" ht="60" x14ac:dyDescent="0.25">
      <c r="A167" s="4">
        <v>36607</v>
      </c>
      <c r="B167" s="1" t="s">
        <v>170</v>
      </c>
      <c r="C167" s="2">
        <v>0.19</v>
      </c>
    </row>
    <row r="168" spans="1:3" ht="60" x14ac:dyDescent="0.25">
      <c r="A168" s="4">
        <v>36572</v>
      </c>
      <c r="B168" s="1" t="s">
        <v>171</v>
      </c>
      <c r="C168" s="2">
        <v>0.19</v>
      </c>
    </row>
    <row r="169" spans="1:3" ht="60" x14ac:dyDescent="0.25">
      <c r="A169" s="4">
        <v>36544</v>
      </c>
      <c r="B169" s="1" t="s">
        <v>172</v>
      </c>
      <c r="C169" s="2">
        <v>0.19</v>
      </c>
    </row>
    <row r="170" spans="1:3" ht="60" x14ac:dyDescent="0.25">
      <c r="A170" s="4">
        <v>36509</v>
      </c>
      <c r="B170" s="1" t="s">
        <v>173</v>
      </c>
      <c r="C170" s="2">
        <v>0.19</v>
      </c>
    </row>
    <row r="171" spans="1:3" ht="60" x14ac:dyDescent="0.25">
      <c r="A171" s="4">
        <v>36474</v>
      </c>
      <c r="B171" s="1" t="s">
        <v>174</v>
      </c>
      <c r="C171" s="2">
        <v>0.19</v>
      </c>
    </row>
    <row r="172" spans="1:3" ht="60" x14ac:dyDescent="0.25">
      <c r="A172" s="4">
        <v>36439</v>
      </c>
      <c r="B172" s="1" t="s">
        <v>175</v>
      </c>
      <c r="C172" s="2">
        <v>0.19</v>
      </c>
    </row>
    <row r="173" spans="1:3" ht="60" x14ac:dyDescent="0.25">
      <c r="A173" s="4">
        <v>36425</v>
      </c>
      <c r="B173" s="1" t="s">
        <v>176</v>
      </c>
      <c r="C173" s="2">
        <v>0.19</v>
      </c>
    </row>
    <row r="174" spans="1:3" ht="60" x14ac:dyDescent="0.25">
      <c r="A174" s="4">
        <v>36404</v>
      </c>
      <c r="B174" s="1" t="s">
        <v>177</v>
      </c>
      <c r="C174" s="2">
        <v>0.19500000000000001</v>
      </c>
    </row>
    <row r="175" spans="1:3" ht="60" x14ac:dyDescent="0.25">
      <c r="A175" s="4">
        <v>36369</v>
      </c>
      <c r="B175" s="1" t="s">
        <v>178</v>
      </c>
      <c r="C175" s="2">
        <v>0.19500000000000001</v>
      </c>
    </row>
    <row r="176" spans="1:3" ht="60" x14ac:dyDescent="0.25">
      <c r="A176" s="4">
        <v>36334</v>
      </c>
      <c r="B176" s="1" t="s">
        <v>179</v>
      </c>
      <c r="C176" s="2">
        <v>0.21</v>
      </c>
    </row>
    <row r="177" spans="1:3" ht="60" x14ac:dyDescent="0.25">
      <c r="A177" s="4">
        <v>36320</v>
      </c>
      <c r="B177" s="1" t="s">
        <v>180</v>
      </c>
      <c r="C177" s="2">
        <v>0.22</v>
      </c>
    </row>
    <row r="178" spans="1:3" ht="60" x14ac:dyDescent="0.25">
      <c r="A178" s="4">
        <v>36299</v>
      </c>
      <c r="B178" s="1" t="s">
        <v>181</v>
      </c>
      <c r="C178" s="2">
        <v>0.23499999999999999</v>
      </c>
    </row>
    <row r="179" spans="1:3" ht="60" x14ac:dyDescent="0.25">
      <c r="A179" s="4">
        <v>36293</v>
      </c>
      <c r="B179" s="1" t="s">
        <v>182</v>
      </c>
      <c r="C179" s="2">
        <v>0.27</v>
      </c>
    </row>
    <row r="180" spans="1:3" ht="60" x14ac:dyDescent="0.25">
      <c r="A180" s="4">
        <v>36290</v>
      </c>
      <c r="B180" s="1" t="s">
        <v>183</v>
      </c>
      <c r="C180" s="2">
        <v>0.29499999999999998</v>
      </c>
    </row>
    <row r="181" spans="1:3" ht="60" x14ac:dyDescent="0.25">
      <c r="A181" s="4">
        <v>36279</v>
      </c>
      <c r="B181" s="1" t="s">
        <v>184</v>
      </c>
      <c r="C181" s="2">
        <v>0.32</v>
      </c>
    </row>
    <row r="182" spans="1:3" ht="60" x14ac:dyDescent="0.25">
      <c r="A182" s="4">
        <v>36264</v>
      </c>
      <c r="B182" s="1" t="s">
        <v>185</v>
      </c>
      <c r="C182" s="2">
        <v>0.34</v>
      </c>
    </row>
    <row r="183" spans="1:3" ht="60" x14ac:dyDescent="0.25">
      <c r="A183" s="4">
        <v>36256</v>
      </c>
      <c r="B183" s="1" t="s">
        <v>186</v>
      </c>
      <c r="C183" s="2">
        <v>0.39500000000000002</v>
      </c>
    </row>
    <row r="184" spans="1:3" ht="60" x14ac:dyDescent="0.25">
      <c r="A184" s="4">
        <v>36244</v>
      </c>
      <c r="B184" s="1" t="s">
        <v>187</v>
      </c>
      <c r="C184" s="2">
        <v>0.42</v>
      </c>
    </row>
    <row r="185" spans="1:3" ht="60" x14ac:dyDescent="0.25">
      <c r="A185" s="4">
        <v>36223</v>
      </c>
      <c r="B185" s="1" t="s">
        <v>188</v>
      </c>
      <c r="C185" s="2">
        <v>0.45</v>
      </c>
    </row>
    <row r="186" spans="1:3" ht="60" x14ac:dyDescent="0.25">
      <c r="A186" s="4">
        <v>36178</v>
      </c>
      <c r="B186" s="1" t="s">
        <v>189</v>
      </c>
      <c r="C186" s="2">
        <v>0.25</v>
      </c>
    </row>
    <row r="187" spans="1:3" ht="60" x14ac:dyDescent="0.25">
      <c r="A187" s="4">
        <v>36145</v>
      </c>
      <c r="B187" s="1" t="s">
        <v>190</v>
      </c>
      <c r="C187" s="2">
        <v>0.28999999999999998</v>
      </c>
    </row>
    <row r="188" spans="1:3" ht="60" x14ac:dyDescent="0.25">
      <c r="A188" s="4">
        <v>36110</v>
      </c>
      <c r="B188" s="1" t="s">
        <v>191</v>
      </c>
      <c r="C188" s="2">
        <v>0.19</v>
      </c>
    </row>
    <row r="189" spans="1:3" ht="60" x14ac:dyDescent="0.25">
      <c r="A189" s="4">
        <v>36075</v>
      </c>
      <c r="B189" s="1" t="s">
        <v>192</v>
      </c>
      <c r="C189" s="2">
        <v>0.19</v>
      </c>
    </row>
    <row r="190" spans="1:3" ht="60" x14ac:dyDescent="0.25">
      <c r="A190" s="4">
        <v>36048</v>
      </c>
      <c r="B190" s="1" t="s">
        <v>193</v>
      </c>
      <c r="C190" s="2">
        <v>0.19</v>
      </c>
    </row>
    <row r="191" spans="1:3" ht="60" x14ac:dyDescent="0.25">
      <c r="A191" s="4">
        <v>36040</v>
      </c>
      <c r="B191" s="1" t="s">
        <v>194</v>
      </c>
      <c r="C191" s="2">
        <v>0.19</v>
      </c>
    </row>
    <row r="192" spans="1:3" ht="60" x14ac:dyDescent="0.25">
      <c r="A192" s="4">
        <v>36005</v>
      </c>
      <c r="B192" s="1" t="s">
        <v>195</v>
      </c>
      <c r="C192" s="2">
        <v>0.19750000000000001</v>
      </c>
    </row>
    <row r="193" spans="1:3" ht="60" x14ac:dyDescent="0.25">
      <c r="A193" s="4">
        <v>35970</v>
      </c>
      <c r="B193" s="1" t="s">
        <v>196</v>
      </c>
      <c r="C193" s="2">
        <v>0.21</v>
      </c>
    </row>
    <row r="194" spans="1:3" ht="60" x14ac:dyDescent="0.25">
      <c r="A194" s="4">
        <v>35935</v>
      </c>
      <c r="B194" s="1" t="s">
        <v>197</v>
      </c>
      <c r="C194" s="2">
        <v>0.2175</v>
      </c>
    </row>
    <row r="195" spans="1:3" ht="60" x14ac:dyDescent="0.25">
      <c r="A195" s="4">
        <v>35900</v>
      </c>
      <c r="B195" s="1" t="s">
        <v>198</v>
      </c>
      <c r="C195" s="2">
        <v>0.23250000000000001</v>
      </c>
    </row>
    <row r="196" spans="1:3" ht="60" x14ac:dyDescent="0.25">
      <c r="A196" s="4">
        <v>35858</v>
      </c>
      <c r="B196" s="1" t="s">
        <v>199</v>
      </c>
      <c r="C196" s="2">
        <v>0.28000000000000003</v>
      </c>
    </row>
    <row r="197" spans="1:3" ht="60" x14ac:dyDescent="0.25">
      <c r="A197" s="4">
        <v>35823</v>
      </c>
      <c r="B197" s="1" t="s">
        <v>200</v>
      </c>
      <c r="C197" s="2">
        <v>0.34499999999999997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1"/>
  <sheetViews>
    <sheetView topLeftCell="A34" workbookViewId="0">
      <selection activeCell="E29" sqref="E29:G258"/>
    </sheetView>
  </sheetViews>
  <sheetFormatPr defaultRowHeight="15" x14ac:dyDescent="0.25"/>
  <cols>
    <col min="6" max="6" width="15.140625" customWidth="1"/>
    <col min="7" max="7" width="15.42578125" customWidth="1"/>
    <col min="8" max="8" width="18.140625" customWidth="1"/>
  </cols>
  <sheetData>
    <row r="2" spans="1:12" x14ac:dyDescent="0.25">
      <c r="C2" t="s">
        <v>2</v>
      </c>
      <c r="D2" t="s">
        <v>213</v>
      </c>
      <c r="E2" t="s">
        <v>214</v>
      </c>
      <c r="F2" t="s">
        <v>215</v>
      </c>
      <c r="G2" t="s">
        <v>229</v>
      </c>
      <c r="H2" t="s">
        <v>266</v>
      </c>
      <c r="I2" t="s">
        <v>265</v>
      </c>
      <c r="L2" t="s">
        <v>213</v>
      </c>
    </row>
    <row r="5" spans="1:12" x14ac:dyDescent="0.25">
      <c r="A5" s="5">
        <v>1996</v>
      </c>
      <c r="B5" s="6" t="s">
        <v>201</v>
      </c>
      <c r="C5" s="44">
        <v>35065</v>
      </c>
      <c r="D5" s="29">
        <f>L5/100</f>
        <v>0.21969999999999998</v>
      </c>
      <c r="L5" s="7">
        <v>21.97</v>
      </c>
    </row>
    <row r="6" spans="1:12" x14ac:dyDescent="0.25">
      <c r="A6" s="8"/>
      <c r="B6" s="6" t="s">
        <v>202</v>
      </c>
      <c r="C6" s="44">
        <v>35096</v>
      </c>
      <c r="D6" s="29">
        <f t="shared" ref="D6:D64" si="0">L6/100</f>
        <v>0.21989999999999998</v>
      </c>
      <c r="L6" s="7">
        <v>21.99</v>
      </c>
    </row>
    <row r="7" spans="1:12" x14ac:dyDescent="0.25">
      <c r="A7" s="8"/>
      <c r="B7" s="6" t="s">
        <v>203</v>
      </c>
      <c r="C7" s="44">
        <v>35125</v>
      </c>
      <c r="D7" s="29">
        <f t="shared" si="0"/>
        <v>0.20550000000000002</v>
      </c>
      <c r="L7" s="7">
        <v>20.55</v>
      </c>
    </row>
    <row r="8" spans="1:12" x14ac:dyDescent="0.25">
      <c r="A8" s="8"/>
      <c r="B8" s="6" t="s">
        <v>204</v>
      </c>
      <c r="C8" s="44">
        <v>35156</v>
      </c>
      <c r="D8" s="29">
        <f t="shared" si="0"/>
        <v>0.19170000000000001</v>
      </c>
      <c r="L8" s="7">
        <v>19.170000000000002</v>
      </c>
    </row>
    <row r="9" spans="1:12" x14ac:dyDescent="0.25">
      <c r="A9" s="8"/>
      <c r="B9" s="6" t="s">
        <v>205</v>
      </c>
      <c r="C9" s="44">
        <v>35186</v>
      </c>
      <c r="D9" s="29">
        <f t="shared" si="0"/>
        <v>0.17489999999999997</v>
      </c>
      <c r="L9" s="7">
        <v>17.489999999999998</v>
      </c>
    </row>
    <row r="10" spans="1:12" x14ac:dyDescent="0.25">
      <c r="A10" s="8"/>
      <c r="B10" s="6" t="s">
        <v>206</v>
      </c>
      <c r="C10" s="44">
        <v>35217</v>
      </c>
      <c r="D10" s="29">
        <f t="shared" si="0"/>
        <v>0.16260000000000002</v>
      </c>
      <c r="L10" s="7">
        <v>16.260000000000002</v>
      </c>
    </row>
    <row r="11" spans="1:12" x14ac:dyDescent="0.25">
      <c r="A11" s="8"/>
      <c r="B11" s="6" t="s">
        <v>207</v>
      </c>
      <c r="C11" s="44">
        <v>35247</v>
      </c>
      <c r="D11" s="29">
        <f t="shared" si="0"/>
        <v>0.1484</v>
      </c>
      <c r="L11" s="7">
        <v>14.84</v>
      </c>
    </row>
    <row r="12" spans="1:12" x14ac:dyDescent="0.25">
      <c r="A12" s="8"/>
      <c r="B12" s="6" t="s">
        <v>208</v>
      </c>
      <c r="C12" s="44">
        <v>35278</v>
      </c>
      <c r="D12" s="29">
        <f t="shared" si="0"/>
        <v>0.1421</v>
      </c>
      <c r="L12" s="7">
        <v>14.21</v>
      </c>
    </row>
    <row r="13" spans="1:12" x14ac:dyDescent="0.25">
      <c r="A13" s="8"/>
      <c r="B13" s="6" t="s">
        <v>209</v>
      </c>
      <c r="C13" s="44">
        <v>35309</v>
      </c>
      <c r="D13" s="29">
        <f t="shared" si="0"/>
        <v>0.1326</v>
      </c>
      <c r="L13" s="7">
        <v>13.26</v>
      </c>
    </row>
    <row r="14" spans="1:12" x14ac:dyDescent="0.25">
      <c r="A14" s="8"/>
      <c r="B14" s="6" t="s">
        <v>210</v>
      </c>
      <c r="C14" s="44">
        <v>35339</v>
      </c>
      <c r="D14" s="29">
        <f t="shared" si="0"/>
        <v>0.1202</v>
      </c>
      <c r="L14" s="7">
        <v>12.02</v>
      </c>
    </row>
    <row r="15" spans="1:12" x14ac:dyDescent="0.25">
      <c r="A15" s="8"/>
      <c r="B15" s="6" t="s">
        <v>211</v>
      </c>
      <c r="C15" s="44">
        <v>35370</v>
      </c>
      <c r="D15" s="29">
        <f t="shared" si="0"/>
        <v>0.1075</v>
      </c>
      <c r="L15" s="7">
        <v>10.75</v>
      </c>
    </row>
    <row r="16" spans="1:12" x14ac:dyDescent="0.25">
      <c r="A16" s="9"/>
      <c r="B16" s="10" t="s">
        <v>212</v>
      </c>
      <c r="C16" s="44">
        <v>35400</v>
      </c>
      <c r="D16" s="29">
        <f t="shared" si="0"/>
        <v>9.5600000000000004E-2</v>
      </c>
      <c r="L16" s="11">
        <v>9.56</v>
      </c>
    </row>
    <row r="17" spans="1:12" x14ac:dyDescent="0.25">
      <c r="A17" s="12">
        <v>1997</v>
      </c>
      <c r="B17" s="6" t="s">
        <v>201</v>
      </c>
      <c r="C17" s="44">
        <v>35431</v>
      </c>
      <c r="D17" s="29">
        <f t="shared" si="0"/>
        <v>9.3900000000000011E-2</v>
      </c>
      <c r="L17" s="7">
        <v>9.39</v>
      </c>
    </row>
    <row r="18" spans="1:12" x14ac:dyDescent="0.25">
      <c r="A18" s="8"/>
      <c r="B18" s="6" t="s">
        <v>202</v>
      </c>
      <c r="C18" s="44">
        <v>35462</v>
      </c>
      <c r="D18" s="29">
        <f t="shared" si="0"/>
        <v>8.8200000000000001E-2</v>
      </c>
      <c r="L18" s="7">
        <v>8.82</v>
      </c>
    </row>
    <row r="19" spans="1:12" x14ac:dyDescent="0.25">
      <c r="A19" s="8"/>
      <c r="B19" s="6" t="s">
        <v>203</v>
      </c>
      <c r="C19" s="44">
        <v>35490</v>
      </c>
      <c r="D19" s="29">
        <f t="shared" si="0"/>
        <v>8.9900000000000008E-2</v>
      </c>
      <c r="L19" s="7">
        <v>8.99</v>
      </c>
    </row>
    <row r="20" spans="1:12" x14ac:dyDescent="0.25">
      <c r="A20" s="8"/>
      <c r="B20" s="6" t="s">
        <v>204</v>
      </c>
      <c r="C20" s="44">
        <v>35521</v>
      </c>
      <c r="D20" s="29">
        <f t="shared" si="0"/>
        <v>8.5800000000000001E-2</v>
      </c>
      <c r="L20" s="7">
        <v>8.58</v>
      </c>
    </row>
    <row r="21" spans="1:12" x14ac:dyDescent="0.25">
      <c r="A21" s="8"/>
      <c r="B21" s="6" t="s">
        <v>205</v>
      </c>
      <c r="C21" s="44">
        <v>35551</v>
      </c>
      <c r="D21" s="29">
        <f t="shared" si="0"/>
        <v>7.7100000000000002E-2</v>
      </c>
      <c r="L21" s="7">
        <v>7.71</v>
      </c>
    </row>
    <row r="22" spans="1:12" x14ac:dyDescent="0.25">
      <c r="A22" s="8"/>
      <c r="B22" s="6" t="s">
        <v>206</v>
      </c>
      <c r="C22" s="44">
        <v>35582</v>
      </c>
      <c r="D22" s="29">
        <f t="shared" si="0"/>
        <v>7.0199999999999999E-2</v>
      </c>
      <c r="L22" s="7">
        <v>7.02</v>
      </c>
    </row>
    <row r="23" spans="1:12" x14ac:dyDescent="0.25">
      <c r="A23" s="8"/>
      <c r="B23" s="6" t="s">
        <v>207</v>
      </c>
      <c r="C23" s="44">
        <v>35612</v>
      </c>
      <c r="D23" s="29">
        <f t="shared" si="0"/>
        <v>6.08E-2</v>
      </c>
      <c r="L23" s="7">
        <v>6.08</v>
      </c>
    </row>
    <row r="24" spans="1:12" x14ac:dyDescent="0.25">
      <c r="A24" s="8"/>
      <c r="B24" s="6" t="s">
        <v>208</v>
      </c>
      <c r="C24" s="44">
        <v>35643</v>
      </c>
      <c r="D24" s="29">
        <f t="shared" si="0"/>
        <v>5.5899999999999998E-2</v>
      </c>
      <c r="L24" s="7">
        <v>5.59</v>
      </c>
    </row>
    <row r="25" spans="1:12" x14ac:dyDescent="0.25">
      <c r="A25" s="8"/>
      <c r="B25" s="6" t="s">
        <v>209</v>
      </c>
      <c r="C25" s="44">
        <v>35674</v>
      </c>
      <c r="D25" s="29">
        <f t="shared" si="0"/>
        <v>5.5E-2</v>
      </c>
      <c r="L25" s="7">
        <v>5.5</v>
      </c>
    </row>
    <row r="26" spans="1:12" x14ac:dyDescent="0.25">
      <c r="A26" s="8"/>
      <c r="B26" s="6" t="s">
        <v>210</v>
      </c>
      <c r="C26" s="44">
        <v>35704</v>
      </c>
      <c r="D26" s="29">
        <f t="shared" si="0"/>
        <v>5.4199999999999998E-2</v>
      </c>
      <c r="L26" s="7">
        <v>5.42</v>
      </c>
    </row>
    <row r="27" spans="1:12" x14ac:dyDescent="0.25">
      <c r="A27" s="8"/>
      <c r="B27" s="6" t="s">
        <v>211</v>
      </c>
      <c r="C27" s="44">
        <v>35735</v>
      </c>
      <c r="D27" s="29">
        <f t="shared" si="0"/>
        <v>5.2699999999999997E-2</v>
      </c>
      <c r="L27" s="7">
        <v>5.27</v>
      </c>
    </row>
    <row r="28" spans="1:12" x14ac:dyDescent="0.25">
      <c r="A28" s="9"/>
      <c r="B28" s="10" t="s">
        <v>212</v>
      </c>
      <c r="C28" s="44">
        <v>35765</v>
      </c>
      <c r="D28" s="29">
        <f t="shared" si="0"/>
        <v>5.2199999999999996E-2</v>
      </c>
      <c r="L28" s="11">
        <v>5.22</v>
      </c>
    </row>
    <row r="29" spans="1:12" x14ac:dyDescent="0.25">
      <c r="A29" s="12">
        <v>1998</v>
      </c>
      <c r="B29" s="6" t="s">
        <v>201</v>
      </c>
      <c r="C29" s="44">
        <v>35796</v>
      </c>
      <c r="D29" s="29">
        <f t="shared" si="0"/>
        <v>4.7300000000000002E-2</v>
      </c>
      <c r="E29" s="26">
        <v>0.34499999999999997</v>
      </c>
      <c r="L29" s="7">
        <v>4.7300000000000004</v>
      </c>
    </row>
    <row r="30" spans="1:12" x14ac:dyDescent="0.25">
      <c r="A30" s="8"/>
      <c r="B30" s="6" t="s">
        <v>202</v>
      </c>
      <c r="C30" s="44">
        <v>35827</v>
      </c>
      <c r="D30" s="29">
        <f t="shared" si="0"/>
        <v>4.6900000000000004E-2</v>
      </c>
      <c r="E30" s="26">
        <v>0.34499999999999997</v>
      </c>
      <c r="L30" s="7">
        <v>4.6900000000000004</v>
      </c>
    </row>
    <row r="31" spans="1:12" x14ac:dyDescent="0.25">
      <c r="A31" s="8"/>
      <c r="B31" s="6" t="s">
        <v>203</v>
      </c>
      <c r="C31" s="44">
        <v>35855</v>
      </c>
      <c r="D31" s="29">
        <f t="shared" si="0"/>
        <v>4.5199999999999997E-2</v>
      </c>
      <c r="E31" s="26">
        <v>0.28000000000000003</v>
      </c>
      <c r="F31" s="28"/>
      <c r="G31" s="28">
        <v>10507.47</v>
      </c>
      <c r="L31" s="7">
        <v>4.5199999999999996</v>
      </c>
    </row>
    <row r="32" spans="1:12" x14ac:dyDescent="0.25">
      <c r="A32" s="8"/>
      <c r="B32" s="6" t="s">
        <v>204</v>
      </c>
      <c r="C32" s="44">
        <v>35886</v>
      </c>
      <c r="D32" s="29">
        <f t="shared" si="0"/>
        <v>3.85E-2</v>
      </c>
      <c r="E32" s="26">
        <v>0.23250000000000001</v>
      </c>
      <c r="F32" s="28"/>
      <c r="G32" s="28">
        <v>10211.629999999999</v>
      </c>
      <c r="L32" s="7">
        <v>3.85</v>
      </c>
    </row>
    <row r="33" spans="1:12" x14ac:dyDescent="0.25">
      <c r="A33" s="8"/>
      <c r="B33" s="6" t="s">
        <v>205</v>
      </c>
      <c r="C33" s="44">
        <v>35916</v>
      </c>
      <c r="D33" s="29">
        <f t="shared" si="0"/>
        <v>3.95E-2</v>
      </c>
      <c r="E33" s="26">
        <v>0.2175</v>
      </c>
      <c r="F33" s="28"/>
      <c r="G33" s="28">
        <v>8559.6299999999992</v>
      </c>
      <c r="L33" s="7">
        <v>3.95</v>
      </c>
    </row>
    <row r="34" spans="1:12" x14ac:dyDescent="0.25">
      <c r="A34" s="8"/>
      <c r="B34" s="6" t="s">
        <v>206</v>
      </c>
      <c r="C34" s="44">
        <v>35947</v>
      </c>
      <c r="D34" s="29">
        <f t="shared" si="0"/>
        <v>3.4099999999999998E-2</v>
      </c>
      <c r="E34" s="26">
        <v>0.21</v>
      </c>
      <c r="F34" s="28"/>
      <c r="G34" s="28">
        <v>8368.35</v>
      </c>
      <c r="L34" s="7">
        <v>3.41</v>
      </c>
    </row>
    <row r="35" spans="1:12" x14ac:dyDescent="0.25">
      <c r="A35" s="8"/>
      <c r="B35" s="6" t="s">
        <v>207</v>
      </c>
      <c r="C35" s="44">
        <v>35977</v>
      </c>
      <c r="D35" s="29">
        <f t="shared" si="0"/>
        <v>3.0600000000000002E-2</v>
      </c>
      <c r="E35" s="26">
        <v>0.19750000000000001</v>
      </c>
      <c r="F35" s="28"/>
      <c r="G35" s="28">
        <v>9207.15</v>
      </c>
      <c r="L35" s="7">
        <v>3.06</v>
      </c>
    </row>
    <row r="36" spans="1:12" x14ac:dyDescent="0.25">
      <c r="A36" s="8"/>
      <c r="B36" s="6" t="s">
        <v>208</v>
      </c>
      <c r="C36" s="44">
        <v>36008</v>
      </c>
      <c r="D36" s="29">
        <f t="shared" si="0"/>
        <v>2.5499999999999998E-2</v>
      </c>
      <c r="E36" s="26">
        <v>0.19750000000000001</v>
      </c>
      <c r="F36" s="28"/>
      <c r="G36" s="28">
        <v>5501.06</v>
      </c>
      <c r="L36" s="7">
        <v>2.5499999999999998</v>
      </c>
    </row>
    <row r="37" spans="1:12" x14ac:dyDescent="0.25">
      <c r="A37" s="9"/>
      <c r="B37" s="10" t="s">
        <v>209</v>
      </c>
      <c r="C37" s="44">
        <v>36039</v>
      </c>
      <c r="D37" s="29">
        <f t="shared" si="0"/>
        <v>2.2700000000000001E-2</v>
      </c>
      <c r="E37" s="26">
        <v>0.19</v>
      </c>
      <c r="F37" s="28"/>
      <c r="G37" s="28">
        <v>5568.41</v>
      </c>
      <c r="L37" s="7">
        <v>2.27</v>
      </c>
    </row>
    <row r="38" spans="1:12" x14ac:dyDescent="0.25">
      <c r="A38" s="9"/>
      <c r="B38" s="10" t="s">
        <v>210</v>
      </c>
      <c r="C38" s="44">
        <v>36069</v>
      </c>
      <c r="D38" s="29">
        <f t="shared" si="0"/>
        <v>2.0499999999999997E-2</v>
      </c>
      <c r="E38" s="26">
        <v>0.19</v>
      </c>
      <c r="F38" s="28"/>
      <c r="G38" s="28">
        <v>5907.45</v>
      </c>
      <c r="L38" s="7">
        <v>2.0499999999999998</v>
      </c>
    </row>
    <row r="39" spans="1:12" x14ac:dyDescent="0.25">
      <c r="A39" s="8"/>
      <c r="B39" s="6" t="s">
        <v>211</v>
      </c>
      <c r="C39" s="44">
        <v>36100</v>
      </c>
      <c r="D39" s="29">
        <f t="shared" si="0"/>
        <v>1.7600000000000001E-2</v>
      </c>
      <c r="E39" s="26">
        <v>0.19</v>
      </c>
      <c r="F39" s="28"/>
      <c r="G39" s="28">
        <v>7184.11</v>
      </c>
      <c r="L39" s="7">
        <v>1.76</v>
      </c>
    </row>
    <row r="40" spans="1:12" x14ac:dyDescent="0.25">
      <c r="A40" s="9"/>
      <c r="B40" s="10" t="s">
        <v>212</v>
      </c>
      <c r="C40" s="44">
        <v>36130</v>
      </c>
      <c r="D40" s="29">
        <f t="shared" si="0"/>
        <v>1.6500000000000001E-2</v>
      </c>
      <c r="E40" s="26">
        <v>0.28999999999999998</v>
      </c>
      <c r="F40" s="28"/>
      <c r="G40" s="28">
        <v>5616.35</v>
      </c>
      <c r="L40" s="11">
        <v>1.65</v>
      </c>
    </row>
    <row r="41" spans="1:12" x14ac:dyDescent="0.25">
      <c r="A41" s="5">
        <v>1999</v>
      </c>
      <c r="B41" s="6" t="s">
        <v>201</v>
      </c>
      <c r="C41" s="44">
        <v>36161</v>
      </c>
      <c r="D41" s="29">
        <f t="shared" si="0"/>
        <v>1.6500000000000001E-2</v>
      </c>
      <c r="E41" s="26">
        <v>0.25</v>
      </c>
      <c r="F41" s="28"/>
      <c r="G41" s="28">
        <v>3947.34</v>
      </c>
      <c r="L41" s="11">
        <v>1.65</v>
      </c>
    </row>
    <row r="42" spans="1:12" x14ac:dyDescent="0.25">
      <c r="A42" s="8"/>
      <c r="B42" s="6" t="s">
        <v>202</v>
      </c>
      <c r="C42" s="44">
        <v>36192</v>
      </c>
      <c r="D42" s="29">
        <f t="shared" si="0"/>
        <v>2.2400000000000003E-2</v>
      </c>
      <c r="E42" s="26">
        <v>0.25</v>
      </c>
      <c r="F42" s="28"/>
      <c r="G42" s="28">
        <v>4389.6499999999996</v>
      </c>
      <c r="L42" s="7">
        <v>2.2400000000000002</v>
      </c>
    </row>
    <row r="43" spans="1:12" x14ac:dyDescent="0.25">
      <c r="A43" s="8"/>
      <c r="B43" s="6" t="s">
        <v>203</v>
      </c>
      <c r="C43" s="44">
        <v>36220</v>
      </c>
      <c r="D43" s="29">
        <f t="shared" si="0"/>
        <v>3.0200000000000001E-2</v>
      </c>
      <c r="E43" s="26">
        <v>0.45</v>
      </c>
      <c r="F43" s="28"/>
      <c r="G43" s="28">
        <v>6236.73</v>
      </c>
      <c r="L43" s="7">
        <v>3.02</v>
      </c>
    </row>
    <row r="44" spans="1:12" x14ac:dyDescent="0.25">
      <c r="A44" s="8"/>
      <c r="B44" s="6" t="s">
        <v>204</v>
      </c>
      <c r="C44" s="44">
        <v>36251</v>
      </c>
      <c r="D44" s="29">
        <f t="shared" si="0"/>
        <v>3.3500000000000002E-2</v>
      </c>
      <c r="E44" s="26">
        <v>0.39500000000000002</v>
      </c>
      <c r="F44" s="28"/>
      <c r="G44" s="28">
        <v>6821.51</v>
      </c>
      <c r="L44" s="7">
        <v>3.35</v>
      </c>
    </row>
    <row r="45" spans="1:12" x14ac:dyDescent="0.25">
      <c r="A45" s="8"/>
      <c r="B45" s="6" t="s">
        <v>205</v>
      </c>
      <c r="C45" s="44">
        <v>36281</v>
      </c>
      <c r="D45" s="29">
        <f t="shared" si="0"/>
        <v>3.1400000000000004E-2</v>
      </c>
      <c r="E45" s="26">
        <v>0.23499999999999999</v>
      </c>
      <c r="F45" s="28"/>
      <c r="G45" s="28">
        <v>6451.42</v>
      </c>
      <c r="L45" s="7">
        <v>3.14</v>
      </c>
    </row>
    <row r="46" spans="1:12" x14ac:dyDescent="0.25">
      <c r="A46" s="8"/>
      <c r="B46" s="6" t="s">
        <v>206</v>
      </c>
      <c r="C46" s="44">
        <v>36312</v>
      </c>
      <c r="D46" s="29">
        <f t="shared" si="0"/>
        <v>3.32E-2</v>
      </c>
      <c r="E46" s="27">
        <v>0.22</v>
      </c>
      <c r="F46" s="28"/>
      <c r="G46" s="28">
        <v>6636.41</v>
      </c>
      <c r="L46" s="7">
        <v>3.32</v>
      </c>
    </row>
    <row r="47" spans="1:12" x14ac:dyDescent="0.25">
      <c r="A47" s="8"/>
      <c r="B47" s="6" t="s">
        <v>207</v>
      </c>
      <c r="C47" s="44">
        <v>36342</v>
      </c>
      <c r="D47" s="29">
        <f t="shared" si="0"/>
        <v>4.5700000000000005E-2</v>
      </c>
      <c r="E47" s="27">
        <v>0.21</v>
      </c>
      <c r="F47" s="28"/>
      <c r="G47" s="28">
        <v>5794.67</v>
      </c>
      <c r="L47" s="11">
        <v>4.57</v>
      </c>
    </row>
    <row r="48" spans="1:12" x14ac:dyDescent="0.25">
      <c r="A48" s="8"/>
      <c r="B48" s="6" t="s">
        <v>208</v>
      </c>
      <c r="C48" s="44">
        <v>36373</v>
      </c>
      <c r="D48" s="29">
        <f t="shared" si="0"/>
        <v>5.6900000000000006E-2</v>
      </c>
      <c r="E48" s="27">
        <v>0.19500000000000001</v>
      </c>
      <c r="F48" s="28"/>
      <c r="G48" s="28">
        <v>5511.21</v>
      </c>
      <c r="L48" s="7">
        <v>5.69</v>
      </c>
    </row>
    <row r="49" spans="1:12" x14ac:dyDescent="0.25">
      <c r="A49" s="8"/>
      <c r="B49" s="16" t="s">
        <v>209</v>
      </c>
      <c r="C49" s="44">
        <v>36404</v>
      </c>
      <c r="D49" s="29">
        <f t="shared" si="0"/>
        <v>6.25E-2</v>
      </c>
      <c r="E49" s="27">
        <v>0.19500000000000001</v>
      </c>
      <c r="F49" s="28"/>
      <c r="G49" s="28">
        <v>5736.57</v>
      </c>
      <c r="L49" s="11">
        <v>6.25</v>
      </c>
    </row>
    <row r="50" spans="1:12" x14ac:dyDescent="0.25">
      <c r="A50" s="8"/>
      <c r="B50" s="6" t="s">
        <v>210</v>
      </c>
      <c r="C50" s="44">
        <v>36434</v>
      </c>
      <c r="D50" s="29">
        <f t="shared" si="0"/>
        <v>7.4999999999999997E-2</v>
      </c>
      <c r="E50" s="27">
        <v>0.19</v>
      </c>
      <c r="F50" s="28"/>
      <c r="G50" s="28">
        <v>6009.24</v>
      </c>
      <c r="L50" s="7">
        <v>7.5</v>
      </c>
    </row>
    <row r="51" spans="1:12" x14ac:dyDescent="0.25">
      <c r="A51" s="8"/>
      <c r="B51" s="6" t="s">
        <v>211</v>
      </c>
      <c r="C51" s="44">
        <v>36465</v>
      </c>
      <c r="D51" s="29">
        <f t="shared" si="0"/>
        <v>8.6500000000000007E-2</v>
      </c>
      <c r="E51" s="27">
        <v>0.19</v>
      </c>
      <c r="F51" s="28"/>
      <c r="G51" s="28">
        <v>7169.09</v>
      </c>
      <c r="L51" s="7">
        <v>8.65</v>
      </c>
    </row>
    <row r="52" spans="1:12" x14ac:dyDescent="0.25">
      <c r="A52" s="9"/>
      <c r="B52" s="10" t="s">
        <v>212</v>
      </c>
      <c r="C52" s="44">
        <v>36495</v>
      </c>
      <c r="D52" s="29">
        <f t="shared" si="0"/>
        <v>8.9399999999999993E-2</v>
      </c>
      <c r="E52" s="27">
        <v>0.19</v>
      </c>
      <c r="F52" s="28"/>
      <c r="G52" s="28">
        <v>9474.5</v>
      </c>
      <c r="L52" s="11">
        <v>8.94</v>
      </c>
    </row>
    <row r="53" spans="1:12" x14ac:dyDescent="0.25">
      <c r="A53" s="5">
        <v>2000</v>
      </c>
      <c r="B53" s="6" t="s">
        <v>201</v>
      </c>
      <c r="C53" s="44">
        <v>36526</v>
      </c>
      <c r="D53" s="29">
        <f t="shared" si="0"/>
        <v>8.8499999999999995E-2</v>
      </c>
      <c r="E53" s="27">
        <v>0.19</v>
      </c>
      <c r="F53" s="28"/>
      <c r="G53" s="28">
        <v>9191.4</v>
      </c>
      <c r="L53" s="11">
        <v>8.85</v>
      </c>
    </row>
    <row r="54" spans="1:12" x14ac:dyDescent="0.25">
      <c r="A54" s="8"/>
      <c r="B54" s="6" t="s">
        <v>202</v>
      </c>
      <c r="C54" s="44">
        <v>36557</v>
      </c>
      <c r="D54" s="29">
        <f t="shared" si="0"/>
        <v>7.8600000000000003E-2</v>
      </c>
      <c r="E54" s="27">
        <v>0.19</v>
      </c>
      <c r="F54" s="28"/>
      <c r="G54" s="28">
        <v>9994.4500000000007</v>
      </c>
      <c r="L54" s="11">
        <v>7.86</v>
      </c>
    </row>
    <row r="55" spans="1:12" x14ac:dyDescent="0.25">
      <c r="A55" s="8"/>
      <c r="B55" s="6" t="s">
        <v>203</v>
      </c>
      <c r="C55" s="44">
        <v>36586</v>
      </c>
      <c r="D55" s="29">
        <f t="shared" si="0"/>
        <v>6.9199999999999998E-2</v>
      </c>
      <c r="E55" s="27">
        <v>0.185</v>
      </c>
      <c r="F55" s="28"/>
      <c r="G55" s="28">
        <v>10247.48</v>
      </c>
      <c r="L55" s="11">
        <v>6.92</v>
      </c>
    </row>
    <row r="56" spans="1:12" x14ac:dyDescent="0.25">
      <c r="A56" s="8"/>
      <c r="B56" s="6" t="s">
        <v>204</v>
      </c>
      <c r="C56" s="44">
        <v>36617</v>
      </c>
      <c r="D56" s="29">
        <f t="shared" si="0"/>
        <v>6.7699999999999996E-2</v>
      </c>
      <c r="E56" s="27">
        <v>0.185</v>
      </c>
      <c r="F56" s="28"/>
      <c r="G56" s="28">
        <v>8612.86</v>
      </c>
      <c r="L56" s="7">
        <v>6.77</v>
      </c>
    </row>
    <row r="57" spans="1:12" x14ac:dyDescent="0.25">
      <c r="A57" s="8"/>
      <c r="B57" s="6" t="s">
        <v>205</v>
      </c>
      <c r="C57" s="44">
        <v>36647</v>
      </c>
      <c r="D57" s="29">
        <f t="shared" si="0"/>
        <v>6.4699999999999994E-2</v>
      </c>
      <c r="E57" s="27">
        <v>0.185</v>
      </c>
      <c r="F57" s="28"/>
      <c r="G57" s="28">
        <v>8204.39</v>
      </c>
      <c r="L57" s="7">
        <v>6.47</v>
      </c>
    </row>
    <row r="58" spans="1:12" x14ac:dyDescent="0.25">
      <c r="A58" s="8"/>
      <c r="B58" s="6" t="s">
        <v>206</v>
      </c>
      <c r="C58" s="44">
        <v>36678</v>
      </c>
      <c r="D58" s="29">
        <f t="shared" si="0"/>
        <v>6.5099999999999991E-2</v>
      </c>
      <c r="E58" s="27">
        <v>0.17499999999999999</v>
      </c>
      <c r="F58" s="28"/>
      <c r="G58" s="28">
        <v>9262.43</v>
      </c>
      <c r="L58" s="7">
        <v>6.51</v>
      </c>
    </row>
    <row r="59" spans="1:12" x14ac:dyDescent="0.25">
      <c r="A59" s="8"/>
      <c r="B59" s="6" t="s">
        <v>207</v>
      </c>
      <c r="C59" s="44">
        <v>36708</v>
      </c>
      <c r="D59" s="29">
        <f t="shared" si="0"/>
        <v>7.0599999999999996E-2</v>
      </c>
      <c r="E59" s="27">
        <v>0.17</v>
      </c>
      <c r="F59" s="28"/>
      <c r="G59" s="28">
        <v>9228.6</v>
      </c>
      <c r="L59" s="11">
        <v>7.06</v>
      </c>
    </row>
    <row r="60" spans="1:12" x14ac:dyDescent="0.25">
      <c r="A60" s="8"/>
      <c r="B60" s="6" t="s">
        <v>208</v>
      </c>
      <c r="C60" s="44">
        <v>36739</v>
      </c>
      <c r="D60" s="29">
        <f t="shared" si="0"/>
        <v>7.8600000000000003E-2</v>
      </c>
      <c r="E60" s="27">
        <v>0.16500000000000001</v>
      </c>
      <c r="F60" s="28"/>
      <c r="G60" s="28">
        <v>9515.4599999999991</v>
      </c>
      <c r="L60" s="7">
        <v>7.86</v>
      </c>
    </row>
    <row r="61" spans="1:12" x14ac:dyDescent="0.25">
      <c r="A61" s="9"/>
      <c r="B61" s="10" t="s">
        <v>209</v>
      </c>
      <c r="C61" s="44">
        <v>36770</v>
      </c>
      <c r="D61" s="29">
        <f t="shared" si="0"/>
        <v>7.7699999999999991E-2</v>
      </c>
      <c r="E61" s="27">
        <v>0.16500000000000001</v>
      </c>
      <c r="F61" s="28"/>
      <c r="G61" s="28">
        <v>8642.64</v>
      </c>
      <c r="L61" s="11">
        <v>7.77</v>
      </c>
    </row>
    <row r="62" spans="1:12" x14ac:dyDescent="0.25">
      <c r="A62" s="9"/>
      <c r="B62" s="10" t="s">
        <v>210</v>
      </c>
      <c r="C62" s="44">
        <v>36800</v>
      </c>
      <c r="D62" s="29">
        <f t="shared" si="0"/>
        <v>6.6500000000000004E-2</v>
      </c>
      <c r="E62" s="27">
        <v>0.16500000000000001</v>
      </c>
      <c r="F62" s="28"/>
      <c r="G62" s="28">
        <v>7828.97</v>
      </c>
      <c r="L62" s="11">
        <v>6.65</v>
      </c>
    </row>
    <row r="63" spans="1:12" x14ac:dyDescent="0.25">
      <c r="A63" s="9"/>
      <c r="B63" s="10" t="s">
        <v>211</v>
      </c>
      <c r="C63" s="44">
        <v>36831</v>
      </c>
      <c r="D63" s="29">
        <f t="shared" si="0"/>
        <v>5.9900000000000002E-2</v>
      </c>
      <c r="E63" s="27">
        <v>0.16500000000000001</v>
      </c>
      <c r="F63" s="28"/>
      <c r="G63" s="28">
        <v>6714.19</v>
      </c>
      <c r="L63" s="11">
        <v>5.99</v>
      </c>
    </row>
    <row r="64" spans="1:12" x14ac:dyDescent="0.25">
      <c r="A64" s="9"/>
      <c r="B64" s="10" t="s">
        <v>212</v>
      </c>
      <c r="C64" s="44">
        <v>36861</v>
      </c>
      <c r="D64" s="29">
        <f t="shared" si="0"/>
        <v>5.9699999999999996E-2</v>
      </c>
      <c r="E64" s="27">
        <v>0.1575</v>
      </c>
      <c r="F64" s="28"/>
      <c r="G64" s="28">
        <v>7829.29</v>
      </c>
      <c r="L64" s="11">
        <v>5.97</v>
      </c>
    </row>
    <row r="65" spans="1:12" x14ac:dyDescent="0.25">
      <c r="A65" s="5">
        <v>2001</v>
      </c>
      <c r="B65" s="6" t="s">
        <v>201</v>
      </c>
      <c r="C65" s="44">
        <v>36892</v>
      </c>
      <c r="D65" s="29">
        <f t="shared" ref="D65:D124" si="1">L65/100</f>
        <v>5.9200000000000003E-2</v>
      </c>
      <c r="E65" s="27">
        <v>0.1525</v>
      </c>
      <c r="F65" s="28"/>
      <c r="G65" s="28">
        <v>8970.94</v>
      </c>
      <c r="L65" s="14">
        <v>5.92</v>
      </c>
    </row>
    <row r="66" spans="1:12" x14ac:dyDescent="0.25">
      <c r="A66" s="8"/>
      <c r="B66" s="6" t="s">
        <v>202</v>
      </c>
      <c r="C66" s="44">
        <v>36923</v>
      </c>
      <c r="D66" s="29">
        <f t="shared" si="1"/>
        <v>6.2699999999999992E-2</v>
      </c>
      <c r="E66" s="27">
        <v>0.1525</v>
      </c>
      <c r="F66" s="28"/>
      <c r="G66" s="28">
        <v>7768.96</v>
      </c>
      <c r="L66" s="17">
        <v>6.27</v>
      </c>
    </row>
    <row r="67" spans="1:12" x14ac:dyDescent="0.25">
      <c r="A67" s="8"/>
      <c r="B67" s="6" t="s">
        <v>203</v>
      </c>
      <c r="C67" s="44">
        <v>36951</v>
      </c>
      <c r="D67" s="29">
        <f t="shared" si="1"/>
        <v>6.4399999999999999E-2</v>
      </c>
      <c r="E67" s="27">
        <v>0.1525</v>
      </c>
      <c r="F67" s="28"/>
      <c r="G67" s="28">
        <v>6709.31</v>
      </c>
      <c r="L67" s="17">
        <v>6.44</v>
      </c>
    </row>
    <row r="68" spans="1:12" x14ac:dyDescent="0.25">
      <c r="A68" s="8"/>
      <c r="B68" s="6" t="s">
        <v>204</v>
      </c>
      <c r="C68" s="44">
        <v>36982</v>
      </c>
      <c r="D68" s="29">
        <f t="shared" si="1"/>
        <v>6.6100000000000006E-2</v>
      </c>
      <c r="E68" s="27">
        <v>0.1575</v>
      </c>
      <c r="F68" s="28"/>
      <c r="G68" s="28">
        <v>6780.7</v>
      </c>
      <c r="L68" s="17">
        <v>6.61</v>
      </c>
    </row>
    <row r="69" spans="1:12" x14ac:dyDescent="0.25">
      <c r="A69" s="8"/>
      <c r="B69" s="6" t="s">
        <v>205</v>
      </c>
      <c r="C69" s="44">
        <v>37012</v>
      </c>
      <c r="D69" s="29">
        <f t="shared" si="1"/>
        <v>7.0400000000000004E-2</v>
      </c>
      <c r="E69" s="27">
        <v>0.16250000000000001</v>
      </c>
      <c r="F69" s="28"/>
      <c r="G69" s="28">
        <v>6155.45</v>
      </c>
      <c r="L69" s="17">
        <v>7.04</v>
      </c>
    </row>
    <row r="70" spans="1:12" x14ac:dyDescent="0.25">
      <c r="A70" s="8"/>
      <c r="B70" s="6" t="s">
        <v>206</v>
      </c>
      <c r="C70" s="44">
        <v>37043</v>
      </c>
      <c r="D70" s="29">
        <f t="shared" si="1"/>
        <v>7.3499999999999996E-2</v>
      </c>
      <c r="E70" s="27">
        <v>0.16750000000000001</v>
      </c>
      <c r="F70" s="28"/>
      <c r="G70" s="28">
        <v>6302.93</v>
      </c>
      <c r="L70" s="17">
        <v>7.35</v>
      </c>
    </row>
    <row r="71" spans="1:12" x14ac:dyDescent="0.25">
      <c r="A71" s="8"/>
      <c r="B71" s="6" t="s">
        <v>207</v>
      </c>
      <c r="C71" s="44">
        <v>37073</v>
      </c>
      <c r="D71" s="29">
        <f t="shared" si="1"/>
        <v>7.0499999999999993E-2</v>
      </c>
      <c r="E71" s="27">
        <v>0.1825</v>
      </c>
      <c r="F71" s="28"/>
      <c r="G71" s="28">
        <v>5563.98</v>
      </c>
      <c r="L71" s="17">
        <v>7.05</v>
      </c>
    </row>
    <row r="72" spans="1:12" x14ac:dyDescent="0.25">
      <c r="A72" s="8"/>
      <c r="B72" s="6" t="s">
        <v>208</v>
      </c>
      <c r="C72" s="44">
        <v>37104</v>
      </c>
      <c r="D72" s="29">
        <f t="shared" si="1"/>
        <v>6.4100000000000004E-2</v>
      </c>
      <c r="E72" s="27">
        <v>0.19</v>
      </c>
      <c r="F72" s="28"/>
      <c r="G72" s="28">
        <v>5009.9799999999996</v>
      </c>
      <c r="L72" s="14">
        <v>6.41</v>
      </c>
    </row>
    <row r="73" spans="1:12" x14ac:dyDescent="0.25">
      <c r="A73" s="9"/>
      <c r="B73" s="10" t="s">
        <v>209</v>
      </c>
      <c r="C73" s="44">
        <v>37135</v>
      </c>
      <c r="D73" s="29">
        <f t="shared" si="1"/>
        <v>6.4600000000000005E-2</v>
      </c>
      <c r="E73" s="27">
        <v>0.19</v>
      </c>
      <c r="F73" s="28"/>
      <c r="G73" s="28">
        <v>3984.91</v>
      </c>
      <c r="L73" s="17">
        <v>6.46</v>
      </c>
    </row>
    <row r="74" spans="1:12" x14ac:dyDescent="0.25">
      <c r="A74" s="9"/>
      <c r="B74" s="10" t="s">
        <v>210</v>
      </c>
      <c r="C74" s="44">
        <v>37165</v>
      </c>
      <c r="D74" s="29">
        <f t="shared" si="1"/>
        <v>7.1900000000000006E-2</v>
      </c>
      <c r="E74" s="27">
        <v>0.19</v>
      </c>
      <c r="F74" s="28"/>
      <c r="G74" s="28">
        <v>4216.96</v>
      </c>
      <c r="L74" s="17">
        <v>7.19</v>
      </c>
    </row>
    <row r="75" spans="1:12" x14ac:dyDescent="0.25">
      <c r="A75" s="9"/>
      <c r="B75" s="10" t="s">
        <v>211</v>
      </c>
      <c r="C75" s="44">
        <v>37196</v>
      </c>
      <c r="D75" s="29">
        <f t="shared" si="1"/>
        <v>7.6100000000000001E-2</v>
      </c>
      <c r="E75" s="27">
        <v>0.19</v>
      </c>
      <c r="F75" s="28"/>
      <c r="G75" s="28">
        <v>5185.12</v>
      </c>
      <c r="L75" s="17">
        <v>7.61</v>
      </c>
    </row>
    <row r="76" spans="1:12" x14ac:dyDescent="0.25">
      <c r="A76" s="9"/>
      <c r="B76" s="10" t="s">
        <v>212</v>
      </c>
      <c r="C76" s="44">
        <v>37226</v>
      </c>
      <c r="D76" s="29">
        <f t="shared" si="1"/>
        <v>7.6700000000000004E-2</v>
      </c>
      <c r="E76" s="27">
        <v>0.19</v>
      </c>
      <c r="F76" s="28"/>
      <c r="G76" s="28">
        <v>5875.19</v>
      </c>
      <c r="L76" s="17">
        <v>7.67</v>
      </c>
    </row>
    <row r="77" spans="1:12" x14ac:dyDescent="0.25">
      <c r="A77" s="12">
        <v>2002</v>
      </c>
      <c r="B77" s="6" t="s">
        <v>201</v>
      </c>
      <c r="C77" s="44">
        <v>37257</v>
      </c>
      <c r="D77" s="29">
        <f t="shared" si="1"/>
        <v>7.6200000000000004E-2</v>
      </c>
      <c r="E77" s="27">
        <v>0.19</v>
      </c>
      <c r="F77" s="28"/>
      <c r="G77" s="28">
        <v>5274.23</v>
      </c>
      <c r="L77" s="11">
        <v>7.62</v>
      </c>
    </row>
    <row r="78" spans="1:12" x14ac:dyDescent="0.25">
      <c r="A78" s="8"/>
      <c r="B78" s="6" t="s">
        <v>202</v>
      </c>
      <c r="C78" s="44">
        <v>37288</v>
      </c>
      <c r="D78" s="29">
        <f t="shared" si="1"/>
        <v>7.51E-2</v>
      </c>
      <c r="E78" s="27">
        <v>0.1875</v>
      </c>
      <c r="F78" s="28"/>
      <c r="G78" s="28">
        <v>5936.24</v>
      </c>
      <c r="L78" s="11">
        <v>7.51</v>
      </c>
    </row>
    <row r="79" spans="1:12" x14ac:dyDescent="0.25">
      <c r="A79" s="8"/>
      <c r="B79" s="6" t="s">
        <v>203</v>
      </c>
      <c r="C79" s="44">
        <v>37316</v>
      </c>
      <c r="D79" s="29">
        <f t="shared" si="1"/>
        <v>7.7499999999999999E-2</v>
      </c>
      <c r="E79" s="27">
        <v>0.185</v>
      </c>
      <c r="F79" s="28"/>
      <c r="G79" s="28">
        <v>5703.33</v>
      </c>
      <c r="L79" s="11">
        <v>7.75</v>
      </c>
    </row>
    <row r="80" spans="1:12" x14ac:dyDescent="0.25">
      <c r="A80" s="8"/>
      <c r="B80" s="6" t="s">
        <v>204</v>
      </c>
      <c r="C80" s="44">
        <v>37347</v>
      </c>
      <c r="D80" s="29">
        <f t="shared" si="1"/>
        <v>7.980000000000001E-2</v>
      </c>
      <c r="E80" s="27">
        <v>0.185</v>
      </c>
      <c r="F80" s="28"/>
      <c r="G80" s="28">
        <v>5544.54</v>
      </c>
      <c r="L80" s="11">
        <v>7.98</v>
      </c>
    </row>
    <row r="81" spans="1:12" x14ac:dyDescent="0.25">
      <c r="A81" s="8"/>
      <c r="B81" s="6" t="s">
        <v>205</v>
      </c>
      <c r="C81" s="44">
        <v>37377</v>
      </c>
      <c r="D81" s="29">
        <f t="shared" si="1"/>
        <v>7.7699999999999991E-2</v>
      </c>
      <c r="E81" s="27">
        <v>0.185</v>
      </c>
      <c r="F81" s="28"/>
      <c r="G81" s="28">
        <v>5109.82</v>
      </c>
      <c r="L81" s="11">
        <v>7.77</v>
      </c>
    </row>
    <row r="82" spans="1:12" x14ac:dyDescent="0.25">
      <c r="A82" s="8"/>
      <c r="B82" s="6" t="s">
        <v>206</v>
      </c>
      <c r="C82" s="44">
        <v>37408</v>
      </c>
      <c r="D82" s="29">
        <f t="shared" si="1"/>
        <v>7.6600000000000001E-2</v>
      </c>
      <c r="E82" s="27">
        <v>0.185</v>
      </c>
      <c r="F82" s="28"/>
      <c r="G82" s="28">
        <v>3957.07</v>
      </c>
      <c r="L82" s="11">
        <v>7.66</v>
      </c>
    </row>
    <row r="83" spans="1:12" x14ac:dyDescent="0.25">
      <c r="A83" s="8"/>
      <c r="B83" s="6" t="s">
        <v>207</v>
      </c>
      <c r="C83" s="44">
        <v>37438</v>
      </c>
      <c r="D83" s="29">
        <f t="shared" si="1"/>
        <v>7.51E-2</v>
      </c>
      <c r="E83" s="27">
        <v>0.18</v>
      </c>
      <c r="F83" s="28"/>
      <c r="G83" s="28">
        <v>2837.96</v>
      </c>
      <c r="L83" s="7">
        <v>7.51</v>
      </c>
    </row>
    <row r="84" spans="1:12" x14ac:dyDescent="0.25">
      <c r="A84" s="8"/>
      <c r="B84" s="6" t="s">
        <v>208</v>
      </c>
      <c r="C84" s="44">
        <v>37469</v>
      </c>
      <c r="D84" s="29">
        <f t="shared" si="1"/>
        <v>7.46E-2</v>
      </c>
      <c r="E84" s="27">
        <v>0.18</v>
      </c>
      <c r="F84" s="28"/>
      <c r="G84" s="28">
        <v>3454.97</v>
      </c>
      <c r="L84" s="7">
        <v>7.46</v>
      </c>
    </row>
    <row r="85" spans="1:12" x14ac:dyDescent="0.25">
      <c r="A85" s="9"/>
      <c r="B85" s="10" t="s">
        <v>209</v>
      </c>
      <c r="C85" s="44">
        <v>37500</v>
      </c>
      <c r="D85" s="29">
        <f t="shared" si="1"/>
        <v>7.9299999999999995E-2</v>
      </c>
      <c r="E85" s="27">
        <v>0.18</v>
      </c>
      <c r="F85" s="28"/>
      <c r="G85" s="28">
        <v>2296.2800000000002</v>
      </c>
      <c r="L85" s="7">
        <v>7.93</v>
      </c>
    </row>
    <row r="86" spans="1:12" x14ac:dyDescent="0.25">
      <c r="A86" s="9"/>
      <c r="B86" s="10" t="s">
        <v>210</v>
      </c>
      <c r="C86" s="44">
        <v>37530</v>
      </c>
      <c r="D86" s="29">
        <f t="shared" si="1"/>
        <v>8.4499999999999992E-2</v>
      </c>
      <c r="E86" s="27">
        <v>0.21</v>
      </c>
      <c r="F86" s="28"/>
      <c r="G86" s="28">
        <v>2789.49</v>
      </c>
      <c r="L86" s="7">
        <v>8.4499999999999993</v>
      </c>
    </row>
    <row r="87" spans="1:12" x14ac:dyDescent="0.25">
      <c r="A87" s="8"/>
      <c r="B87" s="6" t="s">
        <v>211</v>
      </c>
      <c r="C87" s="44">
        <v>37561</v>
      </c>
      <c r="D87" s="29">
        <f t="shared" si="1"/>
        <v>0.10929999999999999</v>
      </c>
      <c r="E87" s="27">
        <v>0.21</v>
      </c>
      <c r="F87" s="28"/>
      <c r="G87" s="28">
        <v>2880.7</v>
      </c>
      <c r="L87" s="7">
        <v>10.93</v>
      </c>
    </row>
    <row r="88" spans="1:12" x14ac:dyDescent="0.25">
      <c r="A88" s="9"/>
      <c r="B88" s="10" t="s">
        <v>212</v>
      </c>
      <c r="C88" s="44">
        <v>37591</v>
      </c>
      <c r="D88" s="29">
        <f t="shared" si="1"/>
        <v>0.12529999999999999</v>
      </c>
      <c r="E88" s="27">
        <v>0.22</v>
      </c>
      <c r="F88" s="28"/>
      <c r="G88" s="28">
        <v>3189.49</v>
      </c>
      <c r="L88" s="7">
        <v>12.53</v>
      </c>
    </row>
    <row r="89" spans="1:12" x14ac:dyDescent="0.25">
      <c r="A89" s="12">
        <v>2003</v>
      </c>
      <c r="B89" s="6" t="s">
        <v>201</v>
      </c>
      <c r="C89" s="44">
        <v>37622</v>
      </c>
      <c r="D89" s="29">
        <f t="shared" si="1"/>
        <v>0.1447</v>
      </c>
      <c r="E89" s="27">
        <v>0.25</v>
      </c>
      <c r="F89">
        <v>11.2</v>
      </c>
      <c r="G89" s="28">
        <v>3125.13</v>
      </c>
      <c r="H89" s="46">
        <v>1387</v>
      </c>
      <c r="I89" s="26">
        <v>1.2500000000000001E-2</v>
      </c>
      <c r="L89" s="7">
        <v>14.47</v>
      </c>
    </row>
    <row r="90" spans="1:12" x14ac:dyDescent="0.25">
      <c r="A90" s="8"/>
      <c r="B90" s="6" t="s">
        <v>202</v>
      </c>
      <c r="C90" s="44">
        <v>37653</v>
      </c>
      <c r="D90" s="29">
        <f t="shared" si="1"/>
        <v>0.1585</v>
      </c>
      <c r="E90" s="27">
        <v>0.255</v>
      </c>
      <c r="F90">
        <v>11.6</v>
      </c>
      <c r="G90" s="28">
        <v>2881.33</v>
      </c>
      <c r="H90" s="45">
        <v>1297</v>
      </c>
      <c r="I90" s="26">
        <v>1.2500000000000001E-2</v>
      </c>
      <c r="L90" s="7">
        <v>15.85</v>
      </c>
    </row>
    <row r="91" spans="1:12" x14ac:dyDescent="0.25">
      <c r="A91" s="8"/>
      <c r="B91" s="6" t="s">
        <v>203</v>
      </c>
      <c r="C91" s="44">
        <v>37681</v>
      </c>
      <c r="D91" s="29">
        <f t="shared" si="1"/>
        <v>0.16570000000000001</v>
      </c>
      <c r="E91" s="27">
        <v>0.26500000000000001</v>
      </c>
      <c r="F91">
        <v>12.1</v>
      </c>
      <c r="G91" s="28">
        <v>3354.24</v>
      </c>
      <c r="H91" s="46">
        <v>1175</v>
      </c>
      <c r="I91" s="26">
        <v>1.2500000000000001E-2</v>
      </c>
      <c r="L91" s="7">
        <v>16.57</v>
      </c>
    </row>
    <row r="92" spans="1:12" x14ac:dyDescent="0.25">
      <c r="A92" s="8"/>
      <c r="B92" s="6" t="s">
        <v>204</v>
      </c>
      <c r="C92" s="44">
        <v>37712</v>
      </c>
      <c r="D92" s="29">
        <f t="shared" si="1"/>
        <v>0.16769999999999999</v>
      </c>
      <c r="E92" s="27">
        <v>0.26500000000000001</v>
      </c>
      <c r="F92">
        <v>12.4</v>
      </c>
      <c r="G92" s="28">
        <v>4316.5</v>
      </c>
      <c r="H92" s="45">
        <v>1002</v>
      </c>
      <c r="I92" s="26">
        <v>1.2500000000000001E-2</v>
      </c>
      <c r="L92" s="7">
        <v>16.77</v>
      </c>
    </row>
    <row r="93" spans="1:12" x14ac:dyDescent="0.25">
      <c r="A93" s="8"/>
      <c r="B93" s="6" t="s">
        <v>205</v>
      </c>
      <c r="C93" s="44">
        <v>37742</v>
      </c>
      <c r="D93" s="29">
        <f t="shared" si="1"/>
        <v>0.1724</v>
      </c>
      <c r="E93" s="27">
        <v>0.26500000000000001</v>
      </c>
      <c r="F93">
        <v>12.8</v>
      </c>
      <c r="G93" s="28">
        <v>4517.53</v>
      </c>
      <c r="H93" s="37">
        <v>818</v>
      </c>
      <c r="I93" s="26">
        <v>1.2500000000000001E-2</v>
      </c>
      <c r="L93" s="7">
        <v>17.239999999999998</v>
      </c>
    </row>
    <row r="94" spans="1:12" x14ac:dyDescent="0.25">
      <c r="A94" s="8"/>
      <c r="B94" s="6" t="s">
        <v>206</v>
      </c>
      <c r="C94" s="44">
        <v>37773</v>
      </c>
      <c r="D94" s="29">
        <f t="shared" si="1"/>
        <v>0.16570000000000001</v>
      </c>
      <c r="E94" s="27">
        <v>0.26</v>
      </c>
      <c r="F94">
        <v>13</v>
      </c>
      <c r="G94" s="28">
        <v>4575.8599999999997</v>
      </c>
      <c r="H94" s="35">
        <v>802</v>
      </c>
      <c r="I94" s="26">
        <v>0.01</v>
      </c>
      <c r="L94" s="7">
        <v>16.57</v>
      </c>
    </row>
    <row r="95" spans="1:12" x14ac:dyDescent="0.25">
      <c r="A95" s="8"/>
      <c r="B95" s="6" t="s">
        <v>207</v>
      </c>
      <c r="C95" s="44">
        <v>37803</v>
      </c>
      <c r="D95" s="29">
        <f t="shared" si="1"/>
        <v>0.15429999999999999</v>
      </c>
      <c r="E95" s="27">
        <v>0.245</v>
      </c>
      <c r="F95">
        <v>12.8</v>
      </c>
      <c r="G95" s="28">
        <v>4577.3100000000004</v>
      </c>
      <c r="H95" s="37">
        <v>780</v>
      </c>
      <c r="I95" s="26">
        <v>0.01</v>
      </c>
      <c r="L95" s="7">
        <v>15.43</v>
      </c>
    </row>
    <row r="96" spans="1:12" x14ac:dyDescent="0.25">
      <c r="A96" s="8"/>
      <c r="B96" s="6" t="s">
        <v>208</v>
      </c>
      <c r="C96" s="44">
        <v>37834</v>
      </c>
      <c r="D96" s="29">
        <f t="shared" si="1"/>
        <v>0.1507</v>
      </c>
      <c r="E96" s="27">
        <v>0.22</v>
      </c>
      <c r="F96">
        <v>13</v>
      </c>
      <c r="G96" s="28">
        <v>5097.24</v>
      </c>
      <c r="H96" s="37">
        <v>853</v>
      </c>
      <c r="I96" s="26">
        <v>0.01</v>
      </c>
      <c r="L96" s="7">
        <v>15.07</v>
      </c>
    </row>
    <row r="97" spans="1:12" x14ac:dyDescent="0.25">
      <c r="A97" s="9"/>
      <c r="B97" s="10" t="s">
        <v>209</v>
      </c>
      <c r="C97" s="44">
        <v>37865</v>
      </c>
      <c r="D97" s="29">
        <f t="shared" si="1"/>
        <v>0.15140000000000001</v>
      </c>
      <c r="E97" s="27">
        <v>0.2</v>
      </c>
      <c r="F97">
        <v>12.9</v>
      </c>
      <c r="G97" s="28">
        <v>5538.1</v>
      </c>
      <c r="H97" s="35">
        <v>685</v>
      </c>
      <c r="I97" s="26">
        <v>0.01</v>
      </c>
      <c r="L97" s="7">
        <v>15.14</v>
      </c>
    </row>
    <row r="98" spans="1:12" x14ac:dyDescent="0.25">
      <c r="A98" s="9"/>
      <c r="B98" s="10" t="s">
        <v>210</v>
      </c>
      <c r="C98" s="44">
        <v>37895</v>
      </c>
      <c r="D98" s="29">
        <f t="shared" si="1"/>
        <v>0.13980000000000001</v>
      </c>
      <c r="E98" s="27">
        <v>0.19</v>
      </c>
      <c r="F98">
        <v>12.9</v>
      </c>
      <c r="G98" s="28">
        <v>6274.42</v>
      </c>
      <c r="H98" s="37">
        <v>704</v>
      </c>
      <c r="I98" s="26">
        <v>0.01</v>
      </c>
      <c r="L98" s="7">
        <v>13.98</v>
      </c>
    </row>
    <row r="99" spans="1:12" x14ac:dyDescent="0.25">
      <c r="A99" s="8"/>
      <c r="B99" s="6" t="s">
        <v>211</v>
      </c>
      <c r="C99" s="44">
        <v>37926</v>
      </c>
      <c r="D99" s="29">
        <f t="shared" si="1"/>
        <v>0.11019999999999999</v>
      </c>
      <c r="E99" s="27">
        <v>0.17499999999999999</v>
      </c>
      <c r="F99">
        <v>12.2</v>
      </c>
      <c r="G99" s="28">
        <v>6853.64</v>
      </c>
      <c r="H99" s="37">
        <v>589</v>
      </c>
      <c r="I99" s="26">
        <v>0.01</v>
      </c>
      <c r="L99" s="7">
        <v>11.02</v>
      </c>
    </row>
    <row r="100" spans="1:12" x14ac:dyDescent="0.25">
      <c r="A100" s="8"/>
      <c r="B100" s="6" t="s">
        <v>212</v>
      </c>
      <c r="C100" s="44">
        <v>37956</v>
      </c>
      <c r="D100" s="29">
        <f t="shared" si="1"/>
        <v>9.3000000000000013E-2</v>
      </c>
      <c r="E100" s="27">
        <v>0.16500000000000001</v>
      </c>
      <c r="F100">
        <v>10.9</v>
      </c>
      <c r="G100" s="28">
        <v>7686.27</v>
      </c>
      <c r="H100" s="37">
        <v>501</v>
      </c>
      <c r="I100" s="26">
        <v>0.01</v>
      </c>
      <c r="L100" s="7">
        <v>9.3000000000000007</v>
      </c>
    </row>
    <row r="101" spans="1:12" x14ac:dyDescent="0.25">
      <c r="A101" s="12">
        <v>2004</v>
      </c>
      <c r="B101" s="16" t="s">
        <v>201</v>
      </c>
      <c r="C101" s="44">
        <v>37987</v>
      </c>
      <c r="D101" s="29">
        <f t="shared" si="1"/>
        <v>7.7100000000000002E-2</v>
      </c>
      <c r="E101" s="27">
        <v>0.16500000000000001</v>
      </c>
      <c r="F101">
        <v>11.7</v>
      </c>
      <c r="G101" s="28">
        <v>7447.66</v>
      </c>
      <c r="H101" s="37">
        <v>450</v>
      </c>
      <c r="I101" s="26">
        <v>0.01</v>
      </c>
      <c r="L101" s="7">
        <v>7.71</v>
      </c>
    </row>
    <row r="102" spans="1:12" x14ac:dyDescent="0.25">
      <c r="A102" s="18"/>
      <c r="B102" s="16" t="s">
        <v>202</v>
      </c>
      <c r="C102" s="44">
        <v>38018</v>
      </c>
      <c r="D102" s="29">
        <f t="shared" si="1"/>
        <v>6.6900000000000001E-2</v>
      </c>
      <c r="E102" s="27">
        <v>0.16500000000000001</v>
      </c>
      <c r="F102">
        <v>12</v>
      </c>
      <c r="G102" s="28">
        <v>7488.81</v>
      </c>
      <c r="H102" s="37">
        <v>525</v>
      </c>
      <c r="I102" s="26">
        <v>0.01</v>
      </c>
      <c r="L102" s="7">
        <v>6.69</v>
      </c>
    </row>
    <row r="103" spans="1:12" x14ac:dyDescent="0.25">
      <c r="A103" s="19"/>
      <c r="B103" s="16" t="s">
        <v>203</v>
      </c>
      <c r="C103" s="44">
        <v>38047</v>
      </c>
      <c r="D103" s="29">
        <f t="shared" si="1"/>
        <v>5.8899999999999994E-2</v>
      </c>
      <c r="E103" s="27">
        <v>0.16250000000000001</v>
      </c>
      <c r="F103">
        <v>12.8</v>
      </c>
      <c r="G103" s="28">
        <v>7648.44</v>
      </c>
      <c r="H103" s="35">
        <v>556</v>
      </c>
      <c r="I103" s="26">
        <v>0.01</v>
      </c>
      <c r="L103" s="7">
        <v>5.89</v>
      </c>
    </row>
    <row r="104" spans="1:12" x14ac:dyDescent="0.25">
      <c r="A104" s="20"/>
      <c r="B104" s="16" t="s">
        <v>204</v>
      </c>
      <c r="C104" s="44">
        <v>38078</v>
      </c>
      <c r="D104" s="29">
        <f t="shared" si="1"/>
        <v>5.2600000000000001E-2</v>
      </c>
      <c r="E104" s="27">
        <v>0.16</v>
      </c>
      <c r="F104">
        <v>13.1</v>
      </c>
      <c r="G104" s="28">
        <v>6691.88</v>
      </c>
      <c r="H104" s="37">
        <v>543</v>
      </c>
      <c r="I104" s="26">
        <v>0.01</v>
      </c>
      <c r="L104" s="11">
        <v>5.26</v>
      </c>
    </row>
    <row r="105" spans="1:12" x14ac:dyDescent="0.25">
      <c r="A105" s="20"/>
      <c r="B105" s="10" t="s">
        <v>205</v>
      </c>
      <c r="C105" s="44">
        <v>38108</v>
      </c>
      <c r="D105" s="29">
        <f t="shared" si="1"/>
        <v>5.1500000000000004E-2</v>
      </c>
      <c r="E105" s="27">
        <v>0.16</v>
      </c>
      <c r="F105">
        <v>12.2</v>
      </c>
      <c r="G105" s="28">
        <v>6130.69</v>
      </c>
      <c r="H105" s="35">
        <v>701</v>
      </c>
      <c r="I105" s="26">
        <v>0.01</v>
      </c>
      <c r="L105" s="11">
        <v>5.15</v>
      </c>
    </row>
    <row r="106" spans="1:12" x14ac:dyDescent="0.25">
      <c r="A106" s="20"/>
      <c r="B106" s="10" t="s">
        <v>206</v>
      </c>
      <c r="C106" s="44">
        <v>38139</v>
      </c>
      <c r="D106" s="29">
        <f t="shared" si="1"/>
        <v>6.0599999999999994E-2</v>
      </c>
      <c r="E106" s="27">
        <v>0.16</v>
      </c>
      <c r="F106">
        <v>11.7</v>
      </c>
      <c r="G106" s="28">
        <v>6855.4</v>
      </c>
      <c r="H106" s="35">
        <v>712</v>
      </c>
      <c r="I106" s="26">
        <v>1.2500000000000001E-2</v>
      </c>
      <c r="L106" s="11">
        <v>6.06</v>
      </c>
    </row>
    <row r="107" spans="1:12" x14ac:dyDescent="0.25">
      <c r="A107" s="20"/>
      <c r="B107" s="10" t="s">
        <v>207</v>
      </c>
      <c r="C107" s="44">
        <v>38169</v>
      </c>
      <c r="D107" s="29">
        <f t="shared" si="1"/>
        <v>6.8099999999999994E-2</v>
      </c>
      <c r="E107" s="27">
        <v>0.16</v>
      </c>
      <c r="F107">
        <v>11.2</v>
      </c>
      <c r="G107" s="28">
        <v>7359.75</v>
      </c>
      <c r="H107" s="35">
        <v>646</v>
      </c>
      <c r="I107" s="26">
        <v>1.2500000000000001E-2</v>
      </c>
      <c r="L107" s="11">
        <v>6.81</v>
      </c>
    </row>
    <row r="108" spans="1:12" x14ac:dyDescent="0.25">
      <c r="A108" s="20"/>
      <c r="B108" s="10" t="s">
        <v>208</v>
      </c>
      <c r="C108" s="44">
        <v>38200</v>
      </c>
      <c r="D108" s="29">
        <f t="shared" si="1"/>
        <v>7.1800000000000003E-2</v>
      </c>
      <c r="E108" s="27">
        <v>0.16</v>
      </c>
      <c r="F108">
        <v>11.4</v>
      </c>
      <c r="G108" s="28">
        <v>7793.29</v>
      </c>
      <c r="H108" s="37">
        <v>596</v>
      </c>
      <c r="I108" s="26">
        <v>1.2500000000000001E-2</v>
      </c>
      <c r="L108" s="11">
        <v>7.18</v>
      </c>
    </row>
    <row r="109" spans="1:12" x14ac:dyDescent="0.25">
      <c r="A109" s="20"/>
      <c r="B109" s="10" t="s">
        <v>209</v>
      </c>
      <c r="C109" s="44">
        <v>38231</v>
      </c>
      <c r="D109" s="29">
        <f t="shared" si="1"/>
        <v>6.7000000000000004E-2</v>
      </c>
      <c r="E109" s="27">
        <v>0.16250000000000001</v>
      </c>
      <c r="F109">
        <v>10.9</v>
      </c>
      <c r="G109" s="28">
        <v>8133.39</v>
      </c>
      <c r="H109" s="37">
        <v>521</v>
      </c>
      <c r="I109" s="26">
        <v>1.4999999999999999E-2</v>
      </c>
      <c r="L109" s="11">
        <v>6.7</v>
      </c>
    </row>
    <row r="110" spans="1:12" x14ac:dyDescent="0.25">
      <c r="A110" s="20"/>
      <c r="B110" s="10" t="s">
        <v>210</v>
      </c>
      <c r="C110" s="44">
        <v>38261</v>
      </c>
      <c r="D110" s="29">
        <f t="shared" si="1"/>
        <v>6.8600000000000008E-2</v>
      </c>
      <c r="E110" s="27">
        <v>0.16750000000000001</v>
      </c>
      <c r="F110">
        <v>10.5</v>
      </c>
      <c r="G110" s="28">
        <v>8062.31</v>
      </c>
      <c r="H110" s="35">
        <v>464</v>
      </c>
      <c r="I110" s="26">
        <v>1.7500000000000002E-2</v>
      </c>
      <c r="L110" s="11">
        <v>6.86</v>
      </c>
    </row>
    <row r="111" spans="1:12" x14ac:dyDescent="0.25">
      <c r="A111" s="20"/>
      <c r="B111" s="10" t="s">
        <v>211</v>
      </c>
      <c r="C111" s="44">
        <v>38292</v>
      </c>
      <c r="D111" s="29">
        <f t="shared" si="1"/>
        <v>7.2400000000000006E-2</v>
      </c>
      <c r="E111" s="27">
        <v>0.17249999999999999</v>
      </c>
      <c r="F111">
        <v>10.6</v>
      </c>
      <c r="G111" s="28">
        <v>9241.75</v>
      </c>
      <c r="H111" s="35">
        <v>462</v>
      </c>
      <c r="I111" s="26">
        <v>0.02</v>
      </c>
      <c r="L111" s="11">
        <v>7.24</v>
      </c>
    </row>
    <row r="112" spans="1:12" x14ac:dyDescent="0.25">
      <c r="A112" s="20"/>
      <c r="B112" s="10" t="s">
        <v>212</v>
      </c>
      <c r="C112" s="44">
        <v>38322</v>
      </c>
      <c r="D112" s="29">
        <f t="shared" si="1"/>
        <v>7.5999999999999998E-2</v>
      </c>
      <c r="E112" s="27">
        <v>0.17749999999999999</v>
      </c>
      <c r="F112">
        <v>9.6</v>
      </c>
      <c r="G112" s="28">
        <v>9870.4699999999993</v>
      </c>
      <c r="H112" s="35">
        <v>405</v>
      </c>
      <c r="I112" s="26">
        <v>2.2499999999999999E-2</v>
      </c>
      <c r="L112" s="11">
        <v>7.6</v>
      </c>
    </row>
    <row r="113" spans="1:12" x14ac:dyDescent="0.25">
      <c r="A113" s="12">
        <v>2005</v>
      </c>
      <c r="B113" s="16" t="s">
        <v>201</v>
      </c>
      <c r="C113" s="44">
        <v>38353</v>
      </c>
      <c r="D113" s="29">
        <f t="shared" si="1"/>
        <v>7.4099999999999999E-2</v>
      </c>
      <c r="E113" s="27">
        <v>0.1825</v>
      </c>
      <c r="F113">
        <v>10.199999999999999</v>
      </c>
      <c r="G113" s="28">
        <v>9338.49</v>
      </c>
      <c r="H113" s="35">
        <v>385</v>
      </c>
      <c r="I113" s="26">
        <v>2.2499999999999999E-2</v>
      </c>
      <c r="L113" s="7">
        <v>7.41</v>
      </c>
    </row>
    <row r="114" spans="1:12" x14ac:dyDescent="0.25">
      <c r="A114" s="18"/>
      <c r="B114" s="16" t="s">
        <v>202</v>
      </c>
      <c r="C114" s="44">
        <v>38384</v>
      </c>
      <c r="D114" s="29">
        <f t="shared" si="1"/>
        <v>7.3899999999999993E-2</v>
      </c>
      <c r="E114" s="27">
        <v>0.1875</v>
      </c>
      <c r="F114">
        <v>10.6</v>
      </c>
      <c r="G114" s="28">
        <v>10870.82</v>
      </c>
      <c r="H114" s="35">
        <v>421</v>
      </c>
      <c r="I114" s="26">
        <v>2.5000000000000001E-2</v>
      </c>
      <c r="L114" s="7">
        <v>7.39</v>
      </c>
    </row>
    <row r="115" spans="1:12" x14ac:dyDescent="0.25">
      <c r="A115" s="18"/>
      <c r="B115" s="16" t="s">
        <v>203</v>
      </c>
      <c r="C115" s="44">
        <v>38412</v>
      </c>
      <c r="D115" s="29">
        <f t="shared" si="1"/>
        <v>7.5399999999999995E-2</v>
      </c>
      <c r="E115" s="27">
        <v>0.1925</v>
      </c>
      <c r="F115">
        <v>10.8</v>
      </c>
      <c r="G115" s="28">
        <v>9984.11</v>
      </c>
      <c r="H115" s="37">
        <v>395</v>
      </c>
      <c r="I115" s="26">
        <v>2.5000000000000001E-2</v>
      </c>
      <c r="L115" s="7">
        <v>7.54</v>
      </c>
    </row>
    <row r="116" spans="1:12" x14ac:dyDescent="0.25">
      <c r="A116" s="20"/>
      <c r="B116" s="16" t="s">
        <v>204</v>
      </c>
      <c r="C116" s="44">
        <v>38443</v>
      </c>
      <c r="D116" s="29">
        <f t="shared" si="1"/>
        <v>8.0700000000000008E-2</v>
      </c>
      <c r="E116" s="27">
        <v>0.19500000000000001</v>
      </c>
      <c r="F116">
        <v>10.8</v>
      </c>
      <c r="G116" s="28">
        <v>9830.52</v>
      </c>
      <c r="H116" s="37">
        <v>459</v>
      </c>
      <c r="I116" s="26">
        <v>2.75E-2</v>
      </c>
      <c r="L116" s="11">
        <v>8.07</v>
      </c>
    </row>
    <row r="117" spans="1:12" x14ac:dyDescent="0.25">
      <c r="A117" s="20"/>
      <c r="B117" s="16" t="s">
        <v>205</v>
      </c>
      <c r="C117" s="44">
        <v>38473</v>
      </c>
      <c r="D117" s="29">
        <f t="shared" si="1"/>
        <v>8.0500000000000002E-2</v>
      </c>
      <c r="E117" s="27">
        <v>0.19750000000000001</v>
      </c>
      <c r="F117">
        <v>10.199999999999999</v>
      </c>
      <c r="G117" s="28">
        <v>10465.870000000001</v>
      </c>
      <c r="H117" s="35">
        <v>456</v>
      </c>
      <c r="I117" s="26">
        <v>2.75E-2</v>
      </c>
      <c r="L117" s="11">
        <v>8.0500000000000007</v>
      </c>
    </row>
    <row r="118" spans="1:12" x14ac:dyDescent="0.25">
      <c r="A118" s="20"/>
      <c r="B118" s="16" t="s">
        <v>206</v>
      </c>
      <c r="C118" s="44">
        <v>38504</v>
      </c>
      <c r="D118" s="29">
        <f t="shared" si="1"/>
        <v>7.2700000000000001E-2</v>
      </c>
      <c r="E118" s="27">
        <v>0.19750000000000001</v>
      </c>
      <c r="F118">
        <v>9.4</v>
      </c>
      <c r="G118" s="28">
        <v>10726.73</v>
      </c>
      <c r="H118" s="37">
        <v>427</v>
      </c>
      <c r="I118" s="26">
        <v>2.75E-2</v>
      </c>
      <c r="L118" s="11">
        <v>7.27</v>
      </c>
    </row>
    <row r="119" spans="1:12" x14ac:dyDescent="0.25">
      <c r="A119" s="20"/>
      <c r="B119" s="16" t="s">
        <v>207</v>
      </c>
      <c r="C119" s="44">
        <v>38534</v>
      </c>
      <c r="D119" s="29">
        <f t="shared" si="1"/>
        <v>6.5700000000000008E-2</v>
      </c>
      <c r="E119" s="27">
        <v>0.19750000000000001</v>
      </c>
      <c r="F119">
        <v>9.4</v>
      </c>
      <c r="G119" s="28">
        <v>10946.76</v>
      </c>
      <c r="H119" s="37">
        <v>407</v>
      </c>
      <c r="I119" s="47">
        <v>0.03</v>
      </c>
      <c r="L119" s="11">
        <v>6.57</v>
      </c>
    </row>
    <row r="120" spans="1:12" x14ac:dyDescent="0.25">
      <c r="A120" s="20"/>
      <c r="B120" s="16" t="s">
        <v>208</v>
      </c>
      <c r="C120" s="44">
        <v>38565</v>
      </c>
      <c r="D120" s="29">
        <f t="shared" si="1"/>
        <v>6.0199999999999997E-2</v>
      </c>
      <c r="E120" s="27">
        <v>0.19750000000000001</v>
      </c>
      <c r="F120">
        <v>9.4</v>
      </c>
      <c r="G120" s="28">
        <v>11908.12</v>
      </c>
      <c r="H120" s="37">
        <v>400</v>
      </c>
      <c r="I120" s="26">
        <v>3.2500000000000001E-2</v>
      </c>
      <c r="L120" s="11">
        <v>6.02</v>
      </c>
    </row>
    <row r="121" spans="1:12" x14ac:dyDescent="0.25">
      <c r="A121" s="20"/>
      <c r="B121" s="16" t="s">
        <v>209</v>
      </c>
      <c r="C121" s="44">
        <v>38596</v>
      </c>
      <c r="D121" s="29">
        <f t="shared" si="1"/>
        <v>6.0400000000000002E-2</v>
      </c>
      <c r="E121" s="27">
        <v>0.19500000000000001</v>
      </c>
      <c r="F121">
        <v>9.6</v>
      </c>
      <c r="G121" s="28">
        <v>14175.84</v>
      </c>
      <c r="H121" s="35">
        <v>412</v>
      </c>
      <c r="I121" s="47">
        <v>3.5000000000000003E-2</v>
      </c>
      <c r="L121" s="11">
        <v>6.04</v>
      </c>
    </row>
    <row r="122" spans="1:12" x14ac:dyDescent="0.25">
      <c r="A122" s="20"/>
      <c r="B122" s="16" t="s">
        <v>210</v>
      </c>
      <c r="C122" s="44">
        <v>38626</v>
      </c>
      <c r="D122" s="29">
        <f t="shared" si="1"/>
        <v>6.3600000000000004E-2</v>
      </c>
      <c r="E122" s="27">
        <v>0.19</v>
      </c>
      <c r="F122">
        <v>9.6</v>
      </c>
      <c r="G122" s="28">
        <v>13413.37</v>
      </c>
      <c r="H122" s="37">
        <v>341</v>
      </c>
      <c r="I122" s="26">
        <v>3.7499999999999999E-2</v>
      </c>
      <c r="L122" s="11">
        <v>6.36</v>
      </c>
    </row>
    <row r="123" spans="1:12" x14ac:dyDescent="0.25">
      <c r="A123" s="20"/>
      <c r="B123" s="16" t="s">
        <v>211</v>
      </c>
      <c r="C123" s="44">
        <v>38657</v>
      </c>
      <c r="D123" s="29">
        <f t="shared" si="1"/>
        <v>6.2199999999999998E-2</v>
      </c>
      <c r="E123" s="27">
        <v>0.185</v>
      </c>
      <c r="F123">
        <v>9.6</v>
      </c>
      <c r="G123" s="28">
        <v>14422.39</v>
      </c>
      <c r="H123" s="37">
        <v>354</v>
      </c>
      <c r="I123" s="47">
        <v>0.04</v>
      </c>
      <c r="L123" s="11">
        <v>6.22</v>
      </c>
    </row>
    <row r="124" spans="1:12" x14ac:dyDescent="0.25">
      <c r="A124" s="20"/>
      <c r="B124" s="16" t="s">
        <v>212</v>
      </c>
      <c r="C124" s="44">
        <v>38687</v>
      </c>
      <c r="D124" s="29">
        <f t="shared" si="1"/>
        <v>5.6900000000000006E-2</v>
      </c>
      <c r="E124" s="27">
        <v>0.18</v>
      </c>
      <c r="F124">
        <v>8.3000000000000007</v>
      </c>
      <c r="G124" s="28">
        <v>14395.84</v>
      </c>
      <c r="H124" s="37">
        <v>330</v>
      </c>
      <c r="I124" s="47">
        <v>0.04</v>
      </c>
      <c r="L124" s="11">
        <v>5.69</v>
      </c>
    </row>
    <row r="125" spans="1:12" x14ac:dyDescent="0.25">
      <c r="A125" s="12">
        <v>2006</v>
      </c>
      <c r="B125" s="16" t="s">
        <v>201</v>
      </c>
      <c r="C125" s="44">
        <v>38718</v>
      </c>
      <c r="D125" s="29">
        <f t="shared" ref="D125:D183" si="2">L125/100</f>
        <v>5.7000000000000002E-2</v>
      </c>
      <c r="E125" s="27">
        <v>0.17249999999999999</v>
      </c>
      <c r="F125">
        <v>9.1999999999999993</v>
      </c>
      <c r="G125" s="28">
        <v>17336.400000000001</v>
      </c>
      <c r="H125" s="35">
        <v>302</v>
      </c>
      <c r="I125" s="47">
        <v>0.04</v>
      </c>
      <c r="L125" s="7">
        <v>5.7</v>
      </c>
    </row>
    <row r="126" spans="1:12" x14ac:dyDescent="0.25">
      <c r="A126" s="18"/>
      <c r="B126" s="16" t="s">
        <v>202</v>
      </c>
      <c r="C126" s="44">
        <v>38749</v>
      </c>
      <c r="D126" s="29">
        <f t="shared" si="2"/>
        <v>5.5099999999999996E-2</v>
      </c>
      <c r="E126" s="27">
        <v>0.17249999999999999</v>
      </c>
      <c r="F126">
        <v>10.1</v>
      </c>
      <c r="G126" s="28">
        <v>18050.669999999998</v>
      </c>
      <c r="H126" s="35">
        <v>262</v>
      </c>
      <c r="I126" s="26">
        <v>4.2500000000000003E-2</v>
      </c>
      <c r="L126" s="7">
        <v>5.51</v>
      </c>
    </row>
    <row r="127" spans="1:12" x14ac:dyDescent="0.25">
      <c r="A127" s="18"/>
      <c r="B127" s="16" t="s">
        <v>203</v>
      </c>
      <c r="C127" s="44">
        <v>38777</v>
      </c>
      <c r="D127" s="29">
        <f t="shared" si="2"/>
        <v>5.3200000000000004E-2</v>
      </c>
      <c r="E127" s="27">
        <v>0.16500000000000001</v>
      </c>
      <c r="F127">
        <v>10.4</v>
      </c>
      <c r="G127" s="28">
        <v>17545.990000000002</v>
      </c>
      <c r="H127" s="37">
        <v>216</v>
      </c>
      <c r="I127" s="26">
        <v>4.4999999999999998E-2</v>
      </c>
      <c r="L127" s="7">
        <v>5.32</v>
      </c>
    </row>
    <row r="128" spans="1:12" x14ac:dyDescent="0.25">
      <c r="A128" s="20"/>
      <c r="B128" s="16" t="s">
        <v>204</v>
      </c>
      <c r="C128" s="44">
        <v>38808</v>
      </c>
      <c r="D128" s="29">
        <f t="shared" si="2"/>
        <v>4.6300000000000001E-2</v>
      </c>
      <c r="E128" s="27">
        <v>0.1575</v>
      </c>
      <c r="F128">
        <v>10.4</v>
      </c>
      <c r="G128" s="28">
        <v>19340.400000000001</v>
      </c>
      <c r="H128" s="35">
        <v>236</v>
      </c>
      <c r="I128" s="26">
        <v>4.7500000000000001E-2</v>
      </c>
      <c r="L128" s="7">
        <v>4.63</v>
      </c>
    </row>
    <row r="129" spans="1:12" x14ac:dyDescent="0.25">
      <c r="A129" s="20"/>
      <c r="B129" s="16" t="s">
        <v>205</v>
      </c>
      <c r="C129" s="44">
        <v>38838</v>
      </c>
      <c r="D129" s="29">
        <f t="shared" si="2"/>
        <v>4.2300000000000004E-2</v>
      </c>
      <c r="E129" s="27">
        <v>0.1525</v>
      </c>
      <c r="F129">
        <v>10.199999999999999</v>
      </c>
      <c r="G129" s="28">
        <v>15889.19</v>
      </c>
      <c r="H129" s="37">
        <v>214</v>
      </c>
      <c r="I129" s="26">
        <v>4.7500000000000001E-2</v>
      </c>
      <c r="L129" s="11">
        <v>4.2300000000000004</v>
      </c>
    </row>
    <row r="130" spans="1:12" x14ac:dyDescent="0.25">
      <c r="A130" s="20"/>
      <c r="B130" s="16" t="s">
        <v>206</v>
      </c>
      <c r="C130" s="44">
        <v>38869</v>
      </c>
      <c r="D130" s="29">
        <f t="shared" si="2"/>
        <v>4.0300000000000002E-2</v>
      </c>
      <c r="E130" s="27">
        <v>0.1525</v>
      </c>
      <c r="F130">
        <v>10.4</v>
      </c>
      <c r="G130" s="28">
        <v>16907.27</v>
      </c>
      <c r="H130" s="37">
        <v>266</v>
      </c>
      <c r="I130" s="47">
        <v>0.05</v>
      </c>
      <c r="L130" s="11">
        <v>4.03</v>
      </c>
    </row>
    <row r="131" spans="1:12" x14ac:dyDescent="0.25">
      <c r="A131" s="20"/>
      <c r="B131" s="16" t="s">
        <v>207</v>
      </c>
      <c r="C131" s="44">
        <v>38899</v>
      </c>
      <c r="D131" s="29">
        <f t="shared" si="2"/>
        <v>3.9699999999999999E-2</v>
      </c>
      <c r="E131" s="27">
        <v>0.14749999999999999</v>
      </c>
      <c r="F131">
        <v>10.7</v>
      </c>
      <c r="G131" s="28">
        <v>17046.169999999998</v>
      </c>
      <c r="H131" s="37">
        <v>247</v>
      </c>
      <c r="I131" s="47">
        <v>0.05</v>
      </c>
      <c r="L131" s="11">
        <v>3.97</v>
      </c>
    </row>
    <row r="132" spans="1:12" x14ac:dyDescent="0.25">
      <c r="A132" s="20"/>
      <c r="B132" s="16" t="s">
        <v>208</v>
      </c>
      <c r="C132" s="44">
        <v>38930</v>
      </c>
      <c r="D132" s="29">
        <f t="shared" si="2"/>
        <v>3.8399999999999997E-2</v>
      </c>
      <c r="E132" s="27">
        <v>0.14249999999999999</v>
      </c>
      <c r="F132">
        <v>10.6</v>
      </c>
      <c r="G132" s="28">
        <v>17007.5</v>
      </c>
      <c r="H132" s="37">
        <v>224</v>
      </c>
      <c r="I132" s="47">
        <v>0.05</v>
      </c>
      <c r="L132" s="11">
        <v>3.84</v>
      </c>
    </row>
    <row r="133" spans="1:12" x14ac:dyDescent="0.25">
      <c r="A133" s="20"/>
      <c r="B133" s="16" t="s">
        <v>209</v>
      </c>
      <c r="C133" s="44">
        <v>38961</v>
      </c>
      <c r="D133" s="29">
        <f t="shared" si="2"/>
        <v>3.7000000000000005E-2</v>
      </c>
      <c r="E133" s="27">
        <v>0.14249999999999999</v>
      </c>
      <c r="F133">
        <v>10</v>
      </c>
      <c r="G133" s="28">
        <v>16763.3</v>
      </c>
      <c r="H133" s="35">
        <v>223</v>
      </c>
      <c r="I133" s="47">
        <v>0.05</v>
      </c>
      <c r="L133" s="11">
        <v>3.7</v>
      </c>
    </row>
    <row r="134" spans="1:12" x14ac:dyDescent="0.25">
      <c r="A134" s="20"/>
      <c r="B134" s="16" t="s">
        <v>210</v>
      </c>
      <c r="C134" s="44">
        <v>38991</v>
      </c>
      <c r="D134" s="29">
        <f t="shared" si="2"/>
        <v>3.2599999999999997E-2</v>
      </c>
      <c r="E134" s="27">
        <v>0.13750000000000001</v>
      </c>
      <c r="F134">
        <v>9.8000000000000007</v>
      </c>
      <c r="G134" s="28">
        <v>18312.8</v>
      </c>
      <c r="H134" s="35">
        <v>231</v>
      </c>
      <c r="I134" s="47">
        <v>0.05</v>
      </c>
      <c r="L134" s="11">
        <v>3.26</v>
      </c>
    </row>
    <row r="135" spans="1:12" x14ac:dyDescent="0.25">
      <c r="A135" s="20"/>
      <c r="B135" s="16" t="s">
        <v>211</v>
      </c>
      <c r="C135" s="44">
        <v>39022</v>
      </c>
      <c r="D135" s="29">
        <f t="shared" si="2"/>
        <v>3.0200000000000001E-2</v>
      </c>
      <c r="E135" s="27">
        <v>0.13250000000000001</v>
      </c>
      <c r="F135">
        <v>9.5</v>
      </c>
      <c r="G135" s="28">
        <v>19387.400000000001</v>
      </c>
      <c r="H135" s="37">
        <v>224</v>
      </c>
      <c r="I135" s="47">
        <v>0.05</v>
      </c>
      <c r="L135" s="11">
        <v>3.02</v>
      </c>
    </row>
    <row r="136" spans="1:12" x14ac:dyDescent="0.25">
      <c r="A136" s="20"/>
      <c r="B136" s="16" t="s">
        <v>212</v>
      </c>
      <c r="C136" s="44">
        <v>39052</v>
      </c>
      <c r="D136" s="29">
        <f t="shared" si="2"/>
        <v>3.1400000000000004E-2</v>
      </c>
      <c r="E136" s="27">
        <v>0.13250000000000001</v>
      </c>
      <c r="F136">
        <v>8.4</v>
      </c>
      <c r="G136" s="28">
        <v>20842.2</v>
      </c>
      <c r="H136" s="35">
        <v>229</v>
      </c>
      <c r="I136" s="47">
        <v>0.05</v>
      </c>
      <c r="L136" s="11">
        <v>3.14</v>
      </c>
    </row>
    <row r="137" spans="1:12" x14ac:dyDescent="0.25">
      <c r="A137" s="12">
        <v>2007</v>
      </c>
      <c r="B137" s="16" t="s">
        <v>201</v>
      </c>
      <c r="C137" s="44">
        <v>39083</v>
      </c>
      <c r="D137" s="29">
        <f t="shared" si="2"/>
        <v>2.9900000000000003E-2</v>
      </c>
      <c r="E137" s="27">
        <v>0.13</v>
      </c>
      <c r="F137">
        <v>9.3000000000000007</v>
      </c>
      <c r="G137" s="28">
        <v>20999.4</v>
      </c>
      <c r="H137" s="35">
        <v>194</v>
      </c>
      <c r="I137" s="47">
        <v>0.05</v>
      </c>
      <c r="L137" s="11">
        <v>2.99</v>
      </c>
    </row>
    <row r="138" spans="1:12" x14ac:dyDescent="0.25">
      <c r="A138" s="18"/>
      <c r="B138" s="16" t="s">
        <v>202</v>
      </c>
      <c r="C138" s="44">
        <v>39114</v>
      </c>
      <c r="D138" s="29">
        <f t="shared" si="2"/>
        <v>3.0200000000000001E-2</v>
      </c>
      <c r="E138" s="27">
        <v>0.13</v>
      </c>
      <c r="F138">
        <v>9.9</v>
      </c>
      <c r="G138" s="28">
        <v>20693.400000000001</v>
      </c>
      <c r="H138" s="37">
        <v>182</v>
      </c>
      <c r="I138" s="47">
        <v>0.05</v>
      </c>
      <c r="L138" s="11">
        <v>3.02</v>
      </c>
    </row>
    <row r="139" spans="1:12" x14ac:dyDescent="0.25">
      <c r="A139" s="18"/>
      <c r="B139" s="16" t="s">
        <v>203</v>
      </c>
      <c r="C139" s="44">
        <v>39142</v>
      </c>
      <c r="D139" s="29">
        <f t="shared" si="2"/>
        <v>2.9600000000000001E-2</v>
      </c>
      <c r="E139" s="27">
        <v>0.1275</v>
      </c>
      <c r="F139">
        <v>10.1</v>
      </c>
      <c r="G139" s="28">
        <v>22235.200000000001</v>
      </c>
      <c r="H139" s="35">
        <v>195</v>
      </c>
      <c r="I139" s="47">
        <v>0.05</v>
      </c>
      <c r="L139" s="11">
        <v>2.96</v>
      </c>
    </row>
    <row r="140" spans="1:12" x14ac:dyDescent="0.25">
      <c r="A140" s="20"/>
      <c r="B140" s="16" t="s">
        <v>204</v>
      </c>
      <c r="C140" s="44">
        <v>39173</v>
      </c>
      <c r="D140" s="29">
        <f t="shared" si="2"/>
        <v>0.03</v>
      </c>
      <c r="E140" s="27">
        <v>0.125</v>
      </c>
      <c r="F140">
        <v>10.1</v>
      </c>
      <c r="G140" s="28">
        <v>24057.19</v>
      </c>
      <c r="H140" s="35">
        <v>167</v>
      </c>
      <c r="I140" s="47">
        <v>0.05</v>
      </c>
      <c r="L140" s="11">
        <v>3</v>
      </c>
    </row>
    <row r="141" spans="1:12" x14ac:dyDescent="0.25">
      <c r="A141" s="20"/>
      <c r="B141" s="16" t="s">
        <v>205</v>
      </c>
      <c r="C141" s="44">
        <v>39203</v>
      </c>
      <c r="D141" s="29">
        <f t="shared" si="2"/>
        <v>3.1800000000000002E-2</v>
      </c>
      <c r="E141" s="27">
        <v>0.125</v>
      </c>
      <c r="F141">
        <v>10.1</v>
      </c>
      <c r="G141" s="28">
        <v>27199.08</v>
      </c>
      <c r="H141" s="35">
        <v>152</v>
      </c>
      <c r="I141" s="47">
        <v>0.05</v>
      </c>
      <c r="L141" s="11">
        <v>3.18</v>
      </c>
    </row>
    <row r="142" spans="1:12" x14ac:dyDescent="0.25">
      <c r="A142" s="20"/>
      <c r="B142" s="16" t="s">
        <v>206</v>
      </c>
      <c r="C142" s="44">
        <v>39234</v>
      </c>
      <c r="D142" s="29">
        <f t="shared" si="2"/>
        <v>3.6900000000000002E-2</v>
      </c>
      <c r="E142" s="27">
        <v>0.12</v>
      </c>
      <c r="F142">
        <v>9.6999999999999993</v>
      </c>
      <c r="G142" s="28">
        <v>28197.02</v>
      </c>
      <c r="H142" s="35">
        <v>139</v>
      </c>
      <c r="I142" s="47">
        <v>0.05</v>
      </c>
      <c r="L142" s="11">
        <v>3.69</v>
      </c>
    </row>
    <row r="143" spans="1:12" x14ac:dyDescent="0.25">
      <c r="A143" s="20"/>
      <c r="B143" s="16" t="s">
        <v>207</v>
      </c>
      <c r="C143" s="44">
        <v>39264</v>
      </c>
      <c r="D143" s="29">
        <f t="shared" si="2"/>
        <v>3.7400000000000003E-2</v>
      </c>
      <c r="E143" s="27">
        <v>0.115</v>
      </c>
      <c r="F143">
        <v>9.5</v>
      </c>
      <c r="G143" s="28">
        <v>28789.85</v>
      </c>
      <c r="H143" s="37">
        <v>157</v>
      </c>
      <c r="I143" s="47">
        <v>0.05</v>
      </c>
      <c r="L143" s="11">
        <v>3.74</v>
      </c>
    </row>
    <row r="144" spans="1:12" x14ac:dyDescent="0.25">
      <c r="A144" s="20"/>
      <c r="B144" s="16" t="s">
        <v>208</v>
      </c>
      <c r="C144" s="44">
        <v>39295</v>
      </c>
      <c r="D144" s="29">
        <f t="shared" si="2"/>
        <v>4.1799999999999997E-2</v>
      </c>
      <c r="E144" s="27">
        <v>0.115</v>
      </c>
      <c r="F144">
        <v>9.5</v>
      </c>
      <c r="G144" s="28">
        <v>27833.54</v>
      </c>
      <c r="H144" s="35">
        <v>206</v>
      </c>
      <c r="I144" s="47">
        <v>0.05</v>
      </c>
      <c r="L144" s="11">
        <v>4.18</v>
      </c>
    </row>
    <row r="145" spans="1:12" x14ac:dyDescent="0.25">
      <c r="A145" s="20"/>
      <c r="B145" s="16" t="s">
        <v>209</v>
      </c>
      <c r="C145" s="44">
        <v>39326</v>
      </c>
      <c r="D145" s="29">
        <f t="shared" si="2"/>
        <v>4.1500000000000002E-2</v>
      </c>
      <c r="E145" s="27">
        <v>0.1125</v>
      </c>
      <c r="F145">
        <v>9</v>
      </c>
      <c r="G145" s="28">
        <v>32968.949999999997</v>
      </c>
      <c r="H145" s="37">
        <v>196</v>
      </c>
      <c r="I145" s="26">
        <v>5.2499999999999998E-2</v>
      </c>
      <c r="L145" s="11">
        <v>4.1500000000000004</v>
      </c>
    </row>
    <row r="146" spans="1:12" x14ac:dyDescent="0.25">
      <c r="A146" s="20"/>
      <c r="B146" s="16" t="s">
        <v>210</v>
      </c>
      <c r="C146" s="44">
        <v>39356</v>
      </c>
      <c r="D146" s="29">
        <f t="shared" si="2"/>
        <v>4.1200000000000001E-2</v>
      </c>
      <c r="E146" s="27">
        <v>0.1125</v>
      </c>
      <c r="F146">
        <v>8.6999999999999993</v>
      </c>
      <c r="G146" s="28">
        <v>37547</v>
      </c>
      <c r="H146" s="35">
        <v>173</v>
      </c>
      <c r="I146" s="26">
        <v>4.7500000000000001E-2</v>
      </c>
      <c r="L146" s="11">
        <v>4.12</v>
      </c>
    </row>
    <row r="147" spans="1:12" x14ac:dyDescent="0.25">
      <c r="A147" s="20"/>
      <c r="B147" s="16" t="s">
        <v>211</v>
      </c>
      <c r="C147" s="44">
        <v>39387</v>
      </c>
      <c r="D147" s="29">
        <f t="shared" si="2"/>
        <v>4.1900000000000007E-2</v>
      </c>
      <c r="E147" s="27">
        <v>0.1125</v>
      </c>
      <c r="F147">
        <v>8.1999999999999993</v>
      </c>
      <c r="G147" s="28">
        <v>34666.11</v>
      </c>
      <c r="H147" s="35">
        <v>179</v>
      </c>
      <c r="I147" s="26">
        <v>4.4999999999999998E-2</v>
      </c>
      <c r="L147" s="11">
        <v>4.1900000000000004</v>
      </c>
    </row>
    <row r="148" spans="1:12" x14ac:dyDescent="0.25">
      <c r="A148" s="20"/>
      <c r="B148" s="16" t="s">
        <v>212</v>
      </c>
      <c r="C148" s="44">
        <v>39417</v>
      </c>
      <c r="D148" s="29">
        <f t="shared" si="2"/>
        <v>4.4600000000000001E-2</v>
      </c>
      <c r="E148" s="27">
        <v>0.1125</v>
      </c>
      <c r="F148">
        <v>7.4</v>
      </c>
      <c r="G148" s="28">
        <v>36264.980000000003</v>
      </c>
      <c r="H148" s="35">
        <v>230</v>
      </c>
      <c r="I148" s="26">
        <v>4.2500000000000003E-2</v>
      </c>
      <c r="L148" s="11">
        <v>4.46</v>
      </c>
    </row>
    <row r="149" spans="1:12" x14ac:dyDescent="0.25">
      <c r="A149" s="12">
        <v>2008</v>
      </c>
      <c r="B149" s="16" t="s">
        <v>201</v>
      </c>
      <c r="C149" s="44">
        <v>39448</v>
      </c>
      <c r="D149" s="29">
        <f t="shared" si="2"/>
        <v>4.5599999999999995E-2</v>
      </c>
      <c r="E149" s="27">
        <v>0.1125</v>
      </c>
      <c r="F149">
        <v>8</v>
      </c>
      <c r="G149" s="28">
        <v>33341.440000000002</v>
      </c>
      <c r="H149" s="35">
        <v>227</v>
      </c>
      <c r="I149" s="26">
        <v>0.03</v>
      </c>
      <c r="L149" s="11">
        <v>4.5599999999999996</v>
      </c>
    </row>
    <row r="150" spans="1:12" x14ac:dyDescent="0.25">
      <c r="A150" s="18"/>
      <c r="B150" s="16" t="s">
        <v>202</v>
      </c>
      <c r="C150" s="44">
        <v>39479</v>
      </c>
      <c r="D150" s="29">
        <f t="shared" si="2"/>
        <v>4.6100000000000002E-2</v>
      </c>
      <c r="E150" s="27">
        <v>0.1125</v>
      </c>
      <c r="F150">
        <v>8.6999999999999993</v>
      </c>
      <c r="G150" s="28">
        <v>38962.9</v>
      </c>
      <c r="H150" s="37">
        <v>259</v>
      </c>
      <c r="I150" s="47">
        <v>0.03</v>
      </c>
      <c r="L150" s="11">
        <v>4.6100000000000003</v>
      </c>
    </row>
    <row r="151" spans="1:12" x14ac:dyDescent="0.25">
      <c r="A151" s="18"/>
      <c r="B151" s="16" t="s">
        <v>203</v>
      </c>
      <c r="C151" s="44">
        <v>39508</v>
      </c>
      <c r="D151" s="29">
        <f t="shared" si="2"/>
        <v>4.7300000000000002E-2</v>
      </c>
      <c r="E151" s="27">
        <v>0.1125</v>
      </c>
      <c r="F151">
        <v>8.6</v>
      </c>
      <c r="G151" s="28">
        <v>34799.120000000003</v>
      </c>
      <c r="H151" s="37">
        <v>267</v>
      </c>
      <c r="I151" s="26">
        <v>2.2499999999999999E-2</v>
      </c>
      <c r="L151" s="11">
        <v>4.7300000000000004</v>
      </c>
    </row>
    <row r="152" spans="1:12" x14ac:dyDescent="0.25">
      <c r="A152" s="18"/>
      <c r="B152" s="16" t="s">
        <v>204</v>
      </c>
      <c r="C152" s="44">
        <v>39539</v>
      </c>
      <c r="D152" s="29">
        <f t="shared" si="2"/>
        <v>5.04E-2</v>
      </c>
      <c r="E152" s="27">
        <v>0.11749999999999999</v>
      </c>
      <c r="F152">
        <v>8.5</v>
      </c>
      <c r="G152" s="28">
        <v>40254.120000000003</v>
      </c>
      <c r="H152" s="37">
        <v>273</v>
      </c>
      <c r="I152" s="47">
        <v>0.02</v>
      </c>
      <c r="L152" s="11">
        <v>5.04</v>
      </c>
    </row>
    <row r="153" spans="1:12" x14ac:dyDescent="0.25">
      <c r="A153" s="18"/>
      <c r="B153" s="16" t="s">
        <v>205</v>
      </c>
      <c r="C153" s="44">
        <v>39569</v>
      </c>
      <c r="D153" s="29">
        <f t="shared" si="2"/>
        <v>5.5800000000000002E-2</v>
      </c>
      <c r="E153" s="27">
        <v>0.11749999999999999</v>
      </c>
      <c r="F153">
        <v>7.9</v>
      </c>
      <c r="G153" s="28">
        <v>44617.39</v>
      </c>
      <c r="H153" s="37">
        <v>207</v>
      </c>
      <c r="I153" s="47">
        <v>0.02</v>
      </c>
      <c r="L153" s="11">
        <v>5.58</v>
      </c>
    </row>
    <row r="154" spans="1:12" x14ac:dyDescent="0.25">
      <c r="A154" s="18"/>
      <c r="B154" s="16" t="s">
        <v>206</v>
      </c>
      <c r="C154" s="44">
        <v>39600</v>
      </c>
      <c r="D154" s="29">
        <f t="shared" si="2"/>
        <v>6.0599999999999994E-2</v>
      </c>
      <c r="E154" s="27">
        <v>0.1225</v>
      </c>
      <c r="F154">
        <v>7.8</v>
      </c>
      <c r="G154" s="28">
        <v>40712.32</v>
      </c>
      <c r="H154" s="35">
        <v>179</v>
      </c>
      <c r="I154" s="47">
        <v>0.02</v>
      </c>
      <c r="L154" s="11">
        <v>6.06</v>
      </c>
    </row>
    <row r="155" spans="1:12" x14ac:dyDescent="0.25">
      <c r="A155" s="18"/>
      <c r="B155" s="16" t="s">
        <v>207</v>
      </c>
      <c r="C155" s="44">
        <v>39630</v>
      </c>
      <c r="D155" s="29">
        <f t="shared" si="2"/>
        <v>6.3700000000000007E-2</v>
      </c>
      <c r="E155" s="27">
        <v>0.13</v>
      </c>
      <c r="F155">
        <v>8.1</v>
      </c>
      <c r="G155" s="28">
        <v>38095.49</v>
      </c>
      <c r="H155" s="37">
        <v>232</v>
      </c>
      <c r="I155" s="47">
        <v>0.02</v>
      </c>
      <c r="L155" s="11">
        <v>6.37</v>
      </c>
    </row>
    <row r="156" spans="1:12" x14ac:dyDescent="0.25">
      <c r="A156" s="18"/>
      <c r="B156" s="16" t="s">
        <v>208</v>
      </c>
      <c r="C156" s="44">
        <v>39661</v>
      </c>
      <c r="D156" s="29">
        <f t="shared" si="2"/>
        <v>6.1699999999999998E-2</v>
      </c>
      <c r="E156" s="27">
        <v>0.13</v>
      </c>
      <c r="F156">
        <v>7.6</v>
      </c>
      <c r="G156" s="28">
        <v>34166.04</v>
      </c>
      <c r="H156" s="37">
        <v>228</v>
      </c>
      <c r="I156" s="47">
        <v>0.02</v>
      </c>
      <c r="L156" s="11">
        <v>6.17</v>
      </c>
    </row>
    <row r="157" spans="1:12" x14ac:dyDescent="0.25">
      <c r="A157" s="18"/>
      <c r="B157" s="16" t="s">
        <v>209</v>
      </c>
      <c r="C157" s="44">
        <v>39692</v>
      </c>
      <c r="D157" s="29">
        <f t="shared" si="2"/>
        <v>6.25E-2</v>
      </c>
      <c r="E157" s="27">
        <v>0.13750000000000001</v>
      </c>
      <c r="F157">
        <v>7.6</v>
      </c>
      <c r="G157" s="28">
        <v>26019.57</v>
      </c>
      <c r="H157" s="35">
        <v>246</v>
      </c>
      <c r="I157" s="47">
        <v>0.02</v>
      </c>
      <c r="L157" s="11">
        <v>6.25</v>
      </c>
    </row>
    <row r="158" spans="1:12" x14ac:dyDescent="0.25">
      <c r="A158" s="18"/>
      <c r="B158" s="16" t="s">
        <v>210</v>
      </c>
      <c r="C158" s="44">
        <v>39722</v>
      </c>
      <c r="D158" s="29">
        <f t="shared" si="2"/>
        <v>6.4100000000000004E-2</v>
      </c>
      <c r="E158" s="27">
        <v>0.13750000000000001</v>
      </c>
      <c r="F158">
        <v>7.5</v>
      </c>
      <c r="G158" s="28">
        <v>17264.52</v>
      </c>
      <c r="H158" s="37">
        <v>337</v>
      </c>
      <c r="I158" s="47">
        <v>0.01</v>
      </c>
      <c r="L158" s="11">
        <v>6.41</v>
      </c>
    </row>
    <row r="159" spans="1:12" x14ac:dyDescent="0.25">
      <c r="A159" s="18"/>
      <c r="B159" s="16" t="s">
        <v>211</v>
      </c>
      <c r="C159" s="44">
        <v>39753</v>
      </c>
      <c r="D159" s="29">
        <f t="shared" si="2"/>
        <v>6.3899999999999998E-2</v>
      </c>
      <c r="E159" s="27">
        <v>0.13750000000000001</v>
      </c>
      <c r="F159">
        <v>7.6</v>
      </c>
      <c r="G159" s="28">
        <v>15672.74</v>
      </c>
      <c r="H159" s="37">
        <v>439</v>
      </c>
      <c r="I159" s="47">
        <v>0.01</v>
      </c>
      <c r="L159" s="11">
        <v>6.39</v>
      </c>
    </row>
    <row r="160" spans="1:12" x14ac:dyDescent="0.25">
      <c r="A160" s="18"/>
      <c r="B160" s="16" t="s">
        <v>212</v>
      </c>
      <c r="C160" s="44">
        <v>39783</v>
      </c>
      <c r="D160" s="29">
        <f t="shared" si="2"/>
        <v>5.9000000000000004E-2</v>
      </c>
      <c r="E160" s="27">
        <v>0.13750000000000001</v>
      </c>
      <c r="F160">
        <v>6.8</v>
      </c>
      <c r="G160" s="28">
        <v>16234.46</v>
      </c>
      <c r="H160" s="37">
        <v>530</v>
      </c>
      <c r="I160" s="26">
        <v>2.5000000000000001E-3</v>
      </c>
      <c r="L160" s="11">
        <v>5.9</v>
      </c>
    </row>
    <row r="161" spans="1:12" x14ac:dyDescent="0.25">
      <c r="A161" s="12">
        <v>2009</v>
      </c>
      <c r="B161" s="16" t="s">
        <v>201</v>
      </c>
      <c r="C161" s="44">
        <v>39814</v>
      </c>
      <c r="D161" s="29">
        <f t="shared" si="2"/>
        <v>5.8400000000000001E-2</v>
      </c>
      <c r="E161" s="27">
        <v>0.1275</v>
      </c>
      <c r="F161">
        <v>8.1999999999999993</v>
      </c>
      <c r="G161" s="28">
        <v>16961.919999999998</v>
      </c>
      <c r="H161" s="37">
        <v>405</v>
      </c>
      <c r="I161" s="26">
        <v>2.5000000000000001E-3</v>
      </c>
      <c r="L161" s="11">
        <v>5.84</v>
      </c>
    </row>
    <row r="162" spans="1:12" x14ac:dyDescent="0.25">
      <c r="A162" s="18"/>
      <c r="B162" s="16" t="s">
        <v>202</v>
      </c>
      <c r="C162" s="44">
        <v>39845</v>
      </c>
      <c r="D162" s="29">
        <f t="shared" si="2"/>
        <v>5.9000000000000004E-2</v>
      </c>
      <c r="E162" s="27">
        <v>0.1275</v>
      </c>
      <c r="F162">
        <v>8.5</v>
      </c>
      <c r="G162" s="28">
        <v>16114.5</v>
      </c>
      <c r="H162" s="37">
        <v>426</v>
      </c>
      <c r="I162" s="26">
        <v>2.5000000000000001E-3</v>
      </c>
      <c r="L162" s="11">
        <v>5.9</v>
      </c>
    </row>
    <row r="163" spans="1:12" x14ac:dyDescent="0.25">
      <c r="A163" s="18"/>
      <c r="B163" s="16" t="s">
        <v>203</v>
      </c>
      <c r="C163" s="44">
        <v>39873</v>
      </c>
      <c r="D163" s="29">
        <f t="shared" si="2"/>
        <v>5.6100000000000004E-2</v>
      </c>
      <c r="E163" s="27">
        <v>0.1125</v>
      </c>
      <c r="F163">
        <v>9</v>
      </c>
      <c r="G163" s="28">
        <v>17655.68</v>
      </c>
      <c r="H163" s="35">
        <v>442</v>
      </c>
      <c r="I163" s="26">
        <v>2.5000000000000001E-3</v>
      </c>
      <c r="L163" s="11">
        <v>5.61</v>
      </c>
    </row>
    <row r="164" spans="1:12" x14ac:dyDescent="0.25">
      <c r="A164" s="18"/>
      <c r="B164" s="16" t="s">
        <v>204</v>
      </c>
      <c r="C164" s="44">
        <v>39904</v>
      </c>
      <c r="D164" s="29">
        <f t="shared" si="2"/>
        <v>5.5300000000000002E-2</v>
      </c>
      <c r="E164" s="27">
        <v>0.10249999999999999</v>
      </c>
      <c r="F164">
        <v>8.9</v>
      </c>
      <c r="G164" s="28">
        <v>21682.49</v>
      </c>
      <c r="H164" s="35">
        <v>427</v>
      </c>
      <c r="I164" s="26">
        <v>2.5000000000000001E-3</v>
      </c>
      <c r="L164" s="11">
        <v>5.53</v>
      </c>
    </row>
    <row r="165" spans="1:12" x14ac:dyDescent="0.25">
      <c r="A165" s="18"/>
      <c r="B165" s="16" t="s">
        <v>205</v>
      </c>
      <c r="C165" s="44">
        <v>39934</v>
      </c>
      <c r="D165" s="29">
        <f t="shared" si="2"/>
        <v>5.2000000000000005E-2</v>
      </c>
      <c r="E165" s="27">
        <v>0.10249999999999999</v>
      </c>
      <c r="F165">
        <v>8.8000000000000007</v>
      </c>
      <c r="G165" s="28">
        <v>27003.919999999998</v>
      </c>
      <c r="H165" s="37">
        <v>351</v>
      </c>
      <c r="I165" s="26">
        <v>2.5000000000000001E-3</v>
      </c>
      <c r="L165" s="11">
        <v>5.2</v>
      </c>
    </row>
    <row r="166" spans="1:12" x14ac:dyDescent="0.25">
      <c r="A166" s="18"/>
      <c r="B166" s="16" t="s">
        <v>206</v>
      </c>
      <c r="C166" s="44">
        <v>39965</v>
      </c>
      <c r="D166" s="29">
        <f t="shared" si="2"/>
        <v>4.8000000000000001E-2</v>
      </c>
      <c r="E166" s="27">
        <v>9.2499999999999999E-2</v>
      </c>
      <c r="F166">
        <v>8.1</v>
      </c>
      <c r="G166" s="28">
        <v>26231.119999999999</v>
      </c>
      <c r="H166" s="37">
        <v>266</v>
      </c>
      <c r="I166" s="26">
        <v>2.5000000000000001E-3</v>
      </c>
      <c r="L166" s="11">
        <v>4.8</v>
      </c>
    </row>
    <row r="167" spans="1:12" x14ac:dyDescent="0.25">
      <c r="A167" s="18"/>
      <c r="B167" s="16" t="s">
        <v>207</v>
      </c>
      <c r="C167" s="44">
        <v>39995</v>
      </c>
      <c r="D167" s="29">
        <f t="shared" si="2"/>
        <v>4.4999999999999998E-2</v>
      </c>
      <c r="E167" s="27">
        <v>8.7499999999999994E-2</v>
      </c>
      <c r="F167">
        <v>8</v>
      </c>
      <c r="G167" s="28">
        <v>29396.52</v>
      </c>
      <c r="H167" s="37">
        <v>277</v>
      </c>
      <c r="I167" s="26">
        <v>2.5000000000000001E-3</v>
      </c>
      <c r="L167" s="11">
        <v>4.5</v>
      </c>
    </row>
    <row r="168" spans="1:12" x14ac:dyDescent="0.25">
      <c r="A168" s="18"/>
      <c r="B168" s="16" t="s">
        <v>208</v>
      </c>
      <c r="C168" s="44">
        <v>40026</v>
      </c>
      <c r="D168" s="29">
        <f t="shared" si="2"/>
        <v>4.36E-2</v>
      </c>
      <c r="E168" s="27">
        <v>8.7499999999999994E-2</v>
      </c>
      <c r="F168">
        <v>8.1</v>
      </c>
      <c r="G168" s="28">
        <v>29888.34</v>
      </c>
      <c r="H168" s="37">
        <v>243</v>
      </c>
      <c r="I168" s="26">
        <v>2.5000000000000001E-3</v>
      </c>
      <c r="L168" s="11">
        <v>4.3600000000000003</v>
      </c>
    </row>
    <row r="169" spans="1:12" x14ac:dyDescent="0.25">
      <c r="A169" s="18"/>
      <c r="B169" s="16" t="s">
        <v>209</v>
      </c>
      <c r="C169" s="44">
        <v>40057</v>
      </c>
      <c r="D169" s="29">
        <f t="shared" si="2"/>
        <v>4.3400000000000001E-2</v>
      </c>
      <c r="E169" s="27">
        <v>8.7499999999999994E-2</v>
      </c>
      <c r="F169">
        <v>7.7</v>
      </c>
      <c r="G169" s="28">
        <v>34716.639999999999</v>
      </c>
      <c r="H169" s="35">
        <v>272</v>
      </c>
      <c r="I169" s="26">
        <v>2.5000000000000001E-3</v>
      </c>
      <c r="L169" s="11">
        <v>4.34</v>
      </c>
    </row>
    <row r="170" spans="1:12" x14ac:dyDescent="0.25">
      <c r="A170" s="18"/>
      <c r="B170" s="16" t="s">
        <v>210</v>
      </c>
      <c r="C170" s="44">
        <v>40087</v>
      </c>
      <c r="D170" s="29">
        <f t="shared" si="2"/>
        <v>4.1700000000000001E-2</v>
      </c>
      <c r="E170" s="27">
        <v>8.7499999999999994E-2</v>
      </c>
      <c r="F170">
        <v>7.5</v>
      </c>
      <c r="G170" s="28">
        <v>35094.65</v>
      </c>
      <c r="H170" s="37">
        <v>251</v>
      </c>
      <c r="I170" s="26">
        <v>2.5000000000000001E-3</v>
      </c>
      <c r="L170" s="11">
        <v>4.17</v>
      </c>
    </row>
    <row r="171" spans="1:12" x14ac:dyDescent="0.25">
      <c r="A171" s="18"/>
      <c r="B171" s="16" t="s">
        <v>211</v>
      </c>
      <c r="C171" s="44">
        <v>40118</v>
      </c>
      <c r="D171" s="29">
        <f t="shared" si="2"/>
        <v>4.2199999999999994E-2</v>
      </c>
      <c r="E171" s="27">
        <v>8.7499999999999994E-2</v>
      </c>
      <c r="F171">
        <v>7.4</v>
      </c>
      <c r="G171" s="28">
        <v>38308.92</v>
      </c>
      <c r="H171" s="35">
        <v>238</v>
      </c>
      <c r="I171" s="26">
        <v>2.5000000000000001E-3</v>
      </c>
      <c r="L171" s="11">
        <v>4.22</v>
      </c>
    </row>
    <row r="172" spans="1:12" x14ac:dyDescent="0.25">
      <c r="A172" s="18"/>
      <c r="B172" s="16" t="s">
        <v>212</v>
      </c>
      <c r="C172" s="44">
        <v>40148</v>
      </c>
      <c r="D172" s="29">
        <f t="shared" si="2"/>
        <v>4.3099999999999999E-2</v>
      </c>
      <c r="E172" s="27">
        <v>8.7499999999999994E-2</v>
      </c>
      <c r="F172">
        <v>6.8</v>
      </c>
      <c r="G172" s="28">
        <v>39350.78</v>
      </c>
      <c r="H172" s="37">
        <v>219</v>
      </c>
      <c r="I172" s="26">
        <v>2.5000000000000001E-3</v>
      </c>
      <c r="L172" s="11">
        <v>4.3099999999999996</v>
      </c>
    </row>
    <row r="173" spans="1:12" x14ac:dyDescent="0.25">
      <c r="A173" s="12">
        <v>2010</v>
      </c>
      <c r="B173" s="16" t="s">
        <v>201</v>
      </c>
      <c r="C173" s="44">
        <v>40179</v>
      </c>
      <c r="D173" s="29">
        <f t="shared" si="2"/>
        <v>4.5899999999999996E-2</v>
      </c>
      <c r="E173" s="27">
        <v>8.7499999999999994E-2</v>
      </c>
      <c r="F173">
        <v>7.2</v>
      </c>
      <c r="G173" s="28">
        <v>34838.199999999997</v>
      </c>
      <c r="H173" s="37">
        <v>191</v>
      </c>
      <c r="I173" s="26">
        <v>2.5000000000000001E-3</v>
      </c>
      <c r="L173" s="11">
        <v>4.59</v>
      </c>
    </row>
    <row r="174" spans="1:12" x14ac:dyDescent="0.25">
      <c r="A174" s="18"/>
      <c r="B174" s="16" t="s">
        <v>202</v>
      </c>
      <c r="C174" s="44">
        <v>40210</v>
      </c>
      <c r="D174" s="29">
        <f t="shared" si="2"/>
        <v>4.8300000000000003E-2</v>
      </c>
      <c r="E174" s="27">
        <v>8.7499999999999994E-2</v>
      </c>
      <c r="F174">
        <v>7.4</v>
      </c>
      <c r="G174" s="28">
        <v>36803.129999999997</v>
      </c>
      <c r="H174" s="35">
        <v>230</v>
      </c>
      <c r="I174" s="26">
        <v>2.5000000000000001E-3</v>
      </c>
      <c r="L174" s="11">
        <v>4.83</v>
      </c>
    </row>
    <row r="175" spans="1:12" x14ac:dyDescent="0.25">
      <c r="A175" s="18"/>
      <c r="B175" s="16" t="s">
        <v>203</v>
      </c>
      <c r="C175" s="44">
        <v>40238</v>
      </c>
      <c r="D175" s="29">
        <f t="shared" si="2"/>
        <v>5.1699999999999996E-2</v>
      </c>
      <c r="E175" s="27">
        <v>8.7499999999999994E-2</v>
      </c>
      <c r="F175">
        <v>7.6</v>
      </c>
      <c r="G175" s="28">
        <v>39541.230000000003</v>
      </c>
      <c r="H175" s="37">
        <v>201</v>
      </c>
      <c r="I175" s="26">
        <v>2.5000000000000001E-3</v>
      </c>
      <c r="L175" s="11">
        <v>5.17</v>
      </c>
    </row>
    <row r="176" spans="1:12" x14ac:dyDescent="0.25">
      <c r="A176" s="18"/>
      <c r="B176" s="16" t="s">
        <v>204</v>
      </c>
      <c r="C176" s="44">
        <v>40269</v>
      </c>
      <c r="D176" s="29">
        <f t="shared" si="2"/>
        <v>5.2600000000000001E-2</v>
      </c>
      <c r="E176" s="27">
        <v>9.5000000000000001E-2</v>
      </c>
      <c r="F176">
        <v>7.3</v>
      </c>
      <c r="G176" s="28">
        <v>38877.21</v>
      </c>
      <c r="H176" s="35">
        <v>184</v>
      </c>
      <c r="I176" s="26">
        <v>2.5000000000000001E-3</v>
      </c>
      <c r="L176" s="11">
        <v>5.26</v>
      </c>
    </row>
    <row r="177" spans="1:12" x14ac:dyDescent="0.25">
      <c r="A177" s="18"/>
      <c r="B177" s="16" t="s">
        <v>205</v>
      </c>
      <c r="C177" s="44">
        <v>40299</v>
      </c>
      <c r="D177" s="29">
        <f t="shared" si="2"/>
        <v>5.2199999999999996E-2</v>
      </c>
      <c r="E177" s="27">
        <v>9.5000000000000001E-2</v>
      </c>
      <c r="F177">
        <v>7.5</v>
      </c>
      <c r="G177" s="28">
        <v>34679.040000000001</v>
      </c>
      <c r="H177" s="37">
        <v>190</v>
      </c>
      <c r="I177" s="26">
        <v>2.5000000000000001E-3</v>
      </c>
      <c r="L177" s="11">
        <v>5.22</v>
      </c>
    </row>
    <row r="178" spans="1:12" x14ac:dyDescent="0.25">
      <c r="A178" s="18"/>
      <c r="B178" s="16" t="s">
        <v>206</v>
      </c>
      <c r="C178" s="44">
        <v>40330</v>
      </c>
      <c r="D178" s="29">
        <f t="shared" si="2"/>
        <v>4.8399999999999999E-2</v>
      </c>
      <c r="E178" s="27">
        <v>0.10249999999999999</v>
      </c>
      <c r="F178">
        <v>7</v>
      </c>
      <c r="G178" s="28">
        <v>33834.480000000003</v>
      </c>
      <c r="H178" s="37">
        <v>235</v>
      </c>
      <c r="I178" s="26">
        <v>2.5000000000000001E-3</v>
      </c>
      <c r="L178" s="11">
        <v>4.84</v>
      </c>
    </row>
    <row r="179" spans="1:12" x14ac:dyDescent="0.25">
      <c r="A179" s="18"/>
      <c r="B179" s="16" t="s">
        <v>207</v>
      </c>
      <c r="C179" s="44">
        <v>40360</v>
      </c>
      <c r="D179" s="29">
        <f t="shared" si="2"/>
        <v>4.5999999999999999E-2</v>
      </c>
      <c r="E179" s="27">
        <v>0.1075</v>
      </c>
      <c r="F179">
        <v>6.9</v>
      </c>
      <c r="G179" s="28">
        <v>38347.94</v>
      </c>
      <c r="H179" s="37">
        <v>250</v>
      </c>
      <c r="I179" s="26">
        <v>2.5000000000000001E-3</v>
      </c>
      <c r="L179" s="11">
        <v>4.5999999999999996</v>
      </c>
    </row>
    <row r="180" spans="1:12" x14ac:dyDescent="0.25">
      <c r="A180" s="18"/>
      <c r="B180" s="16" t="s">
        <v>208</v>
      </c>
      <c r="C180" s="44">
        <v>40391</v>
      </c>
      <c r="D180" s="29">
        <f t="shared" si="2"/>
        <v>4.4900000000000002E-2</v>
      </c>
      <c r="E180" s="27">
        <v>0.1075</v>
      </c>
      <c r="F180">
        <v>6.7</v>
      </c>
      <c r="G180" s="28">
        <v>37108.28</v>
      </c>
      <c r="H180" s="35">
        <v>204</v>
      </c>
      <c r="I180" s="26">
        <v>2.5000000000000001E-3</v>
      </c>
      <c r="L180" s="11">
        <v>4.49</v>
      </c>
    </row>
    <row r="181" spans="1:12" x14ac:dyDescent="0.25">
      <c r="A181" s="18"/>
      <c r="B181" s="16" t="s">
        <v>209</v>
      </c>
      <c r="C181" s="44">
        <v>40422</v>
      </c>
      <c r="D181" s="29">
        <f t="shared" si="2"/>
        <v>4.7E-2</v>
      </c>
      <c r="E181" s="27">
        <v>0.1075</v>
      </c>
      <c r="F181">
        <v>6.2</v>
      </c>
      <c r="G181" s="28">
        <v>41153.32</v>
      </c>
      <c r="H181" s="35">
        <v>222</v>
      </c>
      <c r="I181" s="26">
        <v>2.5000000000000001E-3</v>
      </c>
      <c r="L181" s="11">
        <v>4.7</v>
      </c>
    </row>
    <row r="182" spans="1:12" x14ac:dyDescent="0.25">
      <c r="A182" s="18"/>
      <c r="B182" s="16" t="s">
        <v>210</v>
      </c>
      <c r="C182" s="44">
        <v>40452</v>
      </c>
      <c r="D182" s="29">
        <f t="shared" si="2"/>
        <v>5.2000000000000005E-2</v>
      </c>
      <c r="E182" s="27">
        <v>0.1075</v>
      </c>
      <c r="F182">
        <v>6.1</v>
      </c>
      <c r="G182" s="28">
        <v>41359.74</v>
      </c>
      <c r="H182" s="37">
        <v>203</v>
      </c>
      <c r="I182" s="26">
        <v>2.5000000000000001E-3</v>
      </c>
      <c r="L182" s="11">
        <v>5.2</v>
      </c>
    </row>
    <row r="183" spans="1:12" x14ac:dyDescent="0.25">
      <c r="A183" s="18"/>
      <c r="B183" s="16" t="s">
        <v>211</v>
      </c>
      <c r="C183" s="44">
        <v>40483</v>
      </c>
      <c r="D183" s="29">
        <f t="shared" si="2"/>
        <v>5.6299999999999996E-2</v>
      </c>
      <c r="E183" s="27">
        <v>0.1075</v>
      </c>
      <c r="F183">
        <v>5.7</v>
      </c>
      <c r="G183" s="28">
        <v>39631.78</v>
      </c>
      <c r="H183" s="37">
        <v>171</v>
      </c>
      <c r="I183" s="26">
        <v>2.5000000000000001E-3</v>
      </c>
      <c r="L183" s="11">
        <v>5.63</v>
      </c>
    </row>
    <row r="184" spans="1:12" x14ac:dyDescent="0.25">
      <c r="A184" s="18"/>
      <c r="B184" s="16" t="s">
        <v>212</v>
      </c>
      <c r="C184" s="44">
        <v>40513</v>
      </c>
      <c r="D184" s="29">
        <f t="shared" ref="D184:D242" si="3">L184/100</f>
        <v>5.91E-2</v>
      </c>
      <c r="E184" s="27">
        <v>0.1075</v>
      </c>
      <c r="F184">
        <v>5.3</v>
      </c>
      <c r="G184" s="28">
        <v>41745.65</v>
      </c>
      <c r="H184" s="35">
        <v>183</v>
      </c>
      <c r="I184" s="26">
        <v>2.5000000000000001E-3</v>
      </c>
      <c r="L184" s="11">
        <v>5.91</v>
      </c>
    </row>
    <row r="185" spans="1:12" x14ac:dyDescent="0.25">
      <c r="A185" s="12">
        <v>2011</v>
      </c>
      <c r="B185" s="16" t="s">
        <v>201</v>
      </c>
      <c r="C185" s="44">
        <v>40544</v>
      </c>
      <c r="D185" s="29">
        <f t="shared" si="3"/>
        <v>5.9900000000000002E-2</v>
      </c>
      <c r="E185" s="27">
        <v>0.1125</v>
      </c>
      <c r="F185">
        <v>6.1</v>
      </c>
      <c r="G185" s="28">
        <v>40088.97</v>
      </c>
      <c r="H185" s="35">
        <v>181</v>
      </c>
      <c r="I185" s="26">
        <v>2.5000000000000001E-3</v>
      </c>
      <c r="L185" s="11">
        <v>5.99</v>
      </c>
    </row>
    <row r="186" spans="1:12" x14ac:dyDescent="0.25">
      <c r="A186" s="18"/>
      <c r="B186" s="16" t="s">
        <v>202</v>
      </c>
      <c r="C186" s="44">
        <v>40575</v>
      </c>
      <c r="D186" s="29">
        <f t="shared" si="3"/>
        <v>6.0100000000000001E-2</v>
      </c>
      <c r="E186" s="27">
        <v>0.1125</v>
      </c>
      <c r="F186">
        <v>6.4</v>
      </c>
      <c r="G186" s="28">
        <v>40385.32</v>
      </c>
      <c r="H186" s="35">
        <v>169</v>
      </c>
      <c r="I186" s="26">
        <v>2.5000000000000001E-3</v>
      </c>
      <c r="L186" s="11">
        <v>6.01</v>
      </c>
    </row>
    <row r="187" spans="1:12" x14ac:dyDescent="0.25">
      <c r="A187" s="18"/>
      <c r="B187" s="16" t="s">
        <v>203</v>
      </c>
      <c r="C187" s="44">
        <v>40603</v>
      </c>
      <c r="D187" s="29">
        <f t="shared" si="3"/>
        <v>6.3E-2</v>
      </c>
      <c r="E187" s="27">
        <v>0.11749999999999999</v>
      </c>
      <c r="F187">
        <v>6.5</v>
      </c>
      <c r="G187" s="28">
        <v>41993.99</v>
      </c>
      <c r="H187" s="37">
        <v>174</v>
      </c>
      <c r="I187" s="26">
        <v>2.5000000000000001E-3</v>
      </c>
      <c r="L187" s="11">
        <v>6.3</v>
      </c>
    </row>
    <row r="188" spans="1:12" x14ac:dyDescent="0.25">
      <c r="A188" s="18"/>
      <c r="B188" s="16" t="s">
        <v>204</v>
      </c>
      <c r="C188" s="44">
        <v>40634</v>
      </c>
      <c r="D188" s="29">
        <f t="shared" si="3"/>
        <v>6.5099999999999991E-2</v>
      </c>
      <c r="E188" s="27">
        <v>0.12</v>
      </c>
      <c r="F188">
        <v>6.4</v>
      </c>
      <c r="G188" s="28">
        <v>41994.45</v>
      </c>
      <c r="H188" s="35">
        <v>171</v>
      </c>
      <c r="I188" s="26">
        <v>2.5000000000000001E-3</v>
      </c>
      <c r="L188" s="11">
        <v>6.51</v>
      </c>
    </row>
    <row r="189" spans="1:12" x14ac:dyDescent="0.25">
      <c r="A189" s="18"/>
      <c r="B189" s="16" t="s">
        <v>205</v>
      </c>
      <c r="C189" s="44">
        <v>40664</v>
      </c>
      <c r="D189" s="29">
        <f t="shared" si="3"/>
        <v>6.5500000000000003E-2</v>
      </c>
      <c r="E189" s="27">
        <v>0.12</v>
      </c>
      <c r="F189">
        <v>6.4</v>
      </c>
      <c r="G189" s="28">
        <v>40905.25</v>
      </c>
      <c r="H189" s="35">
        <v>165</v>
      </c>
      <c r="I189" s="26">
        <v>2.5000000000000001E-3</v>
      </c>
      <c r="L189" s="11">
        <v>6.55</v>
      </c>
    </row>
    <row r="190" spans="1:12" x14ac:dyDescent="0.25">
      <c r="A190" s="18"/>
      <c r="B190" s="16" t="s">
        <v>206</v>
      </c>
      <c r="C190" s="44">
        <v>40695</v>
      </c>
      <c r="D190" s="29">
        <f t="shared" si="3"/>
        <v>6.7099999999999993E-2</v>
      </c>
      <c r="E190" s="27">
        <v>0.1225</v>
      </c>
      <c r="F190">
        <v>6.2</v>
      </c>
      <c r="G190" s="28">
        <v>39933.21</v>
      </c>
      <c r="H190" s="37">
        <v>176</v>
      </c>
      <c r="I190" s="26">
        <v>2.5000000000000001E-3</v>
      </c>
      <c r="L190" s="11">
        <v>6.71</v>
      </c>
    </row>
    <row r="191" spans="1:12" x14ac:dyDescent="0.25">
      <c r="A191" s="18"/>
      <c r="B191" s="16" t="s">
        <v>207</v>
      </c>
      <c r="C191" s="44">
        <v>40725</v>
      </c>
      <c r="D191" s="29">
        <f t="shared" si="3"/>
        <v>6.8699999999999997E-2</v>
      </c>
      <c r="E191" s="27">
        <v>0.125</v>
      </c>
      <c r="F191">
        <v>6</v>
      </c>
      <c r="G191" s="28">
        <v>37975.11</v>
      </c>
      <c r="H191" s="35">
        <v>147</v>
      </c>
      <c r="I191" s="26">
        <v>2.5000000000000001E-3</v>
      </c>
      <c r="L191" s="11">
        <v>6.87</v>
      </c>
    </row>
    <row r="192" spans="1:12" x14ac:dyDescent="0.25">
      <c r="A192" s="18"/>
      <c r="B192" s="16" t="s">
        <v>208</v>
      </c>
      <c r="C192" s="44">
        <v>40756</v>
      </c>
      <c r="D192" s="29">
        <f t="shared" si="3"/>
        <v>7.2300000000000003E-2</v>
      </c>
      <c r="E192" s="27">
        <v>0.12</v>
      </c>
      <c r="F192">
        <v>6</v>
      </c>
      <c r="G192" s="28">
        <v>35543.81</v>
      </c>
      <c r="H192" s="35">
        <v>155</v>
      </c>
      <c r="I192" s="26">
        <v>2.5000000000000001E-3</v>
      </c>
      <c r="L192" s="11">
        <v>7.23</v>
      </c>
    </row>
    <row r="193" spans="1:12" x14ac:dyDescent="0.25">
      <c r="A193" s="18"/>
      <c r="B193" s="16" t="s">
        <v>209</v>
      </c>
      <c r="C193" s="44">
        <v>40787</v>
      </c>
      <c r="D193" s="29">
        <f t="shared" si="3"/>
        <v>7.3099999999999998E-2</v>
      </c>
      <c r="E193" s="27">
        <v>0.12</v>
      </c>
      <c r="F193">
        <v>6</v>
      </c>
      <c r="G193" s="28">
        <v>27813.64</v>
      </c>
      <c r="H193" s="37">
        <v>201</v>
      </c>
      <c r="I193" s="26">
        <v>2.5000000000000001E-3</v>
      </c>
      <c r="L193" s="11">
        <v>7.31</v>
      </c>
    </row>
    <row r="194" spans="1:12" x14ac:dyDescent="0.25">
      <c r="A194" s="18"/>
      <c r="B194" s="16" t="s">
        <v>210</v>
      </c>
      <c r="C194" s="44">
        <v>40817</v>
      </c>
      <c r="D194" s="29">
        <f t="shared" si="3"/>
        <v>6.9699999999999998E-2</v>
      </c>
      <c r="E194" s="27">
        <v>0.115</v>
      </c>
      <c r="F194">
        <v>5.8</v>
      </c>
      <c r="G194" s="28">
        <v>34160.269999999997</v>
      </c>
      <c r="H194" s="35">
        <v>286</v>
      </c>
      <c r="I194" s="26">
        <v>2.5000000000000001E-3</v>
      </c>
      <c r="L194" s="11">
        <v>6.97</v>
      </c>
    </row>
    <row r="195" spans="1:12" x14ac:dyDescent="0.25">
      <c r="A195" s="18"/>
      <c r="B195" s="16" t="s">
        <v>211</v>
      </c>
      <c r="C195" s="44">
        <v>40848</v>
      </c>
      <c r="D195" s="29">
        <f t="shared" si="3"/>
        <v>6.6400000000000001E-2</v>
      </c>
      <c r="E195" s="27">
        <v>0.11</v>
      </c>
      <c r="F195">
        <v>5.2</v>
      </c>
      <c r="G195" s="28">
        <v>31381.09</v>
      </c>
      <c r="H195" s="35">
        <v>231</v>
      </c>
      <c r="I195" s="26">
        <v>2.5000000000000001E-3</v>
      </c>
      <c r="L195" s="11">
        <v>6.64</v>
      </c>
    </row>
    <row r="196" spans="1:12" x14ac:dyDescent="0.25">
      <c r="A196" s="18"/>
      <c r="B196" s="16" t="s">
        <v>212</v>
      </c>
      <c r="C196" s="44">
        <v>40878</v>
      </c>
      <c r="D196" s="29">
        <f t="shared" si="3"/>
        <v>6.5000000000000002E-2</v>
      </c>
      <c r="E196" s="27">
        <v>0.11</v>
      </c>
      <c r="F196">
        <v>4.7</v>
      </c>
      <c r="G196" s="28">
        <v>30271.57</v>
      </c>
      <c r="H196" s="35">
        <v>216</v>
      </c>
      <c r="I196" s="26">
        <v>2.5000000000000001E-3</v>
      </c>
      <c r="L196" s="11">
        <v>6.5</v>
      </c>
    </row>
    <row r="197" spans="1:12" x14ac:dyDescent="0.25">
      <c r="A197" s="12">
        <v>2012</v>
      </c>
      <c r="B197" s="16" t="s">
        <v>201</v>
      </c>
      <c r="C197" s="44">
        <v>40909</v>
      </c>
      <c r="D197" s="29">
        <f t="shared" si="3"/>
        <v>6.2199999999999998E-2</v>
      </c>
      <c r="E197" s="27">
        <v>0.105</v>
      </c>
      <c r="F197">
        <v>5.5</v>
      </c>
      <c r="G197" s="28">
        <v>36067.06</v>
      </c>
      <c r="H197" s="35">
        <v>223</v>
      </c>
      <c r="I197" s="26">
        <v>2.5000000000000001E-3</v>
      </c>
      <c r="L197" s="11">
        <v>6.22</v>
      </c>
    </row>
    <row r="198" spans="1:12" x14ac:dyDescent="0.25">
      <c r="A198" s="18"/>
      <c r="B198" s="16" t="s">
        <v>202</v>
      </c>
      <c r="C198" s="44">
        <v>40940</v>
      </c>
      <c r="D198" s="29">
        <f t="shared" si="3"/>
        <v>5.8499999999999996E-2</v>
      </c>
      <c r="E198" s="27">
        <v>0.105</v>
      </c>
      <c r="F198">
        <v>5.7</v>
      </c>
      <c r="G198" s="28">
        <v>38395.83</v>
      </c>
      <c r="H198" s="35">
        <v>216</v>
      </c>
      <c r="I198" s="26">
        <v>2.5000000000000001E-3</v>
      </c>
      <c r="L198" s="11">
        <v>5.85</v>
      </c>
    </row>
    <row r="199" spans="1:12" x14ac:dyDescent="0.25">
      <c r="A199" s="18"/>
      <c r="B199" s="16" t="s">
        <v>203</v>
      </c>
      <c r="C199" s="44">
        <v>40969</v>
      </c>
      <c r="D199" s="29">
        <f t="shared" si="3"/>
        <v>5.2400000000000002E-2</v>
      </c>
      <c r="E199" s="27">
        <v>9.7500000000000003E-2</v>
      </c>
      <c r="F199">
        <v>7.9</v>
      </c>
      <c r="G199" s="28">
        <v>35301.08</v>
      </c>
      <c r="H199" s="37">
        <v>190</v>
      </c>
      <c r="I199" s="26">
        <v>2.5000000000000001E-3</v>
      </c>
      <c r="L199" s="11">
        <v>5.24</v>
      </c>
    </row>
    <row r="200" spans="1:12" x14ac:dyDescent="0.25">
      <c r="A200" s="18"/>
      <c r="B200" s="16" t="s">
        <v>204</v>
      </c>
      <c r="C200" s="44">
        <v>41000</v>
      </c>
      <c r="D200" s="29">
        <f t="shared" si="3"/>
        <v>5.0999999999999997E-2</v>
      </c>
      <c r="E200" s="27">
        <v>0.09</v>
      </c>
      <c r="F200">
        <v>7.8</v>
      </c>
      <c r="G200" s="28">
        <v>32371.71</v>
      </c>
      <c r="H200" s="37">
        <v>177</v>
      </c>
      <c r="I200" s="26">
        <v>2.5000000000000001E-3</v>
      </c>
      <c r="L200" s="11">
        <v>5.0999999999999996</v>
      </c>
    </row>
    <row r="201" spans="1:12" x14ac:dyDescent="0.25">
      <c r="A201" s="18"/>
      <c r="B201" s="16" t="s">
        <v>205</v>
      </c>
      <c r="C201" s="44">
        <v>41030</v>
      </c>
      <c r="D201" s="29">
        <f t="shared" si="3"/>
        <v>4.99E-2</v>
      </c>
      <c r="E201" s="27">
        <v>8.5000000000000006E-2</v>
      </c>
      <c r="F201">
        <v>7.5</v>
      </c>
      <c r="G201" s="28">
        <v>26932.11</v>
      </c>
      <c r="H201" s="37">
        <v>181</v>
      </c>
      <c r="I201" s="26">
        <v>2.5000000000000001E-3</v>
      </c>
      <c r="L201" s="11">
        <v>4.99</v>
      </c>
    </row>
    <row r="202" spans="1:12" x14ac:dyDescent="0.25">
      <c r="A202" s="18"/>
      <c r="B202" s="16" t="s">
        <v>206</v>
      </c>
      <c r="C202" s="44">
        <v>41061</v>
      </c>
      <c r="D202" s="29">
        <f t="shared" si="3"/>
        <v>4.9200000000000001E-2</v>
      </c>
      <c r="E202" s="27">
        <v>8.5000000000000006E-2</v>
      </c>
      <c r="F202">
        <v>7.5</v>
      </c>
      <c r="G202" s="28">
        <v>27049.5</v>
      </c>
      <c r="H202" s="37">
        <v>249</v>
      </c>
      <c r="I202" s="26">
        <v>2.5000000000000001E-3</v>
      </c>
      <c r="L202" s="11">
        <v>4.92</v>
      </c>
    </row>
    <row r="203" spans="1:12" x14ac:dyDescent="0.25">
      <c r="A203" s="18"/>
      <c r="B203" s="16" t="s">
        <v>207</v>
      </c>
      <c r="C203" s="44">
        <v>41091</v>
      </c>
      <c r="D203" s="29">
        <f t="shared" si="3"/>
        <v>5.2000000000000005E-2</v>
      </c>
      <c r="E203" s="27">
        <v>0.08</v>
      </c>
      <c r="F203">
        <v>7.4</v>
      </c>
      <c r="G203" s="28">
        <v>27281.9</v>
      </c>
      <c r="H203" s="35">
        <v>213</v>
      </c>
      <c r="I203" s="26">
        <v>2.5000000000000001E-3</v>
      </c>
      <c r="L203" s="11">
        <v>5.2</v>
      </c>
    </row>
    <row r="204" spans="1:12" x14ac:dyDescent="0.25">
      <c r="A204" s="18"/>
      <c r="B204" s="21" t="s">
        <v>208</v>
      </c>
      <c r="C204" s="44">
        <v>41122</v>
      </c>
      <c r="D204" s="29">
        <f t="shared" si="3"/>
        <v>5.2400000000000002E-2</v>
      </c>
      <c r="E204" s="27">
        <v>7.4999999999999997E-2</v>
      </c>
      <c r="F204">
        <v>7.3</v>
      </c>
      <c r="G204" s="28">
        <v>28084.87</v>
      </c>
      <c r="H204" s="37">
        <v>175</v>
      </c>
      <c r="I204" s="26">
        <v>2.5000000000000001E-3</v>
      </c>
      <c r="L204" s="22">
        <v>5.24</v>
      </c>
    </row>
    <row r="205" spans="1:12" x14ac:dyDescent="0.25">
      <c r="A205" s="18"/>
      <c r="B205" s="21" t="s">
        <v>209</v>
      </c>
      <c r="C205" s="44">
        <v>41153</v>
      </c>
      <c r="D205" s="29">
        <f t="shared" si="3"/>
        <v>5.28E-2</v>
      </c>
      <c r="E205" s="27">
        <v>7.4999999999999997E-2</v>
      </c>
      <c r="F205">
        <v>7.1</v>
      </c>
      <c r="G205" s="28">
        <v>29211.1</v>
      </c>
      <c r="H205" s="35">
        <v>180</v>
      </c>
      <c r="I205" s="26">
        <v>2.5000000000000001E-3</v>
      </c>
      <c r="L205" s="22">
        <v>5.28</v>
      </c>
    </row>
    <row r="206" spans="1:12" x14ac:dyDescent="0.25">
      <c r="A206" s="23"/>
      <c r="B206" s="21" t="s">
        <v>210</v>
      </c>
      <c r="C206" s="44">
        <v>41183</v>
      </c>
      <c r="D206" s="29">
        <f t="shared" si="3"/>
        <v>5.45E-2</v>
      </c>
      <c r="E206" s="27">
        <v>7.2499999999999995E-2</v>
      </c>
      <c r="F206">
        <v>6.9</v>
      </c>
      <c r="G206" s="28">
        <v>28102.02</v>
      </c>
      <c r="H206" s="35">
        <v>162</v>
      </c>
      <c r="I206" s="26">
        <v>2.5000000000000001E-3</v>
      </c>
      <c r="L206" s="22">
        <v>5.45</v>
      </c>
    </row>
    <row r="207" spans="1:12" x14ac:dyDescent="0.25">
      <c r="A207" s="23"/>
      <c r="B207" s="21" t="s">
        <v>211</v>
      </c>
      <c r="C207" s="44">
        <v>41214</v>
      </c>
      <c r="D207" s="29">
        <f t="shared" si="3"/>
        <v>5.5300000000000002E-2</v>
      </c>
      <c r="E207" s="27">
        <v>7.2499999999999995E-2</v>
      </c>
      <c r="F207">
        <v>6.8</v>
      </c>
      <c r="G207" s="28">
        <v>26903.79</v>
      </c>
      <c r="H207" s="37">
        <v>152</v>
      </c>
      <c r="I207" s="26">
        <v>2.5000000000000001E-3</v>
      </c>
      <c r="L207" s="22">
        <v>5.53</v>
      </c>
    </row>
    <row r="208" spans="1:12" x14ac:dyDescent="0.25">
      <c r="A208" s="23"/>
      <c r="B208" s="21" t="s">
        <v>212</v>
      </c>
      <c r="C208" s="44">
        <v>41244</v>
      </c>
      <c r="D208" s="29">
        <f t="shared" si="3"/>
        <v>5.8400000000000001E-2</v>
      </c>
      <c r="E208" s="27">
        <v>7.2499999999999995E-2</v>
      </c>
      <c r="F208">
        <v>6.9</v>
      </c>
      <c r="G208" s="28">
        <v>29608.639999999999</v>
      </c>
      <c r="H208" s="35">
        <v>155</v>
      </c>
      <c r="I208" s="26">
        <v>2.5000000000000001E-3</v>
      </c>
      <c r="L208" s="22">
        <v>5.84</v>
      </c>
    </row>
    <row r="209" spans="1:12" x14ac:dyDescent="0.25">
      <c r="A209" s="15">
        <v>2013</v>
      </c>
      <c r="B209" s="24" t="s">
        <v>201</v>
      </c>
      <c r="C209" s="44">
        <v>41275</v>
      </c>
      <c r="D209" s="29">
        <f t="shared" si="3"/>
        <v>6.1500000000000006E-2</v>
      </c>
      <c r="E209" s="27">
        <v>7.2499999999999995E-2</v>
      </c>
      <c r="F209">
        <v>7.2</v>
      </c>
      <c r="G209" s="28">
        <v>30014.3</v>
      </c>
      <c r="H209" s="35">
        <v>136</v>
      </c>
      <c r="I209" s="26">
        <v>2.5000000000000001E-3</v>
      </c>
      <c r="L209" s="22">
        <v>6.15</v>
      </c>
    </row>
    <row r="210" spans="1:12" x14ac:dyDescent="0.25">
      <c r="A210" s="15"/>
      <c r="B210" s="24" t="s">
        <v>202</v>
      </c>
      <c r="C210" s="44">
        <v>41306</v>
      </c>
      <c r="D210" s="29">
        <f t="shared" si="3"/>
        <v>6.3099999999999989E-2</v>
      </c>
      <c r="E210" s="27">
        <v>7.2499999999999995E-2</v>
      </c>
      <c r="F210">
        <v>7.7</v>
      </c>
      <c r="G210" s="28">
        <v>29027.08</v>
      </c>
      <c r="H210" s="37">
        <v>151</v>
      </c>
      <c r="I210" s="26">
        <v>2.5000000000000001E-3</v>
      </c>
      <c r="L210" s="22">
        <v>6.31</v>
      </c>
    </row>
    <row r="211" spans="1:12" x14ac:dyDescent="0.25">
      <c r="A211" s="15"/>
      <c r="B211" s="24" t="s">
        <v>203</v>
      </c>
      <c r="C211" s="44">
        <v>41334</v>
      </c>
      <c r="D211" s="29">
        <f t="shared" si="3"/>
        <v>6.59E-2</v>
      </c>
      <c r="E211" s="27">
        <v>7.2499999999999995E-2</v>
      </c>
      <c r="F211">
        <v>8</v>
      </c>
      <c r="G211" s="28">
        <v>27872.92</v>
      </c>
      <c r="H211" s="37">
        <v>182</v>
      </c>
      <c r="I211" s="26">
        <v>2.5000000000000001E-3</v>
      </c>
      <c r="L211" s="22">
        <v>6.59</v>
      </c>
    </row>
    <row r="212" spans="1:12" x14ac:dyDescent="0.25">
      <c r="A212" s="25"/>
      <c r="B212" s="13" t="s">
        <v>204</v>
      </c>
      <c r="C212" s="44">
        <v>41365</v>
      </c>
      <c r="D212" s="29">
        <f t="shared" si="3"/>
        <v>6.4899999999999999E-2</v>
      </c>
      <c r="E212" s="27">
        <v>7.4999999999999997E-2</v>
      </c>
      <c r="F212">
        <v>7.8</v>
      </c>
      <c r="G212" s="28">
        <v>27930.04</v>
      </c>
      <c r="H212" s="37">
        <v>191</v>
      </c>
      <c r="I212" s="26">
        <v>2.5000000000000001E-3</v>
      </c>
      <c r="L212" s="22">
        <v>6.49</v>
      </c>
    </row>
    <row r="213" spans="1:12" x14ac:dyDescent="0.25">
      <c r="A213" s="15"/>
      <c r="B213" s="24" t="s">
        <v>205</v>
      </c>
      <c r="C213" s="44">
        <v>41395</v>
      </c>
      <c r="D213" s="29">
        <f t="shared" si="3"/>
        <v>6.5000000000000002E-2</v>
      </c>
      <c r="E213" s="27">
        <v>0.08</v>
      </c>
      <c r="F213">
        <v>7.6</v>
      </c>
      <c r="G213" s="28">
        <v>25879.72</v>
      </c>
      <c r="H213" s="35">
        <v>170</v>
      </c>
      <c r="I213" s="26">
        <v>2.5000000000000001E-3</v>
      </c>
      <c r="L213" s="22">
        <v>6.5</v>
      </c>
    </row>
    <row r="214" spans="1:12" x14ac:dyDescent="0.25">
      <c r="A214" s="15"/>
      <c r="B214" s="24" t="s">
        <v>206</v>
      </c>
      <c r="C214" s="44">
        <v>41426</v>
      </c>
      <c r="D214" s="29">
        <f t="shared" si="3"/>
        <v>6.7000000000000004E-2</v>
      </c>
      <c r="E214" s="27">
        <v>0.08</v>
      </c>
      <c r="F214">
        <v>7.4</v>
      </c>
      <c r="G214" s="28">
        <v>21266.91</v>
      </c>
      <c r="H214" s="35">
        <v>207</v>
      </c>
      <c r="I214" s="26">
        <v>2.5000000000000001E-3</v>
      </c>
      <c r="L214" s="22">
        <v>6.7</v>
      </c>
    </row>
    <row r="215" spans="1:12" x14ac:dyDescent="0.25">
      <c r="A215" s="25"/>
      <c r="B215" s="13" t="s">
        <v>207</v>
      </c>
      <c r="C215" s="44">
        <v>41456</v>
      </c>
      <c r="D215" s="29">
        <f t="shared" si="3"/>
        <v>6.2699999999999992E-2</v>
      </c>
      <c r="E215" s="27">
        <v>8.5000000000000006E-2</v>
      </c>
      <c r="F215">
        <v>7.3</v>
      </c>
      <c r="G215" s="28">
        <v>21181.95</v>
      </c>
      <c r="H215" s="35">
        <v>232</v>
      </c>
      <c r="I215" s="26">
        <v>2.5000000000000001E-3</v>
      </c>
      <c r="L215" s="22">
        <v>6.27</v>
      </c>
    </row>
    <row r="216" spans="1:12" x14ac:dyDescent="0.25">
      <c r="A216" s="25"/>
      <c r="B216" s="13" t="s">
        <v>208</v>
      </c>
      <c r="C216" s="44">
        <v>41487</v>
      </c>
      <c r="D216" s="29">
        <f t="shared" si="3"/>
        <v>6.0899999999999996E-2</v>
      </c>
      <c r="E216" s="27">
        <v>0.09</v>
      </c>
      <c r="F216">
        <v>7.1</v>
      </c>
      <c r="G216" s="28">
        <v>20994.22</v>
      </c>
      <c r="H216" s="35">
        <v>233</v>
      </c>
      <c r="I216" s="26">
        <v>2.5000000000000001E-3</v>
      </c>
      <c r="L216" s="22">
        <v>6.09</v>
      </c>
    </row>
    <row r="217" spans="1:12" x14ac:dyDescent="0.25">
      <c r="A217" s="25"/>
      <c r="B217" s="13" t="s">
        <v>209</v>
      </c>
      <c r="C217" s="44">
        <v>41518</v>
      </c>
      <c r="D217" s="29">
        <f t="shared" si="3"/>
        <v>5.8600000000000006E-2</v>
      </c>
      <c r="E217" s="27">
        <v>0.09</v>
      </c>
      <c r="F217">
        <v>6.9</v>
      </c>
      <c r="G217" s="28">
        <v>23607.13</v>
      </c>
      <c r="H217" s="35">
        <v>248</v>
      </c>
      <c r="I217" s="26">
        <v>2.5000000000000001E-3</v>
      </c>
      <c r="L217" s="22">
        <v>5.86</v>
      </c>
    </row>
    <row r="218" spans="1:12" x14ac:dyDescent="0.25">
      <c r="A218" s="25"/>
      <c r="B218" s="13" t="s">
        <v>210</v>
      </c>
      <c r="C218" s="44">
        <v>41548</v>
      </c>
      <c r="D218" s="29">
        <f t="shared" si="3"/>
        <v>5.8400000000000001E-2</v>
      </c>
      <c r="E218" s="27">
        <v>9.5000000000000001E-2</v>
      </c>
      <c r="F218">
        <v>6.7</v>
      </c>
      <c r="G218" s="28">
        <v>24223.68</v>
      </c>
      <c r="H218" s="35">
        <v>234</v>
      </c>
      <c r="I218" s="26">
        <v>2.5000000000000001E-3</v>
      </c>
      <c r="L218" s="22">
        <v>5.84</v>
      </c>
    </row>
    <row r="219" spans="1:12" x14ac:dyDescent="0.25">
      <c r="A219" s="25"/>
      <c r="B219" s="13" t="s">
        <v>211</v>
      </c>
      <c r="C219" s="44">
        <v>41579</v>
      </c>
      <c r="D219" s="29">
        <f t="shared" si="3"/>
        <v>5.7699999999999994E-2</v>
      </c>
      <c r="E219" s="27">
        <v>0.1</v>
      </c>
      <c r="F219">
        <v>6.5</v>
      </c>
      <c r="G219" s="28">
        <v>22459.599999999999</v>
      </c>
      <c r="H219" s="35">
        <v>224</v>
      </c>
      <c r="I219" s="26">
        <v>2.5000000000000001E-3</v>
      </c>
      <c r="L219" s="22">
        <v>5.77</v>
      </c>
    </row>
    <row r="220" spans="1:12" x14ac:dyDescent="0.25">
      <c r="A220" s="25"/>
      <c r="B220" s="13" t="s">
        <v>212</v>
      </c>
      <c r="C220" s="44">
        <v>41609</v>
      </c>
      <c r="D220" s="29">
        <f t="shared" si="3"/>
        <v>5.91E-2</v>
      </c>
      <c r="E220" s="27">
        <v>0.1</v>
      </c>
      <c r="F220">
        <v>6.2</v>
      </c>
      <c r="G220" s="28">
        <v>21942.43</v>
      </c>
      <c r="H220" s="37">
        <v>255</v>
      </c>
      <c r="I220" s="26">
        <v>2.5000000000000001E-3</v>
      </c>
      <c r="L220" s="22">
        <v>5.91</v>
      </c>
    </row>
    <row r="221" spans="1:12" x14ac:dyDescent="0.25">
      <c r="A221" s="15">
        <v>2014</v>
      </c>
      <c r="B221" s="24" t="s">
        <v>201</v>
      </c>
      <c r="C221" s="44">
        <v>41640</v>
      </c>
      <c r="D221" s="29">
        <f t="shared" si="3"/>
        <v>5.5899999999999998E-2</v>
      </c>
      <c r="E221" s="27">
        <v>0.105</v>
      </c>
      <c r="F221">
        <v>6.4</v>
      </c>
      <c r="G221" s="28">
        <v>19752.87</v>
      </c>
      <c r="H221" s="37">
        <v>230</v>
      </c>
      <c r="I221" s="26">
        <v>2.5000000000000001E-3</v>
      </c>
      <c r="L221" s="22">
        <v>5.59</v>
      </c>
    </row>
    <row r="222" spans="1:12" x14ac:dyDescent="0.25">
      <c r="A222" s="25"/>
      <c r="B222" s="13" t="s">
        <v>202</v>
      </c>
      <c r="C222" s="44">
        <v>41671</v>
      </c>
      <c r="D222" s="29">
        <f t="shared" si="3"/>
        <v>5.6799999999999996E-2</v>
      </c>
      <c r="E222" s="27">
        <v>0.1075</v>
      </c>
      <c r="F222">
        <v>6.8</v>
      </c>
      <c r="G222" s="28">
        <v>20089.32</v>
      </c>
      <c r="H222" s="35">
        <v>278</v>
      </c>
      <c r="I222" s="26">
        <v>2.5000000000000001E-3</v>
      </c>
      <c r="L222" s="22">
        <v>5.68</v>
      </c>
    </row>
    <row r="223" spans="1:12" x14ac:dyDescent="0.25">
      <c r="A223" s="25"/>
      <c r="B223" s="13" t="s">
        <v>203</v>
      </c>
      <c r="C223" s="44">
        <v>41699</v>
      </c>
      <c r="D223" s="29">
        <f t="shared" si="3"/>
        <v>6.1500000000000006E-2</v>
      </c>
      <c r="E223" s="27">
        <v>0.1075</v>
      </c>
      <c r="F223">
        <v>7.2</v>
      </c>
      <c r="G223" s="28">
        <v>22193.57</v>
      </c>
      <c r="H223" s="35">
        <v>251</v>
      </c>
      <c r="I223" s="26">
        <v>2.5000000000000001E-3</v>
      </c>
      <c r="L223" s="22">
        <v>6.15</v>
      </c>
    </row>
    <row r="224" spans="1:12" x14ac:dyDescent="0.25">
      <c r="A224" s="25"/>
      <c r="B224" s="13" t="s">
        <v>204</v>
      </c>
      <c r="C224" s="44">
        <v>41730</v>
      </c>
      <c r="D224" s="29">
        <f t="shared" si="3"/>
        <v>6.2800000000000009E-2</v>
      </c>
      <c r="E224" s="27">
        <v>0.11</v>
      </c>
      <c r="F224">
        <v>7.1</v>
      </c>
      <c r="G224" s="28">
        <v>23132.82</v>
      </c>
      <c r="H224" s="37">
        <v>222</v>
      </c>
      <c r="I224" s="26">
        <v>2.5000000000000001E-3</v>
      </c>
      <c r="L224" s="22">
        <v>6.28</v>
      </c>
    </row>
    <row r="225" spans="1:12" x14ac:dyDescent="0.25">
      <c r="A225" s="25"/>
      <c r="B225" s="13" t="s">
        <v>205</v>
      </c>
      <c r="C225" s="44">
        <v>41760</v>
      </c>
      <c r="D225" s="29">
        <f t="shared" si="3"/>
        <v>6.3700000000000007E-2</v>
      </c>
      <c r="E225" s="27">
        <v>0.11</v>
      </c>
      <c r="F225">
        <v>7</v>
      </c>
      <c r="G225" s="28">
        <v>22855.82</v>
      </c>
      <c r="H225" s="35">
        <v>209</v>
      </c>
      <c r="I225" s="26">
        <v>2.5000000000000001E-3</v>
      </c>
      <c r="L225" s="22">
        <v>6.37</v>
      </c>
    </row>
    <row r="226" spans="1:12" x14ac:dyDescent="0.25">
      <c r="A226" s="25"/>
      <c r="B226" s="13" t="s">
        <v>206</v>
      </c>
      <c r="C226" s="44">
        <v>41791</v>
      </c>
      <c r="D226" s="29">
        <f t="shared" si="3"/>
        <v>6.5199999999999994E-2</v>
      </c>
      <c r="E226" s="27">
        <v>0.11</v>
      </c>
      <c r="F226">
        <v>6.8</v>
      </c>
      <c r="G226" s="28">
        <v>24010.75</v>
      </c>
      <c r="H226" s="37">
        <v>208</v>
      </c>
      <c r="I226" s="26">
        <v>2.5000000000000001E-3</v>
      </c>
      <c r="L226" s="22">
        <v>6.52</v>
      </c>
    </row>
    <row r="227" spans="1:12" x14ac:dyDescent="0.25">
      <c r="A227" s="25"/>
      <c r="B227" s="13" t="s">
        <v>207</v>
      </c>
      <c r="C227" s="44">
        <v>41821</v>
      </c>
      <c r="D227" s="29">
        <f t="shared" si="3"/>
        <v>6.5000000000000002E-2</v>
      </c>
      <c r="E227" s="27">
        <v>0.11</v>
      </c>
      <c r="F227">
        <v>6.9</v>
      </c>
      <c r="G227" s="28">
        <v>24663.439999999999</v>
      </c>
      <c r="H227" s="35">
        <v>206</v>
      </c>
      <c r="I227" s="26">
        <v>2.5000000000000001E-3</v>
      </c>
      <c r="L227" s="22">
        <v>6.5</v>
      </c>
    </row>
    <row r="228" spans="1:12" x14ac:dyDescent="0.25">
      <c r="A228" s="25"/>
      <c r="B228" s="13" t="s">
        <v>208</v>
      </c>
      <c r="C228" s="44">
        <v>41852</v>
      </c>
      <c r="D228" s="29">
        <f t="shared" si="3"/>
        <v>6.5099999999999991E-2</v>
      </c>
      <c r="E228" s="27">
        <v>0.11</v>
      </c>
      <c r="F228">
        <v>6.9</v>
      </c>
      <c r="G228" s="28">
        <v>27412.79</v>
      </c>
      <c r="H228" s="35">
        <v>225</v>
      </c>
      <c r="I228" s="26">
        <v>2.5000000000000001E-3</v>
      </c>
      <c r="L228" s="22">
        <v>6.51</v>
      </c>
    </row>
    <row r="229" spans="1:12" x14ac:dyDescent="0.25">
      <c r="A229" s="25"/>
      <c r="B229" s="13" t="s">
        <v>209</v>
      </c>
      <c r="C229" s="44">
        <v>41883</v>
      </c>
      <c r="D229" s="29">
        <f t="shared" si="3"/>
        <v>6.7500000000000004E-2</v>
      </c>
      <c r="E229" s="27">
        <v>0.11</v>
      </c>
      <c r="F229">
        <v>6.8</v>
      </c>
      <c r="G229" s="28">
        <v>22116.13</v>
      </c>
      <c r="H229" s="37">
        <v>203</v>
      </c>
      <c r="I229" s="26">
        <v>2.5000000000000001E-3</v>
      </c>
      <c r="L229" s="22">
        <v>6.75</v>
      </c>
    </row>
    <row r="230" spans="1:12" x14ac:dyDescent="0.25">
      <c r="A230" s="25"/>
      <c r="B230" s="13" t="s">
        <v>210</v>
      </c>
      <c r="C230" s="44">
        <v>41913</v>
      </c>
      <c r="D230" s="29">
        <f t="shared" si="3"/>
        <v>6.59E-2</v>
      </c>
      <c r="E230" s="27">
        <v>0.1125</v>
      </c>
      <c r="F230">
        <v>6.6</v>
      </c>
      <c r="G230" s="28">
        <v>22061.46</v>
      </c>
      <c r="H230" s="35">
        <v>246</v>
      </c>
      <c r="I230" s="26">
        <v>2.5000000000000001E-3</v>
      </c>
      <c r="L230" s="22">
        <v>6.59</v>
      </c>
    </row>
    <row r="231" spans="1:12" x14ac:dyDescent="0.25">
      <c r="A231" s="25"/>
      <c r="B231" s="13" t="s">
        <v>211</v>
      </c>
      <c r="C231" s="44">
        <v>41944</v>
      </c>
      <c r="D231" s="29">
        <f t="shared" si="3"/>
        <v>6.5599999999999992E-2</v>
      </c>
      <c r="E231" s="27">
        <v>0.1125</v>
      </c>
      <c r="F231">
        <v>6.5</v>
      </c>
      <c r="G231" s="28">
        <v>21300.43</v>
      </c>
      <c r="H231" s="35">
        <v>237</v>
      </c>
      <c r="I231" s="26">
        <v>2.5000000000000001E-3</v>
      </c>
      <c r="L231" s="22">
        <v>6.56</v>
      </c>
    </row>
    <row r="232" spans="1:12" x14ac:dyDescent="0.25">
      <c r="A232" s="15"/>
      <c r="B232" s="24" t="s">
        <v>212</v>
      </c>
      <c r="C232" s="44">
        <v>41974</v>
      </c>
      <c r="D232" s="29">
        <f t="shared" si="3"/>
        <v>6.4100000000000004E-2</v>
      </c>
      <c r="E232" s="27">
        <v>0.11749999999999999</v>
      </c>
      <c r="F232">
        <v>6.5</v>
      </c>
      <c r="G232" s="28">
        <v>18824.900000000001</v>
      </c>
      <c r="H232" s="37">
        <v>244</v>
      </c>
      <c r="I232" s="26">
        <v>2.5000000000000001E-3</v>
      </c>
      <c r="L232" s="22">
        <v>6.41</v>
      </c>
    </row>
    <row r="233" spans="1:12" x14ac:dyDescent="0.25">
      <c r="A233" s="15">
        <v>2015</v>
      </c>
      <c r="B233" s="24" t="s">
        <v>201</v>
      </c>
      <c r="C233" s="44">
        <v>42005</v>
      </c>
      <c r="D233" s="29">
        <f t="shared" si="3"/>
        <v>7.1399999999999991E-2</v>
      </c>
      <c r="E233" s="27">
        <v>0.1225</v>
      </c>
      <c r="F233">
        <v>6.8</v>
      </c>
      <c r="G233" s="28">
        <v>17486.55</v>
      </c>
      <c r="H233" s="37">
        <v>264</v>
      </c>
      <c r="I233" s="26">
        <v>2.5000000000000001E-3</v>
      </c>
      <c r="L233" s="22">
        <v>7.14</v>
      </c>
    </row>
    <row r="234" spans="1:12" x14ac:dyDescent="0.25">
      <c r="A234" s="25"/>
      <c r="B234" s="13" t="s">
        <v>202</v>
      </c>
      <c r="C234" s="44">
        <v>42036</v>
      </c>
      <c r="D234" s="29">
        <f t="shared" si="3"/>
        <v>7.6999999999999999E-2</v>
      </c>
      <c r="E234" s="27">
        <v>0.1225</v>
      </c>
      <c r="F234">
        <v>7.4</v>
      </c>
      <c r="G234" s="28">
        <v>18132.09</v>
      </c>
      <c r="H234" s="37">
        <v>324</v>
      </c>
      <c r="I234" s="26">
        <v>2.5000000000000001E-3</v>
      </c>
      <c r="L234" s="22">
        <v>7.7</v>
      </c>
    </row>
    <row r="235" spans="1:12" x14ac:dyDescent="0.25">
      <c r="A235" s="15"/>
      <c r="B235" s="24" t="s">
        <v>203</v>
      </c>
      <c r="C235" s="44">
        <v>42064</v>
      </c>
      <c r="D235" s="29">
        <f t="shared" si="3"/>
        <v>8.1300000000000011E-2</v>
      </c>
      <c r="E235" s="27">
        <v>0.1275</v>
      </c>
      <c r="F235">
        <v>7.9</v>
      </c>
      <c r="G235" s="28">
        <v>15946.05</v>
      </c>
      <c r="H235" s="35">
        <v>310</v>
      </c>
      <c r="I235" s="26">
        <v>2.5000000000000001E-3</v>
      </c>
      <c r="L235" s="22">
        <v>8.1300000000000008</v>
      </c>
    </row>
    <row r="236" spans="1:12" x14ac:dyDescent="0.25">
      <c r="A236" s="25"/>
      <c r="B236" s="13" t="s">
        <v>204</v>
      </c>
      <c r="C236" s="44">
        <v>42095</v>
      </c>
      <c r="D236" s="29">
        <f t="shared" si="3"/>
        <v>8.1699999999999995E-2</v>
      </c>
      <c r="E236" s="27">
        <v>0.13250000000000001</v>
      </c>
      <c r="F236">
        <v>8</v>
      </c>
      <c r="G236" s="28">
        <v>18651.11</v>
      </c>
      <c r="H236" s="35">
        <v>317</v>
      </c>
      <c r="I236" s="26">
        <v>2.5000000000000001E-3</v>
      </c>
      <c r="L236" s="22">
        <v>8.17</v>
      </c>
    </row>
    <row r="237" spans="1:12" x14ac:dyDescent="0.25">
      <c r="A237" s="25"/>
      <c r="B237" s="13" t="s">
        <v>205</v>
      </c>
      <c r="C237" s="44">
        <v>42125</v>
      </c>
      <c r="D237" s="29">
        <f t="shared" si="3"/>
        <v>8.4700000000000011E-2</v>
      </c>
      <c r="E237" s="27">
        <v>0.13250000000000001</v>
      </c>
      <c r="F237">
        <v>8.1</v>
      </c>
      <c r="G237" s="28">
        <v>16608.05</v>
      </c>
      <c r="H237" s="35">
        <v>296</v>
      </c>
      <c r="I237" s="26">
        <v>2.5000000000000001E-3</v>
      </c>
      <c r="L237" s="22">
        <v>8.4700000000000006</v>
      </c>
    </row>
    <row r="238" spans="1:12" x14ac:dyDescent="0.25">
      <c r="A238" s="25"/>
      <c r="B238" s="13" t="s">
        <v>206</v>
      </c>
      <c r="C238" s="44">
        <v>42156</v>
      </c>
      <c r="D238" s="29">
        <f t="shared" si="3"/>
        <v>8.8900000000000007E-2</v>
      </c>
      <c r="E238" s="27">
        <v>0.13750000000000001</v>
      </c>
      <c r="F238">
        <v>8.3000000000000007</v>
      </c>
      <c r="G238" s="28">
        <v>17105.75</v>
      </c>
      <c r="H238" s="35">
        <v>292</v>
      </c>
      <c r="I238" s="26">
        <v>2.5000000000000001E-3</v>
      </c>
      <c r="L238" s="22">
        <v>8.89</v>
      </c>
    </row>
    <row r="239" spans="1:12" x14ac:dyDescent="0.25">
      <c r="A239" s="15"/>
      <c r="B239" s="24" t="s">
        <v>207</v>
      </c>
      <c r="C239" s="44">
        <v>42186</v>
      </c>
      <c r="D239" s="29">
        <f t="shared" si="3"/>
        <v>9.5600000000000004E-2</v>
      </c>
      <c r="E239" s="27">
        <v>0.14249999999999999</v>
      </c>
      <c r="F239">
        <v>8.6</v>
      </c>
      <c r="G239" s="28">
        <v>14864.04</v>
      </c>
      <c r="H239" s="35">
        <v>299</v>
      </c>
      <c r="I239" s="26">
        <v>2.5000000000000001E-3</v>
      </c>
      <c r="L239" s="22">
        <v>9.56</v>
      </c>
    </row>
    <row r="240" spans="1:12" x14ac:dyDescent="0.25">
      <c r="A240" s="25"/>
      <c r="B240" s="13" t="s">
        <v>208</v>
      </c>
      <c r="C240" s="44">
        <v>42217</v>
      </c>
      <c r="D240" s="29">
        <f t="shared" si="3"/>
        <v>9.5299999999999996E-2</v>
      </c>
      <c r="E240" s="27">
        <v>0.14249999999999999</v>
      </c>
      <c r="F240">
        <v>8.6999999999999993</v>
      </c>
      <c r="G240" s="28">
        <v>12864.51</v>
      </c>
      <c r="H240" s="35">
        <v>323</v>
      </c>
      <c r="I240" s="26">
        <v>2.5000000000000001E-3</v>
      </c>
      <c r="L240" s="22">
        <v>9.5299999999999994</v>
      </c>
    </row>
    <row r="241" spans="1:12" x14ac:dyDescent="0.25">
      <c r="A241" s="25"/>
      <c r="B241" s="13" t="s">
        <v>209</v>
      </c>
      <c r="C241" s="44">
        <v>42248</v>
      </c>
      <c r="D241" s="29">
        <f t="shared" si="3"/>
        <v>9.4899999999999998E-2</v>
      </c>
      <c r="E241" s="27">
        <v>0.14249999999999999</v>
      </c>
      <c r="F241">
        <v>8.9</v>
      </c>
      <c r="G241" s="28">
        <v>11416.09</v>
      </c>
      <c r="H241" s="37">
        <v>361</v>
      </c>
      <c r="I241" s="26">
        <v>2.5000000000000001E-3</v>
      </c>
      <c r="L241" s="22">
        <v>9.49</v>
      </c>
    </row>
    <row r="242" spans="1:12" x14ac:dyDescent="0.25">
      <c r="A242" s="25"/>
      <c r="B242" s="13" t="s">
        <v>210</v>
      </c>
      <c r="C242" s="44">
        <v>42278</v>
      </c>
      <c r="D242" s="29">
        <f t="shared" si="3"/>
        <v>9.9299999999999999E-2</v>
      </c>
      <c r="E242" s="27">
        <v>0.14249999999999999</v>
      </c>
      <c r="F242">
        <v>9</v>
      </c>
      <c r="G242" s="28">
        <v>11900.37</v>
      </c>
      <c r="H242" s="35">
        <v>421</v>
      </c>
      <c r="I242" s="26">
        <v>2.5000000000000001E-3</v>
      </c>
      <c r="L242" s="22">
        <v>9.93</v>
      </c>
    </row>
    <row r="243" spans="1:12" x14ac:dyDescent="0.25">
      <c r="A243" s="15"/>
      <c r="B243" s="24" t="s">
        <v>211</v>
      </c>
      <c r="C243" s="44">
        <v>42309</v>
      </c>
      <c r="D243" s="29">
        <f t="shared" ref="D243:D256" si="4">L243/100</f>
        <v>0.1048</v>
      </c>
      <c r="E243" s="27">
        <v>0.14249999999999999</v>
      </c>
      <c r="F243">
        <v>9</v>
      </c>
      <c r="G243" s="28">
        <v>11659.91</v>
      </c>
      <c r="H243" s="37">
        <v>394</v>
      </c>
      <c r="I243" s="26">
        <v>2.5000000000000001E-3</v>
      </c>
      <c r="L243" s="22">
        <v>10.48</v>
      </c>
    </row>
    <row r="244" spans="1:12" x14ac:dyDescent="0.25">
      <c r="A244" s="25"/>
      <c r="B244" s="13" t="s">
        <v>212</v>
      </c>
      <c r="C244" s="44">
        <v>42339</v>
      </c>
      <c r="D244" s="29">
        <f t="shared" si="4"/>
        <v>0.1067</v>
      </c>
      <c r="E244" s="27">
        <v>0.14249999999999999</v>
      </c>
      <c r="F244">
        <v>9</v>
      </c>
      <c r="G244" s="28">
        <v>10964.57</v>
      </c>
      <c r="H244" s="37">
        <v>436</v>
      </c>
      <c r="I244" s="26">
        <v>5.0000000000000001E-3</v>
      </c>
      <c r="L244" s="22">
        <v>10.67</v>
      </c>
    </row>
    <row r="245" spans="1:12" x14ac:dyDescent="0.25">
      <c r="A245" s="25">
        <v>2016</v>
      </c>
      <c r="B245" s="13" t="s">
        <v>201</v>
      </c>
      <c r="C245" s="44">
        <v>42370</v>
      </c>
      <c r="D245" s="29">
        <f t="shared" si="4"/>
        <v>0.10710000000000001</v>
      </c>
      <c r="E245" s="27">
        <v>0.14249999999999999</v>
      </c>
      <c r="F245">
        <v>9.5</v>
      </c>
      <c r="G245" s="28">
        <v>10072.620000000001</v>
      </c>
      <c r="H245" s="37">
        <v>532</v>
      </c>
      <c r="I245" s="26">
        <v>5.0000000000000001E-3</v>
      </c>
      <c r="L245" s="22">
        <v>10.71</v>
      </c>
    </row>
    <row r="246" spans="1:12" x14ac:dyDescent="0.25">
      <c r="A246" s="25"/>
      <c r="B246" s="13" t="s">
        <v>202</v>
      </c>
      <c r="C246" s="44">
        <v>42401</v>
      </c>
      <c r="D246" s="29">
        <f t="shared" si="4"/>
        <v>0.1036</v>
      </c>
      <c r="E246" s="27">
        <v>0.14249999999999999</v>
      </c>
      <c r="F246">
        <v>10.199999999999999</v>
      </c>
      <c r="G246" s="28">
        <v>10647.4</v>
      </c>
      <c r="H246" s="35">
        <v>513</v>
      </c>
      <c r="I246" s="26">
        <v>5.0000000000000001E-3</v>
      </c>
      <c r="L246" s="22">
        <v>10.36</v>
      </c>
    </row>
    <row r="247" spans="1:12" x14ac:dyDescent="0.25">
      <c r="A247" s="25"/>
      <c r="B247" s="13" t="s">
        <v>203</v>
      </c>
      <c r="C247" s="44">
        <v>42430</v>
      </c>
      <c r="D247" s="29">
        <f t="shared" si="4"/>
        <v>9.3900000000000011E-2</v>
      </c>
      <c r="E247" s="27">
        <v>0.14249999999999999</v>
      </c>
      <c r="F247">
        <v>10.9</v>
      </c>
      <c r="G247" s="28">
        <v>13940.06</v>
      </c>
      <c r="H247" s="37">
        <v>489</v>
      </c>
      <c r="I247" s="26">
        <v>5.0000000000000001E-3</v>
      </c>
      <c r="L247" s="22">
        <v>9.39</v>
      </c>
    </row>
    <row r="248" spans="1:12" x14ac:dyDescent="0.25">
      <c r="A248" s="25"/>
      <c r="B248" s="13" t="s">
        <v>204</v>
      </c>
      <c r="C248" s="44">
        <v>42461</v>
      </c>
      <c r="D248" s="29">
        <f t="shared" si="4"/>
        <v>9.2799999999999994E-2</v>
      </c>
      <c r="E248" s="27">
        <v>0.14249999999999999</v>
      </c>
      <c r="F248">
        <v>11.2</v>
      </c>
      <c r="G248" s="28">
        <v>15692.64</v>
      </c>
      <c r="H248" s="37">
        <v>404</v>
      </c>
      <c r="I248" s="26">
        <v>5.0000000000000001E-3</v>
      </c>
      <c r="L248" s="22">
        <v>9.2799999999999994</v>
      </c>
    </row>
    <row r="249" spans="1:12" x14ac:dyDescent="0.25">
      <c r="A249" s="25"/>
      <c r="B249" s="13" t="s">
        <v>205</v>
      </c>
      <c r="C249" s="44">
        <v>42491</v>
      </c>
      <c r="D249" s="29">
        <f t="shared" si="4"/>
        <v>9.3200000000000005E-2</v>
      </c>
      <c r="E249" s="27">
        <v>0.14249999999999999</v>
      </c>
      <c r="F249">
        <v>11.2</v>
      </c>
      <c r="G249" s="28">
        <v>13418.33</v>
      </c>
      <c r="H249" s="35">
        <v>382</v>
      </c>
      <c r="I249" s="26">
        <v>5.0000000000000001E-3</v>
      </c>
      <c r="L249" s="22">
        <v>9.32</v>
      </c>
    </row>
    <row r="250" spans="1:12" x14ac:dyDescent="0.25">
      <c r="A250" s="25"/>
      <c r="B250" s="13" t="s">
        <v>206</v>
      </c>
      <c r="C250" s="44">
        <v>42522</v>
      </c>
      <c r="D250" s="29">
        <f t="shared" si="4"/>
        <v>8.8399999999999992E-2</v>
      </c>
      <c r="E250" s="27">
        <v>0.14249999999999999</v>
      </c>
      <c r="F250">
        <v>11.3</v>
      </c>
      <c r="G250" s="28">
        <v>16046</v>
      </c>
      <c r="H250" s="35">
        <v>401</v>
      </c>
      <c r="I250" s="26">
        <v>5.0000000000000001E-3</v>
      </c>
      <c r="L250" s="22">
        <v>8.84</v>
      </c>
    </row>
    <row r="251" spans="1:12" x14ac:dyDescent="0.25">
      <c r="A251" s="25"/>
      <c r="B251" s="13" t="s">
        <v>207</v>
      </c>
      <c r="C251" s="44">
        <v>42552</v>
      </c>
      <c r="D251" s="29">
        <f t="shared" si="4"/>
        <v>8.7400000000000005E-2</v>
      </c>
      <c r="E251" s="27">
        <v>0.14249999999999999</v>
      </c>
      <c r="F251">
        <v>11.6</v>
      </c>
      <c r="G251" s="28">
        <v>17648.22</v>
      </c>
      <c r="H251" s="37">
        <v>347</v>
      </c>
      <c r="I251" s="26">
        <v>5.0000000000000001E-3</v>
      </c>
      <c r="L251" s="22">
        <v>8.74</v>
      </c>
    </row>
    <row r="252" spans="1:12" x14ac:dyDescent="0.25">
      <c r="A252" s="25"/>
      <c r="B252" s="13" t="s">
        <v>208</v>
      </c>
      <c r="C252" s="44">
        <v>42583</v>
      </c>
      <c r="D252" s="29">
        <f t="shared" si="4"/>
        <v>8.9700000000000002E-2</v>
      </c>
      <c r="E252" s="27">
        <v>0.14249999999999999</v>
      </c>
      <c r="F252">
        <v>11.8</v>
      </c>
      <c r="G252" s="28">
        <v>17940.2</v>
      </c>
      <c r="H252" s="37">
        <v>336</v>
      </c>
      <c r="I252" s="26">
        <v>5.0000000000000001E-3</v>
      </c>
      <c r="L252" s="22">
        <v>8.9700000000000006</v>
      </c>
    </row>
    <row r="253" spans="1:12" x14ac:dyDescent="0.25">
      <c r="A253" s="15"/>
      <c r="B253" s="24" t="s">
        <v>209</v>
      </c>
      <c r="C253" s="44">
        <v>42614</v>
      </c>
      <c r="D253" s="29">
        <f t="shared" si="4"/>
        <v>8.48E-2</v>
      </c>
      <c r="E253" s="27">
        <v>0.14249999999999999</v>
      </c>
      <c r="F253">
        <v>11.8</v>
      </c>
      <c r="G253" s="28">
        <v>17903.169999999998</v>
      </c>
      <c r="H253" s="35">
        <v>315</v>
      </c>
      <c r="I253" s="26">
        <v>5.0000000000000001E-3</v>
      </c>
      <c r="L253" s="22">
        <v>8.48</v>
      </c>
    </row>
    <row r="254" spans="1:12" x14ac:dyDescent="0.25">
      <c r="A254" s="25"/>
      <c r="B254" s="13" t="s">
        <v>210</v>
      </c>
      <c r="C254" s="44">
        <v>42644</v>
      </c>
      <c r="D254" s="29">
        <f t="shared" si="4"/>
        <v>7.8700000000000006E-2</v>
      </c>
      <c r="E254" s="27">
        <v>0.14000000000000001</v>
      </c>
      <c r="F254">
        <v>11.8</v>
      </c>
      <c r="G254" s="28">
        <v>20360.5</v>
      </c>
      <c r="H254" s="37">
        <v>315</v>
      </c>
      <c r="I254" s="26">
        <v>5.0000000000000001E-3</v>
      </c>
      <c r="L254" s="22">
        <v>7.87</v>
      </c>
    </row>
    <row r="255" spans="1:12" x14ac:dyDescent="0.25">
      <c r="A255" s="15"/>
      <c r="B255" s="24" t="s">
        <v>211</v>
      </c>
      <c r="C255" s="44">
        <v>42675</v>
      </c>
      <c r="D255" s="29">
        <f t="shared" si="4"/>
        <v>6.9900000000000004E-2</v>
      </c>
      <c r="E255" s="27">
        <v>0.13750000000000001</v>
      </c>
      <c r="F255">
        <v>11.9</v>
      </c>
      <c r="G255" s="28">
        <v>18355.57</v>
      </c>
      <c r="H255" s="35">
        <v>323</v>
      </c>
      <c r="I255" s="26">
        <v>5.0000000000000001E-3</v>
      </c>
      <c r="L255" s="22">
        <v>6.99</v>
      </c>
    </row>
    <row r="256" spans="1:12" x14ac:dyDescent="0.25">
      <c r="A256" s="25"/>
      <c r="B256" s="13" t="s">
        <v>212</v>
      </c>
      <c r="C256" s="44">
        <v>42705</v>
      </c>
      <c r="D256" s="29">
        <f t="shared" si="4"/>
        <v>6.2899999999999998E-2</v>
      </c>
      <c r="E256" s="27">
        <v>0.13750000000000001</v>
      </c>
      <c r="F256">
        <v>12</v>
      </c>
      <c r="G256" s="28">
        <v>18499.169999999998</v>
      </c>
      <c r="H256" s="37">
        <v>348</v>
      </c>
      <c r="I256" s="26">
        <v>7.4999999999999997E-3</v>
      </c>
      <c r="L256" s="22">
        <v>6.29</v>
      </c>
    </row>
    <row r="257" spans="3:9" x14ac:dyDescent="0.25">
      <c r="C257" s="44">
        <v>42736</v>
      </c>
      <c r="D257" s="26">
        <v>5.3499999999999999E-2</v>
      </c>
      <c r="E257" s="26">
        <v>0.13</v>
      </c>
      <c r="F257" s="28">
        <v>12.1</v>
      </c>
      <c r="G257" s="28">
        <v>20541.09</v>
      </c>
      <c r="H257" s="37">
        <v>328</v>
      </c>
      <c r="I257" s="26">
        <v>7.4999999999999997E-3</v>
      </c>
    </row>
    <row r="258" spans="3:9" x14ac:dyDescent="0.25">
      <c r="C258" s="44">
        <v>42767</v>
      </c>
      <c r="D258" s="26">
        <v>5.2499999999999998E-2</v>
      </c>
      <c r="E258" s="26">
        <v>0.1225</v>
      </c>
      <c r="F258">
        <v>12.1</v>
      </c>
      <c r="G258" s="28">
        <v>21403.51</v>
      </c>
      <c r="H258" s="37">
        <v>285</v>
      </c>
      <c r="I258" s="26">
        <v>7.4999999999999997E-3</v>
      </c>
    </row>
    <row r="259" spans="3:9" x14ac:dyDescent="0.25">
      <c r="H259" s="33"/>
    </row>
    <row r="260" spans="3:9" x14ac:dyDescent="0.25">
      <c r="H260" s="37"/>
    </row>
    <row r="261" spans="3:9" x14ac:dyDescent="0.25">
      <c r="H261" s="33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73"/>
  <sheetViews>
    <sheetView workbookViewId="0">
      <selection activeCell="Q5" sqref="Q5:R163"/>
    </sheetView>
  </sheetViews>
  <sheetFormatPr defaultRowHeight="15" x14ac:dyDescent="0.25"/>
  <sheetData>
    <row r="5" spans="1:19" x14ac:dyDescent="0.25">
      <c r="R5" t="s">
        <v>230</v>
      </c>
      <c r="S5" t="s">
        <v>231</v>
      </c>
    </row>
    <row r="6" spans="1:19" x14ac:dyDescent="0.25">
      <c r="Q6" s="30">
        <v>37622</v>
      </c>
      <c r="R6">
        <v>11.2</v>
      </c>
    </row>
    <row r="7" spans="1:19" x14ac:dyDescent="0.25">
      <c r="A7" s="3"/>
      <c r="B7" s="3" t="s">
        <v>232</v>
      </c>
      <c r="C7" s="3" t="s">
        <v>233</v>
      </c>
      <c r="D7" s="3" t="s">
        <v>218</v>
      </c>
      <c r="E7" s="3" t="s">
        <v>234</v>
      </c>
      <c r="F7" s="3" t="s">
        <v>235</v>
      </c>
      <c r="G7" s="3" t="s">
        <v>236</v>
      </c>
      <c r="H7" s="3" t="s">
        <v>237</v>
      </c>
      <c r="I7" s="3" t="s">
        <v>238</v>
      </c>
      <c r="J7" s="3" t="s">
        <v>239</v>
      </c>
      <c r="K7" s="3" t="s">
        <v>240</v>
      </c>
      <c r="L7" s="3" t="s">
        <v>241</v>
      </c>
      <c r="M7" s="3" t="s">
        <v>242</v>
      </c>
      <c r="Q7" s="30">
        <v>37653</v>
      </c>
      <c r="R7">
        <v>11.6</v>
      </c>
    </row>
    <row r="8" spans="1:19" x14ac:dyDescent="0.25">
      <c r="A8" s="28">
        <v>2012</v>
      </c>
      <c r="B8" s="28" t="s">
        <v>228</v>
      </c>
      <c r="C8" s="28" t="s">
        <v>228</v>
      </c>
      <c r="D8" s="28">
        <v>7.9</v>
      </c>
      <c r="E8" s="28">
        <v>7.8</v>
      </c>
      <c r="F8" s="28">
        <v>7.5</v>
      </c>
      <c r="G8" s="28">
        <v>7.5</v>
      </c>
      <c r="H8" s="28">
        <v>7.4</v>
      </c>
      <c r="I8" s="28">
        <v>7.3</v>
      </c>
      <c r="J8" s="28">
        <v>7.1</v>
      </c>
      <c r="K8" s="28">
        <v>6.9</v>
      </c>
      <c r="L8" s="28">
        <v>6.8</v>
      </c>
      <c r="M8" s="28">
        <v>6.9</v>
      </c>
      <c r="Q8" s="30">
        <v>37681</v>
      </c>
      <c r="R8">
        <v>12.1</v>
      </c>
    </row>
    <row r="9" spans="1:19" x14ac:dyDescent="0.25">
      <c r="A9" s="28">
        <v>2013</v>
      </c>
      <c r="B9" s="28">
        <v>7.2</v>
      </c>
      <c r="C9" s="28">
        <v>7.7</v>
      </c>
      <c r="D9" s="28">
        <v>8</v>
      </c>
      <c r="E9" s="28">
        <v>7.8</v>
      </c>
      <c r="F9" s="28">
        <v>7.6</v>
      </c>
      <c r="G9" s="28">
        <v>7.4</v>
      </c>
      <c r="H9" s="28">
        <v>7.3</v>
      </c>
      <c r="I9" s="28">
        <v>7.1</v>
      </c>
      <c r="J9" s="28">
        <v>6.9</v>
      </c>
      <c r="K9" s="28">
        <v>6.7</v>
      </c>
      <c r="L9" s="28">
        <v>6.5</v>
      </c>
      <c r="M9" s="28">
        <v>6.2</v>
      </c>
      <c r="Q9" s="30">
        <v>37712</v>
      </c>
      <c r="R9">
        <v>12.4</v>
      </c>
    </row>
    <row r="10" spans="1:19" x14ac:dyDescent="0.25">
      <c r="A10" s="28">
        <v>2014</v>
      </c>
      <c r="B10" s="28">
        <v>6.4</v>
      </c>
      <c r="C10" s="28">
        <v>6.8</v>
      </c>
      <c r="D10" s="28">
        <v>7.2</v>
      </c>
      <c r="E10" s="28">
        <v>7.1</v>
      </c>
      <c r="F10" s="28">
        <v>7</v>
      </c>
      <c r="G10" s="28">
        <v>6.8</v>
      </c>
      <c r="H10" s="28">
        <v>6.9</v>
      </c>
      <c r="I10" s="28">
        <v>6.9</v>
      </c>
      <c r="J10" s="28">
        <v>6.8</v>
      </c>
      <c r="K10" s="28">
        <v>6.6</v>
      </c>
      <c r="L10" s="28">
        <v>6.5</v>
      </c>
      <c r="M10" s="28">
        <v>6.5</v>
      </c>
      <c r="Q10" s="30">
        <v>37742</v>
      </c>
      <c r="R10">
        <v>12.8</v>
      </c>
    </row>
    <row r="11" spans="1:19" x14ac:dyDescent="0.25">
      <c r="A11" s="28">
        <v>2015</v>
      </c>
      <c r="B11" s="28">
        <v>6.8</v>
      </c>
      <c r="C11" s="28">
        <v>7.4</v>
      </c>
      <c r="D11" s="28">
        <v>7.9</v>
      </c>
      <c r="E11" s="28">
        <v>8</v>
      </c>
      <c r="F11" s="28">
        <v>8.1</v>
      </c>
      <c r="G11" s="28">
        <v>8.3000000000000007</v>
      </c>
      <c r="H11" s="28">
        <v>8.6</v>
      </c>
      <c r="I11" s="28">
        <v>8.6999999999999993</v>
      </c>
      <c r="J11" s="28">
        <v>8.9</v>
      </c>
      <c r="K11" s="28">
        <v>9</v>
      </c>
      <c r="L11" s="28">
        <v>9</v>
      </c>
      <c r="M11" s="28">
        <v>9</v>
      </c>
      <c r="Q11" s="30">
        <v>37773</v>
      </c>
      <c r="R11">
        <v>13</v>
      </c>
    </row>
    <row r="12" spans="1:19" x14ac:dyDescent="0.25">
      <c r="A12" s="28">
        <v>2016</v>
      </c>
      <c r="B12" s="28">
        <v>9.5</v>
      </c>
      <c r="C12" s="28">
        <v>10.199999999999999</v>
      </c>
      <c r="D12" s="28">
        <v>10.9</v>
      </c>
      <c r="E12" s="28">
        <v>11.2</v>
      </c>
      <c r="F12" s="28">
        <v>11.2</v>
      </c>
      <c r="G12" s="28">
        <v>11.3</v>
      </c>
      <c r="H12" s="28">
        <v>11.6</v>
      </c>
      <c r="I12" s="28">
        <v>11.8</v>
      </c>
      <c r="J12" s="28">
        <v>11.8</v>
      </c>
      <c r="K12" s="28">
        <v>11.8</v>
      </c>
      <c r="L12" s="28">
        <v>11.9</v>
      </c>
      <c r="M12" s="28">
        <v>12</v>
      </c>
      <c r="Q12" s="30">
        <v>37803</v>
      </c>
      <c r="R12">
        <v>12.8</v>
      </c>
    </row>
    <row r="13" spans="1:19" x14ac:dyDescent="0.25">
      <c r="Q13" s="30">
        <v>37834</v>
      </c>
      <c r="R13">
        <v>13</v>
      </c>
    </row>
    <row r="14" spans="1:19" x14ac:dyDescent="0.25">
      <c r="Q14" s="30">
        <v>37865</v>
      </c>
      <c r="R14">
        <v>12.9</v>
      </c>
    </row>
    <row r="15" spans="1:19" x14ac:dyDescent="0.25">
      <c r="Q15" s="30">
        <v>37895</v>
      </c>
      <c r="R15">
        <v>12.9</v>
      </c>
    </row>
    <row r="16" spans="1:19" x14ac:dyDescent="0.25">
      <c r="Q16" s="30">
        <v>37926</v>
      </c>
      <c r="R16">
        <v>12.2</v>
      </c>
    </row>
    <row r="17" spans="1:18" x14ac:dyDescent="0.25">
      <c r="Q17" s="30">
        <v>37956</v>
      </c>
      <c r="R17">
        <v>10.9</v>
      </c>
    </row>
    <row r="18" spans="1:18" x14ac:dyDescent="0.25">
      <c r="A18" s="3"/>
      <c r="B18" s="3" t="s">
        <v>216</v>
      </c>
      <c r="C18" s="3" t="s">
        <v>217</v>
      </c>
      <c r="D18" s="3" t="s">
        <v>218</v>
      </c>
      <c r="E18" s="3" t="s">
        <v>219</v>
      </c>
      <c r="F18" s="3" t="s">
        <v>220</v>
      </c>
      <c r="G18" s="3" t="s">
        <v>221</v>
      </c>
      <c r="H18" s="3" t="s">
        <v>222</v>
      </c>
      <c r="I18" s="3" t="s">
        <v>223</v>
      </c>
      <c r="J18" s="3" t="s">
        <v>224</v>
      </c>
      <c r="K18" s="3" t="s">
        <v>225</v>
      </c>
      <c r="L18" s="3" t="s">
        <v>226</v>
      </c>
      <c r="M18" s="3" t="s">
        <v>227</v>
      </c>
      <c r="Q18" s="30">
        <v>37987</v>
      </c>
      <c r="R18">
        <v>11.7</v>
      </c>
    </row>
    <row r="19" spans="1:18" x14ac:dyDescent="0.25">
      <c r="A19" s="28">
        <v>2003</v>
      </c>
      <c r="B19" s="28">
        <v>11.2</v>
      </c>
      <c r="C19" s="28">
        <v>11.6</v>
      </c>
      <c r="D19" s="28">
        <v>12.1</v>
      </c>
      <c r="E19" s="28">
        <v>12.4</v>
      </c>
      <c r="F19" s="28">
        <v>12.8</v>
      </c>
      <c r="G19" s="28">
        <v>13</v>
      </c>
      <c r="H19" s="28">
        <v>12.8</v>
      </c>
      <c r="I19" s="28">
        <v>13</v>
      </c>
      <c r="J19" s="28">
        <v>12.9</v>
      </c>
      <c r="K19" s="28">
        <v>12.9</v>
      </c>
      <c r="L19" s="28">
        <v>12.2</v>
      </c>
      <c r="M19" s="28">
        <v>10.9</v>
      </c>
      <c r="Q19" s="30">
        <v>38018</v>
      </c>
      <c r="R19">
        <v>12</v>
      </c>
    </row>
    <row r="20" spans="1:18" x14ac:dyDescent="0.25">
      <c r="A20" s="28">
        <v>2004</v>
      </c>
      <c r="B20" s="28">
        <v>11.7</v>
      </c>
      <c r="C20" s="28">
        <v>12</v>
      </c>
      <c r="D20" s="28">
        <v>12.8</v>
      </c>
      <c r="E20" s="28">
        <v>13.1</v>
      </c>
      <c r="F20" s="28">
        <v>12.2</v>
      </c>
      <c r="G20" s="28">
        <v>11.7</v>
      </c>
      <c r="H20" s="28">
        <v>11.2</v>
      </c>
      <c r="I20" s="28">
        <v>11.4</v>
      </c>
      <c r="J20" s="28">
        <v>10.9</v>
      </c>
      <c r="K20" s="28">
        <v>10.5</v>
      </c>
      <c r="L20" s="28">
        <v>10.6</v>
      </c>
      <c r="M20" s="28">
        <v>9.6</v>
      </c>
      <c r="Q20" s="30">
        <v>38047</v>
      </c>
      <c r="R20">
        <v>12.8</v>
      </c>
    </row>
    <row r="21" spans="1:18" x14ac:dyDescent="0.25">
      <c r="A21" s="28">
        <v>2005</v>
      </c>
      <c r="B21" s="28">
        <v>10.199999999999999</v>
      </c>
      <c r="C21" s="28">
        <v>10.6</v>
      </c>
      <c r="D21" s="28">
        <v>10.8</v>
      </c>
      <c r="E21" s="28">
        <v>10.8</v>
      </c>
      <c r="F21" s="28">
        <v>10.199999999999999</v>
      </c>
      <c r="G21" s="28">
        <v>9.4</v>
      </c>
      <c r="H21" s="28">
        <v>9.4</v>
      </c>
      <c r="I21" s="28">
        <v>9.4</v>
      </c>
      <c r="J21" s="28">
        <v>9.6</v>
      </c>
      <c r="K21" s="28">
        <v>9.6</v>
      </c>
      <c r="L21" s="28">
        <v>9.6</v>
      </c>
      <c r="M21" s="28">
        <v>8.3000000000000007</v>
      </c>
      <c r="Q21" s="30">
        <v>38078</v>
      </c>
      <c r="R21">
        <v>13.1</v>
      </c>
    </row>
    <row r="22" spans="1:18" x14ac:dyDescent="0.25">
      <c r="A22" s="28">
        <v>2006</v>
      </c>
      <c r="B22" s="28">
        <v>9.1999999999999993</v>
      </c>
      <c r="C22" s="28">
        <v>10.1</v>
      </c>
      <c r="D22" s="28">
        <v>10.4</v>
      </c>
      <c r="E22" s="28">
        <v>10.4</v>
      </c>
      <c r="F22" s="28">
        <v>10.199999999999999</v>
      </c>
      <c r="G22" s="28">
        <v>10.4</v>
      </c>
      <c r="H22" s="28">
        <v>10.7</v>
      </c>
      <c r="I22" s="28">
        <v>10.6</v>
      </c>
      <c r="J22" s="28">
        <v>10</v>
      </c>
      <c r="K22" s="28">
        <v>9.8000000000000007</v>
      </c>
      <c r="L22" s="28">
        <v>9.5</v>
      </c>
      <c r="M22" s="28">
        <v>8.4</v>
      </c>
      <c r="Q22" s="30">
        <v>38108</v>
      </c>
      <c r="R22">
        <v>12.2</v>
      </c>
    </row>
    <row r="23" spans="1:18" x14ac:dyDescent="0.25">
      <c r="A23" s="28">
        <v>2007</v>
      </c>
      <c r="B23" s="28">
        <v>9.3000000000000007</v>
      </c>
      <c r="C23" s="28">
        <v>9.9</v>
      </c>
      <c r="D23" s="28">
        <v>10.1</v>
      </c>
      <c r="E23" s="28">
        <v>10.1</v>
      </c>
      <c r="F23" s="28">
        <v>10.1</v>
      </c>
      <c r="G23" s="28">
        <v>9.6999999999999993</v>
      </c>
      <c r="H23" s="28">
        <v>9.5</v>
      </c>
      <c r="I23" s="28">
        <v>9.5</v>
      </c>
      <c r="J23" s="28">
        <v>9</v>
      </c>
      <c r="K23" s="28">
        <v>8.6999999999999993</v>
      </c>
      <c r="L23" s="28">
        <v>8.1999999999999993</v>
      </c>
      <c r="M23" s="28">
        <v>7.4</v>
      </c>
      <c r="Q23" s="30">
        <v>38139</v>
      </c>
      <c r="R23">
        <v>11.7</v>
      </c>
    </row>
    <row r="24" spans="1:18" x14ac:dyDescent="0.25">
      <c r="A24" s="28">
        <v>2008</v>
      </c>
      <c r="B24" s="28">
        <v>8</v>
      </c>
      <c r="C24" s="28">
        <v>8.6999999999999993</v>
      </c>
      <c r="D24" s="28">
        <v>8.6</v>
      </c>
      <c r="E24" s="28">
        <v>8.5</v>
      </c>
      <c r="F24" s="28">
        <v>7.9</v>
      </c>
      <c r="G24" s="28">
        <v>7.8</v>
      </c>
      <c r="H24" s="28">
        <v>8.1</v>
      </c>
      <c r="I24" s="28">
        <v>7.6</v>
      </c>
      <c r="J24" s="28">
        <v>7.6</v>
      </c>
      <c r="K24" s="28">
        <v>7.5</v>
      </c>
      <c r="L24" s="28">
        <v>7.6</v>
      </c>
      <c r="M24" s="28">
        <v>6.8</v>
      </c>
      <c r="Q24" s="30">
        <v>38169</v>
      </c>
      <c r="R24">
        <v>11.2</v>
      </c>
    </row>
    <row r="25" spans="1:18" x14ac:dyDescent="0.25">
      <c r="A25" s="28">
        <v>2009</v>
      </c>
      <c r="B25" s="28">
        <v>8.1999999999999993</v>
      </c>
      <c r="C25" s="28">
        <v>8.5</v>
      </c>
      <c r="D25" s="28">
        <v>9</v>
      </c>
      <c r="E25" s="28">
        <v>8.9</v>
      </c>
      <c r="F25" s="28">
        <v>8.8000000000000007</v>
      </c>
      <c r="G25" s="28">
        <v>8.1</v>
      </c>
      <c r="H25" s="28">
        <v>8</v>
      </c>
      <c r="I25" s="28">
        <v>8.1</v>
      </c>
      <c r="J25" s="28">
        <v>7.7</v>
      </c>
      <c r="K25" s="28">
        <v>7.5</v>
      </c>
      <c r="L25" s="28">
        <v>7.4</v>
      </c>
      <c r="M25" s="28">
        <v>6.8</v>
      </c>
      <c r="Q25" s="30">
        <v>38200</v>
      </c>
      <c r="R25">
        <v>11.4</v>
      </c>
    </row>
    <row r="26" spans="1:18" x14ac:dyDescent="0.25">
      <c r="A26" s="28">
        <v>2010</v>
      </c>
      <c r="B26" s="28">
        <v>7.2</v>
      </c>
      <c r="C26" s="28">
        <v>7.4</v>
      </c>
      <c r="D26" s="28">
        <v>7.6</v>
      </c>
      <c r="E26" s="28">
        <v>7.3</v>
      </c>
      <c r="F26" s="28">
        <v>7.5</v>
      </c>
      <c r="G26" s="28">
        <v>7</v>
      </c>
      <c r="H26" s="28">
        <v>6.9</v>
      </c>
      <c r="I26" s="28">
        <v>6.7</v>
      </c>
      <c r="J26" s="28">
        <v>6.2</v>
      </c>
      <c r="K26" s="28">
        <v>6.1</v>
      </c>
      <c r="L26" s="28">
        <v>5.7</v>
      </c>
      <c r="M26" s="28">
        <v>5.3</v>
      </c>
      <c r="Q26" s="30">
        <v>38231</v>
      </c>
      <c r="R26">
        <v>10.9</v>
      </c>
    </row>
    <row r="27" spans="1:18" x14ac:dyDescent="0.25">
      <c r="A27" s="28">
        <v>2011</v>
      </c>
      <c r="B27" s="28">
        <v>6.1</v>
      </c>
      <c r="C27" s="28">
        <v>6.4</v>
      </c>
      <c r="D27" s="28">
        <v>6.5</v>
      </c>
      <c r="E27" s="28">
        <v>6.4</v>
      </c>
      <c r="F27" s="28">
        <v>6.4</v>
      </c>
      <c r="G27" s="28">
        <v>6.2</v>
      </c>
      <c r="H27" s="28">
        <v>6</v>
      </c>
      <c r="I27" s="28">
        <v>6</v>
      </c>
      <c r="J27" s="28">
        <v>6</v>
      </c>
      <c r="K27" s="28">
        <v>5.8</v>
      </c>
      <c r="L27" s="28">
        <v>5.2</v>
      </c>
      <c r="M27" s="28">
        <v>4.7</v>
      </c>
      <c r="Q27" s="30">
        <v>38261</v>
      </c>
      <c r="R27">
        <v>10.5</v>
      </c>
    </row>
    <row r="28" spans="1:18" x14ac:dyDescent="0.25">
      <c r="A28" s="28">
        <v>2012</v>
      </c>
      <c r="B28" s="28">
        <v>5.5</v>
      </c>
      <c r="C28" s="28">
        <v>5.7</v>
      </c>
      <c r="D28" s="28">
        <v>6.2</v>
      </c>
      <c r="E28" s="28">
        <v>6</v>
      </c>
      <c r="F28" s="28">
        <v>5.8</v>
      </c>
      <c r="G28" s="28">
        <v>5.9</v>
      </c>
      <c r="H28" s="28">
        <v>5.4</v>
      </c>
      <c r="I28" s="28">
        <v>5.3</v>
      </c>
      <c r="J28" s="28">
        <v>5.4</v>
      </c>
      <c r="K28" s="28">
        <v>5.3</v>
      </c>
      <c r="L28" s="28">
        <v>4.9000000000000004</v>
      </c>
      <c r="M28" s="28">
        <v>4.5999999999999996</v>
      </c>
      <c r="Q28" s="30">
        <v>38292</v>
      </c>
      <c r="R28">
        <v>10.6</v>
      </c>
    </row>
    <row r="29" spans="1:18" x14ac:dyDescent="0.25">
      <c r="A29" s="28">
        <v>2013</v>
      </c>
      <c r="B29" s="28">
        <v>5.4</v>
      </c>
      <c r="C29" s="28">
        <v>5.6</v>
      </c>
      <c r="D29" s="28">
        <v>5.7</v>
      </c>
      <c r="E29" s="28">
        <v>5.8</v>
      </c>
      <c r="F29" s="28">
        <v>5.8</v>
      </c>
      <c r="G29" s="28">
        <v>6</v>
      </c>
      <c r="H29" s="28">
        <v>5.6</v>
      </c>
      <c r="I29" s="28">
        <v>5.3</v>
      </c>
      <c r="J29" s="28">
        <v>5.4</v>
      </c>
      <c r="K29" s="28">
        <v>5.2</v>
      </c>
      <c r="L29" s="28">
        <v>4.5999999999999996</v>
      </c>
      <c r="M29" s="28">
        <v>4.3</v>
      </c>
      <c r="Q29" s="30">
        <v>38322</v>
      </c>
      <c r="R29">
        <v>9.6</v>
      </c>
    </row>
    <row r="30" spans="1:18" x14ac:dyDescent="0.25">
      <c r="A30" s="28">
        <v>2014</v>
      </c>
      <c r="B30" s="28">
        <v>4.8</v>
      </c>
      <c r="C30" s="28">
        <v>5.0999999999999996</v>
      </c>
      <c r="D30" s="28">
        <v>5</v>
      </c>
      <c r="E30" s="28">
        <v>4.9000000000000004</v>
      </c>
      <c r="F30" s="28">
        <v>4.9000000000000004</v>
      </c>
      <c r="G30" s="28">
        <v>4.8</v>
      </c>
      <c r="H30" s="28">
        <v>4.9000000000000004</v>
      </c>
      <c r="I30" s="28">
        <v>5</v>
      </c>
      <c r="J30" s="28">
        <v>4.9000000000000004</v>
      </c>
      <c r="K30" s="28">
        <v>4.7</v>
      </c>
      <c r="L30" s="28">
        <v>4.8</v>
      </c>
      <c r="M30" s="28">
        <v>4.3</v>
      </c>
      <c r="Q30" s="30">
        <v>38353</v>
      </c>
      <c r="R30">
        <v>10.199999999999999</v>
      </c>
    </row>
    <row r="31" spans="1:18" x14ac:dyDescent="0.25">
      <c r="A31" s="28">
        <v>2015</v>
      </c>
      <c r="B31" s="28">
        <v>5.3</v>
      </c>
      <c r="C31" s="28">
        <v>5.9</v>
      </c>
      <c r="D31" s="28">
        <v>6.2</v>
      </c>
      <c r="E31" s="28">
        <v>6.4</v>
      </c>
      <c r="F31" s="28">
        <v>6.7</v>
      </c>
      <c r="G31" s="28">
        <v>6.9</v>
      </c>
      <c r="H31" s="28">
        <v>7.5</v>
      </c>
      <c r="I31" s="28">
        <v>7.6</v>
      </c>
      <c r="J31" s="28">
        <v>7.6</v>
      </c>
      <c r="K31" s="28">
        <v>7.9</v>
      </c>
      <c r="L31" s="28">
        <v>7.5</v>
      </c>
      <c r="M31" s="28">
        <v>6.9</v>
      </c>
      <c r="Q31" s="30">
        <v>38384</v>
      </c>
      <c r="R31">
        <v>10.6</v>
      </c>
    </row>
    <row r="32" spans="1:18" x14ac:dyDescent="0.25">
      <c r="A32" s="28">
        <v>2016</v>
      </c>
      <c r="B32" s="28">
        <v>7.6</v>
      </c>
      <c r="C32" s="28">
        <v>8.1999999999999993</v>
      </c>
      <c r="D32" s="28"/>
      <c r="Q32" s="30">
        <v>38412</v>
      </c>
      <c r="R32">
        <v>10.8</v>
      </c>
    </row>
    <row r="33" spans="1:18" x14ac:dyDescent="0.25">
      <c r="Q33" s="30">
        <v>38443</v>
      </c>
      <c r="R33">
        <v>10.8</v>
      </c>
    </row>
    <row r="34" spans="1:18" x14ac:dyDescent="0.25">
      <c r="Q34" s="30">
        <v>38473</v>
      </c>
      <c r="R34">
        <v>10.199999999999999</v>
      </c>
    </row>
    <row r="35" spans="1:18" x14ac:dyDescent="0.25">
      <c r="A35">
        <f t="array" ref="A35:N47">TRANSPOSE(A18:M32)</f>
        <v>0</v>
      </c>
      <c r="B35">
        <v>2003</v>
      </c>
      <c r="C35">
        <v>2004</v>
      </c>
      <c r="D35">
        <v>2005</v>
      </c>
      <c r="E35">
        <v>2006</v>
      </c>
      <c r="F35">
        <v>2007</v>
      </c>
      <c r="G35">
        <v>2008</v>
      </c>
      <c r="H35">
        <v>2009</v>
      </c>
      <c r="I35">
        <v>2010</v>
      </c>
      <c r="J35">
        <v>2011</v>
      </c>
      <c r="K35">
        <v>2012</v>
      </c>
      <c r="L35">
        <v>2013</v>
      </c>
      <c r="M35">
        <v>2014</v>
      </c>
      <c r="N35">
        <v>2015</v>
      </c>
      <c r="Q35" s="30">
        <v>38504</v>
      </c>
      <c r="R35">
        <v>9.4</v>
      </c>
    </row>
    <row r="36" spans="1:18" x14ac:dyDescent="0.25">
      <c r="A36" t="str">
        <v>Jan</v>
      </c>
      <c r="B36">
        <v>11.2</v>
      </c>
      <c r="C36">
        <v>11.7</v>
      </c>
      <c r="D36">
        <v>10.199999999999999</v>
      </c>
      <c r="E36">
        <v>9.1999999999999993</v>
      </c>
      <c r="F36">
        <v>9.3000000000000007</v>
      </c>
      <c r="G36">
        <v>8</v>
      </c>
      <c r="H36">
        <v>8.1999999999999993</v>
      </c>
      <c r="I36">
        <v>7.2</v>
      </c>
      <c r="J36">
        <v>6.1</v>
      </c>
      <c r="K36">
        <v>5.5</v>
      </c>
      <c r="L36">
        <v>5.4</v>
      </c>
      <c r="M36">
        <v>4.8</v>
      </c>
      <c r="N36">
        <v>5.3</v>
      </c>
      <c r="Q36" s="30">
        <v>38534</v>
      </c>
      <c r="R36">
        <v>9.4</v>
      </c>
    </row>
    <row r="37" spans="1:18" x14ac:dyDescent="0.25">
      <c r="A37" t="str">
        <v>Fev</v>
      </c>
      <c r="B37">
        <v>11.6</v>
      </c>
      <c r="C37">
        <v>12</v>
      </c>
      <c r="D37">
        <v>10.6</v>
      </c>
      <c r="E37">
        <v>10.1</v>
      </c>
      <c r="F37">
        <v>9.9</v>
      </c>
      <c r="G37">
        <v>8.6999999999999993</v>
      </c>
      <c r="H37">
        <v>8.5</v>
      </c>
      <c r="I37">
        <v>7.4</v>
      </c>
      <c r="J37">
        <v>6.4</v>
      </c>
      <c r="K37">
        <v>5.7</v>
      </c>
      <c r="L37">
        <v>5.6</v>
      </c>
      <c r="M37">
        <v>5.0999999999999996</v>
      </c>
      <c r="N37">
        <v>5.9</v>
      </c>
      <c r="Q37" s="30">
        <v>38565</v>
      </c>
      <c r="R37">
        <v>9.4</v>
      </c>
    </row>
    <row r="38" spans="1:18" x14ac:dyDescent="0.25">
      <c r="A38" t="str">
        <v>Mar</v>
      </c>
      <c r="B38">
        <v>12.1</v>
      </c>
      <c r="C38">
        <v>12.8</v>
      </c>
      <c r="D38">
        <v>10.8</v>
      </c>
      <c r="E38">
        <v>10.4</v>
      </c>
      <c r="F38">
        <v>10.1</v>
      </c>
      <c r="G38">
        <v>8.6</v>
      </c>
      <c r="H38">
        <v>9</v>
      </c>
      <c r="I38">
        <v>7.6</v>
      </c>
      <c r="J38">
        <v>6.5</v>
      </c>
      <c r="K38">
        <v>6.2</v>
      </c>
      <c r="L38">
        <v>5.7</v>
      </c>
      <c r="M38">
        <v>5</v>
      </c>
      <c r="N38">
        <v>6.2</v>
      </c>
      <c r="Q38" s="30">
        <v>38596</v>
      </c>
      <c r="R38">
        <v>9.6</v>
      </c>
    </row>
    <row r="39" spans="1:18" x14ac:dyDescent="0.25">
      <c r="A39" t="str">
        <v>Abr</v>
      </c>
      <c r="B39">
        <v>12.4</v>
      </c>
      <c r="C39">
        <v>13.1</v>
      </c>
      <c r="D39">
        <v>10.8</v>
      </c>
      <c r="E39">
        <v>10.4</v>
      </c>
      <c r="F39">
        <v>10.1</v>
      </c>
      <c r="G39">
        <v>8.5</v>
      </c>
      <c r="H39">
        <v>8.9</v>
      </c>
      <c r="I39">
        <v>7.3</v>
      </c>
      <c r="J39">
        <v>6.4</v>
      </c>
      <c r="K39">
        <v>6</v>
      </c>
      <c r="L39">
        <v>5.8</v>
      </c>
      <c r="M39">
        <v>4.9000000000000004</v>
      </c>
      <c r="N39">
        <v>6.4</v>
      </c>
      <c r="Q39" s="30">
        <v>38626</v>
      </c>
      <c r="R39">
        <v>9.6</v>
      </c>
    </row>
    <row r="40" spans="1:18" x14ac:dyDescent="0.25">
      <c r="A40" t="str">
        <v>Mai</v>
      </c>
      <c r="B40">
        <v>12.8</v>
      </c>
      <c r="C40">
        <v>12.2</v>
      </c>
      <c r="D40">
        <v>10.199999999999999</v>
      </c>
      <c r="E40">
        <v>10.199999999999999</v>
      </c>
      <c r="F40">
        <v>10.1</v>
      </c>
      <c r="G40">
        <v>7.9</v>
      </c>
      <c r="H40">
        <v>8.8000000000000007</v>
      </c>
      <c r="I40">
        <v>7.5</v>
      </c>
      <c r="J40">
        <v>6.4</v>
      </c>
      <c r="K40">
        <v>5.8</v>
      </c>
      <c r="L40">
        <v>5.8</v>
      </c>
      <c r="M40">
        <v>4.9000000000000004</v>
      </c>
      <c r="N40">
        <v>6.7</v>
      </c>
      <c r="Q40" s="30">
        <v>38657</v>
      </c>
      <c r="R40">
        <v>9.6</v>
      </c>
    </row>
    <row r="41" spans="1:18" x14ac:dyDescent="0.25">
      <c r="A41" t="str">
        <v>Jun</v>
      </c>
      <c r="B41">
        <v>13</v>
      </c>
      <c r="C41">
        <v>11.7</v>
      </c>
      <c r="D41">
        <v>9.4</v>
      </c>
      <c r="E41">
        <v>10.4</v>
      </c>
      <c r="F41">
        <v>9.6999999999999993</v>
      </c>
      <c r="G41">
        <v>7.8</v>
      </c>
      <c r="H41">
        <v>8.1</v>
      </c>
      <c r="I41">
        <v>7</v>
      </c>
      <c r="J41">
        <v>6.2</v>
      </c>
      <c r="K41">
        <v>5.9</v>
      </c>
      <c r="L41">
        <v>6</v>
      </c>
      <c r="M41">
        <v>4.8</v>
      </c>
      <c r="N41">
        <v>6.9</v>
      </c>
      <c r="Q41" s="30">
        <v>38687</v>
      </c>
      <c r="R41">
        <v>8.3000000000000007</v>
      </c>
    </row>
    <row r="42" spans="1:18" x14ac:dyDescent="0.25">
      <c r="A42" t="str">
        <v>Jul</v>
      </c>
      <c r="B42">
        <v>12.8</v>
      </c>
      <c r="C42">
        <v>11.2</v>
      </c>
      <c r="D42">
        <v>9.4</v>
      </c>
      <c r="E42">
        <v>10.7</v>
      </c>
      <c r="F42">
        <v>9.5</v>
      </c>
      <c r="G42">
        <v>8.1</v>
      </c>
      <c r="H42">
        <v>8</v>
      </c>
      <c r="I42">
        <v>6.9</v>
      </c>
      <c r="J42">
        <v>6</v>
      </c>
      <c r="K42">
        <v>5.4</v>
      </c>
      <c r="L42">
        <v>5.6</v>
      </c>
      <c r="M42">
        <v>4.9000000000000004</v>
      </c>
      <c r="N42">
        <v>7.5</v>
      </c>
      <c r="Q42" s="30">
        <v>38718</v>
      </c>
      <c r="R42">
        <v>9.1999999999999993</v>
      </c>
    </row>
    <row r="43" spans="1:18" x14ac:dyDescent="0.25">
      <c r="A43" t="str">
        <v>Ago</v>
      </c>
      <c r="B43">
        <v>13</v>
      </c>
      <c r="C43">
        <v>11.4</v>
      </c>
      <c r="D43">
        <v>9.4</v>
      </c>
      <c r="E43">
        <v>10.6</v>
      </c>
      <c r="F43">
        <v>9.5</v>
      </c>
      <c r="G43">
        <v>7.6</v>
      </c>
      <c r="H43">
        <v>8.1</v>
      </c>
      <c r="I43">
        <v>6.7</v>
      </c>
      <c r="J43">
        <v>6</v>
      </c>
      <c r="K43">
        <v>5.3</v>
      </c>
      <c r="L43">
        <v>5.3</v>
      </c>
      <c r="M43">
        <v>5</v>
      </c>
      <c r="N43">
        <v>7.6</v>
      </c>
      <c r="Q43" s="30">
        <v>38749</v>
      </c>
      <c r="R43">
        <v>10.1</v>
      </c>
    </row>
    <row r="44" spans="1:18" x14ac:dyDescent="0.25">
      <c r="A44" t="str">
        <v>Set</v>
      </c>
      <c r="B44">
        <v>12.9</v>
      </c>
      <c r="C44">
        <v>10.9</v>
      </c>
      <c r="D44">
        <v>9.6</v>
      </c>
      <c r="E44">
        <v>10</v>
      </c>
      <c r="F44">
        <v>9</v>
      </c>
      <c r="G44">
        <v>7.6</v>
      </c>
      <c r="H44">
        <v>7.7</v>
      </c>
      <c r="I44">
        <v>6.2</v>
      </c>
      <c r="J44">
        <v>6</v>
      </c>
      <c r="K44">
        <v>5.4</v>
      </c>
      <c r="L44">
        <v>5.4</v>
      </c>
      <c r="M44">
        <v>4.9000000000000004</v>
      </c>
      <c r="N44">
        <v>7.6</v>
      </c>
      <c r="Q44" s="30">
        <v>38777</v>
      </c>
      <c r="R44">
        <v>10.4</v>
      </c>
    </row>
    <row r="45" spans="1:18" x14ac:dyDescent="0.25">
      <c r="A45" t="str">
        <v>Out</v>
      </c>
      <c r="B45">
        <v>12.9</v>
      </c>
      <c r="C45">
        <v>10.5</v>
      </c>
      <c r="D45">
        <v>9.6</v>
      </c>
      <c r="E45">
        <v>9.8000000000000007</v>
      </c>
      <c r="F45">
        <v>8.6999999999999993</v>
      </c>
      <c r="G45">
        <v>7.5</v>
      </c>
      <c r="H45">
        <v>7.5</v>
      </c>
      <c r="I45">
        <v>6.1</v>
      </c>
      <c r="J45">
        <v>5.8</v>
      </c>
      <c r="K45">
        <v>5.3</v>
      </c>
      <c r="L45">
        <v>5.2</v>
      </c>
      <c r="M45">
        <v>4.7</v>
      </c>
      <c r="N45">
        <v>7.9</v>
      </c>
      <c r="Q45" s="30">
        <v>38808</v>
      </c>
      <c r="R45">
        <v>10.4</v>
      </c>
    </row>
    <row r="46" spans="1:18" x14ac:dyDescent="0.25">
      <c r="A46" t="str">
        <v>Nov</v>
      </c>
      <c r="B46">
        <v>12.2</v>
      </c>
      <c r="C46">
        <v>10.6</v>
      </c>
      <c r="D46">
        <v>9.6</v>
      </c>
      <c r="E46">
        <v>9.5</v>
      </c>
      <c r="F46">
        <v>8.1999999999999993</v>
      </c>
      <c r="G46">
        <v>7.6</v>
      </c>
      <c r="H46">
        <v>7.4</v>
      </c>
      <c r="I46">
        <v>5.7</v>
      </c>
      <c r="J46">
        <v>5.2</v>
      </c>
      <c r="K46">
        <v>4.9000000000000004</v>
      </c>
      <c r="L46">
        <v>4.5999999999999996</v>
      </c>
      <c r="M46">
        <v>4.8</v>
      </c>
      <c r="N46">
        <v>7.5</v>
      </c>
      <c r="Q46" s="30">
        <v>38838</v>
      </c>
      <c r="R46">
        <v>10.199999999999999</v>
      </c>
    </row>
    <row r="47" spans="1:18" x14ac:dyDescent="0.25">
      <c r="A47" t="str">
        <v>Dez</v>
      </c>
      <c r="B47">
        <v>10.9</v>
      </c>
      <c r="C47">
        <v>9.6</v>
      </c>
      <c r="D47">
        <v>8.3000000000000007</v>
      </c>
      <c r="E47">
        <v>8.4</v>
      </c>
      <c r="F47">
        <v>7.4</v>
      </c>
      <c r="G47">
        <v>6.8</v>
      </c>
      <c r="H47">
        <v>6.8</v>
      </c>
      <c r="I47">
        <v>5.3</v>
      </c>
      <c r="J47">
        <v>4.7</v>
      </c>
      <c r="K47">
        <v>4.5999999999999996</v>
      </c>
      <c r="L47">
        <v>4.3</v>
      </c>
      <c r="M47">
        <v>4.3</v>
      </c>
      <c r="N47">
        <v>6.9</v>
      </c>
      <c r="Q47" s="30">
        <v>38869</v>
      </c>
      <c r="R47">
        <v>10.4</v>
      </c>
    </row>
    <row r="48" spans="1:18" x14ac:dyDescent="0.25">
      <c r="Q48" s="30">
        <v>38899</v>
      </c>
      <c r="R48">
        <v>10.7</v>
      </c>
    </row>
    <row r="49" spans="1:18" x14ac:dyDescent="0.25">
      <c r="Q49" s="30">
        <v>38930</v>
      </c>
      <c r="R49">
        <v>10.6</v>
      </c>
    </row>
    <row r="50" spans="1:18" x14ac:dyDescent="0.25">
      <c r="Q50" s="30">
        <v>38961</v>
      </c>
      <c r="R50">
        <v>10</v>
      </c>
    </row>
    <row r="51" spans="1:18" x14ac:dyDescent="0.25">
      <c r="A51">
        <f t="array" ref="A51:F63">TRANSPOSE(A7:M12)</f>
        <v>0</v>
      </c>
      <c r="B51">
        <v>2012</v>
      </c>
      <c r="C51">
        <v>2013</v>
      </c>
      <c r="D51">
        <v>2014</v>
      </c>
      <c r="E51">
        <v>2015</v>
      </c>
      <c r="F51">
        <v>2016</v>
      </c>
      <c r="Q51" s="30">
        <v>38991</v>
      </c>
      <c r="R51">
        <v>9.8000000000000007</v>
      </c>
    </row>
    <row r="52" spans="1:18" x14ac:dyDescent="0.25">
      <c r="A52" t="str">
        <v>jan</v>
      </c>
      <c r="B52" t="str">
        <v>-</v>
      </c>
      <c r="C52">
        <v>7.2</v>
      </c>
      <c r="D52">
        <v>6.4</v>
      </c>
      <c r="E52">
        <v>6.8</v>
      </c>
      <c r="F52">
        <v>9.5</v>
      </c>
      <c r="Q52" s="30">
        <v>39022</v>
      </c>
      <c r="R52">
        <v>9.5</v>
      </c>
    </row>
    <row r="53" spans="1:18" x14ac:dyDescent="0.25">
      <c r="A53" t="str">
        <v>fev</v>
      </c>
      <c r="B53" t="str">
        <v>-</v>
      </c>
      <c r="C53">
        <v>7.7</v>
      </c>
      <c r="D53">
        <v>6.8</v>
      </c>
      <c r="E53">
        <v>7.4</v>
      </c>
      <c r="F53">
        <v>10.199999999999999</v>
      </c>
      <c r="Q53" s="30">
        <v>39052</v>
      </c>
      <c r="R53">
        <v>8.4</v>
      </c>
    </row>
    <row r="54" spans="1:18" x14ac:dyDescent="0.25">
      <c r="A54" t="str">
        <v>Mar</v>
      </c>
      <c r="B54">
        <v>7.9</v>
      </c>
      <c r="C54">
        <v>8</v>
      </c>
      <c r="D54">
        <v>7.2</v>
      </c>
      <c r="E54">
        <v>7.9</v>
      </c>
      <c r="F54">
        <v>10.9</v>
      </c>
      <c r="Q54" s="30">
        <v>39083</v>
      </c>
      <c r="R54">
        <v>9.3000000000000007</v>
      </c>
    </row>
    <row r="55" spans="1:18" x14ac:dyDescent="0.25">
      <c r="A55" t="str">
        <v>abr</v>
      </c>
      <c r="B55">
        <v>7.8</v>
      </c>
      <c r="C55">
        <v>7.8</v>
      </c>
      <c r="D55">
        <v>7.1</v>
      </c>
      <c r="E55">
        <v>8</v>
      </c>
      <c r="F55">
        <v>11.2</v>
      </c>
      <c r="Q55" s="30">
        <v>39114</v>
      </c>
      <c r="R55">
        <v>9.9</v>
      </c>
    </row>
    <row r="56" spans="1:18" x14ac:dyDescent="0.25">
      <c r="A56" t="str">
        <v>mai</v>
      </c>
      <c r="B56">
        <v>7.5</v>
      </c>
      <c r="C56">
        <v>7.6</v>
      </c>
      <c r="D56">
        <v>7</v>
      </c>
      <c r="E56">
        <v>8.1</v>
      </c>
      <c r="F56">
        <v>11.2</v>
      </c>
      <c r="Q56" s="30">
        <v>39142</v>
      </c>
      <c r="R56">
        <v>10.1</v>
      </c>
    </row>
    <row r="57" spans="1:18" x14ac:dyDescent="0.25">
      <c r="A57" t="str">
        <v>jun</v>
      </c>
      <c r="B57">
        <v>7.5</v>
      </c>
      <c r="C57">
        <v>7.4</v>
      </c>
      <c r="D57">
        <v>6.8</v>
      </c>
      <c r="E57">
        <v>8.3000000000000007</v>
      </c>
      <c r="F57">
        <v>11.3</v>
      </c>
      <c r="Q57" s="30">
        <v>39173</v>
      </c>
      <c r="R57">
        <v>10.1</v>
      </c>
    </row>
    <row r="58" spans="1:18" x14ac:dyDescent="0.25">
      <c r="A58" t="str">
        <v>jul</v>
      </c>
      <c r="B58">
        <v>7.4</v>
      </c>
      <c r="C58">
        <v>7.3</v>
      </c>
      <c r="D58">
        <v>6.9</v>
      </c>
      <c r="E58">
        <v>8.6</v>
      </c>
      <c r="F58">
        <v>11.6</v>
      </c>
      <c r="Q58" s="30">
        <v>39203</v>
      </c>
      <c r="R58">
        <v>10.1</v>
      </c>
    </row>
    <row r="59" spans="1:18" x14ac:dyDescent="0.25">
      <c r="A59" t="str">
        <v>ago</v>
      </c>
      <c r="B59">
        <v>7.3</v>
      </c>
      <c r="C59">
        <v>7.1</v>
      </c>
      <c r="D59">
        <v>6.9</v>
      </c>
      <c r="E59">
        <v>8.6999999999999993</v>
      </c>
      <c r="F59">
        <v>11.8</v>
      </c>
      <c r="Q59" s="30">
        <v>39234</v>
      </c>
      <c r="R59">
        <v>9.6999999999999993</v>
      </c>
    </row>
    <row r="60" spans="1:18" x14ac:dyDescent="0.25">
      <c r="A60" t="str">
        <v>set</v>
      </c>
      <c r="B60">
        <v>7.1</v>
      </c>
      <c r="C60">
        <v>6.9</v>
      </c>
      <c r="D60">
        <v>6.8</v>
      </c>
      <c r="E60">
        <v>8.9</v>
      </c>
      <c r="F60">
        <v>11.8</v>
      </c>
      <c r="Q60" s="30">
        <v>39264</v>
      </c>
      <c r="R60">
        <v>9.5</v>
      </c>
    </row>
    <row r="61" spans="1:18" x14ac:dyDescent="0.25">
      <c r="A61" t="str">
        <v>out</v>
      </c>
      <c r="B61">
        <v>6.9</v>
      </c>
      <c r="C61">
        <v>6.7</v>
      </c>
      <c r="D61">
        <v>6.6</v>
      </c>
      <c r="E61">
        <v>9</v>
      </c>
      <c r="F61">
        <v>11.8</v>
      </c>
      <c r="Q61" s="30">
        <v>39295</v>
      </c>
      <c r="R61">
        <v>9.5</v>
      </c>
    </row>
    <row r="62" spans="1:18" x14ac:dyDescent="0.25">
      <c r="A62" t="str">
        <v>nov</v>
      </c>
      <c r="B62">
        <v>6.8</v>
      </c>
      <c r="C62">
        <v>6.5</v>
      </c>
      <c r="D62">
        <v>6.5</v>
      </c>
      <c r="E62">
        <v>9</v>
      </c>
      <c r="F62">
        <v>11.9</v>
      </c>
      <c r="Q62" s="30">
        <v>39326</v>
      </c>
      <c r="R62">
        <v>9</v>
      </c>
    </row>
    <row r="63" spans="1:18" x14ac:dyDescent="0.25">
      <c r="A63" t="str">
        <v>dez</v>
      </c>
      <c r="B63">
        <v>6.9</v>
      </c>
      <c r="C63">
        <v>6.2</v>
      </c>
      <c r="D63">
        <v>6.5</v>
      </c>
      <c r="E63">
        <v>9</v>
      </c>
      <c r="F63">
        <v>12</v>
      </c>
      <c r="Q63" s="30">
        <v>39356</v>
      </c>
      <c r="R63">
        <v>8.6999999999999993</v>
      </c>
    </row>
    <row r="64" spans="1:18" x14ac:dyDescent="0.25">
      <c r="Q64" s="30">
        <v>39387</v>
      </c>
      <c r="R64">
        <v>8.1999999999999993</v>
      </c>
    </row>
    <row r="65" spans="17:18" x14ac:dyDescent="0.25">
      <c r="Q65" s="30">
        <v>39417</v>
      </c>
      <c r="R65">
        <v>7.4</v>
      </c>
    </row>
    <row r="66" spans="17:18" x14ac:dyDescent="0.25">
      <c r="Q66" s="30">
        <v>39448</v>
      </c>
      <c r="R66">
        <v>8</v>
      </c>
    </row>
    <row r="67" spans="17:18" x14ac:dyDescent="0.25">
      <c r="Q67" s="30">
        <v>39479</v>
      </c>
      <c r="R67">
        <v>8.6999999999999993</v>
      </c>
    </row>
    <row r="68" spans="17:18" x14ac:dyDescent="0.25">
      <c r="Q68" s="30">
        <v>39508</v>
      </c>
      <c r="R68">
        <v>8.6</v>
      </c>
    </row>
    <row r="69" spans="17:18" x14ac:dyDescent="0.25">
      <c r="Q69" s="30">
        <v>39539</v>
      </c>
      <c r="R69">
        <v>8.5</v>
      </c>
    </row>
    <row r="70" spans="17:18" x14ac:dyDescent="0.25">
      <c r="Q70" s="30">
        <v>39569</v>
      </c>
      <c r="R70">
        <v>7.9</v>
      </c>
    </row>
    <row r="71" spans="17:18" x14ac:dyDescent="0.25">
      <c r="Q71" s="30">
        <v>39600</v>
      </c>
      <c r="R71">
        <v>7.8</v>
      </c>
    </row>
    <row r="72" spans="17:18" x14ac:dyDescent="0.25">
      <c r="Q72" s="30">
        <v>39630</v>
      </c>
      <c r="R72">
        <v>8.1</v>
      </c>
    </row>
    <row r="73" spans="17:18" x14ac:dyDescent="0.25">
      <c r="Q73" s="30">
        <v>39661</v>
      </c>
      <c r="R73">
        <v>7.6</v>
      </c>
    </row>
    <row r="74" spans="17:18" x14ac:dyDescent="0.25">
      <c r="Q74" s="30">
        <v>39692</v>
      </c>
      <c r="R74">
        <v>7.6</v>
      </c>
    </row>
    <row r="75" spans="17:18" x14ac:dyDescent="0.25">
      <c r="Q75" s="30">
        <v>39722</v>
      </c>
      <c r="R75">
        <v>7.5</v>
      </c>
    </row>
    <row r="76" spans="17:18" x14ac:dyDescent="0.25">
      <c r="Q76" s="30">
        <v>39753</v>
      </c>
      <c r="R76">
        <v>7.6</v>
      </c>
    </row>
    <row r="77" spans="17:18" x14ac:dyDescent="0.25">
      <c r="Q77" s="30">
        <v>39783</v>
      </c>
      <c r="R77">
        <v>6.8</v>
      </c>
    </row>
    <row r="78" spans="17:18" x14ac:dyDescent="0.25">
      <c r="Q78" s="30">
        <v>39814</v>
      </c>
      <c r="R78">
        <v>8.1999999999999993</v>
      </c>
    </row>
    <row r="79" spans="17:18" x14ac:dyDescent="0.25">
      <c r="Q79" s="30">
        <v>39845</v>
      </c>
      <c r="R79">
        <v>8.5</v>
      </c>
    </row>
    <row r="80" spans="17:18" x14ac:dyDescent="0.25">
      <c r="Q80" s="30">
        <v>39873</v>
      </c>
      <c r="R80">
        <v>9</v>
      </c>
    </row>
    <row r="81" spans="17:18" x14ac:dyDescent="0.25">
      <c r="Q81" s="30">
        <v>39904</v>
      </c>
      <c r="R81">
        <v>8.9</v>
      </c>
    </row>
    <row r="82" spans="17:18" x14ac:dyDescent="0.25">
      <c r="Q82" s="30">
        <v>39934</v>
      </c>
      <c r="R82">
        <v>8.8000000000000007</v>
      </c>
    </row>
    <row r="83" spans="17:18" x14ac:dyDescent="0.25">
      <c r="Q83" s="30">
        <v>39965</v>
      </c>
      <c r="R83">
        <v>8.1</v>
      </c>
    </row>
    <row r="84" spans="17:18" x14ac:dyDescent="0.25">
      <c r="Q84" s="30">
        <v>39995</v>
      </c>
      <c r="R84">
        <v>8</v>
      </c>
    </row>
    <row r="85" spans="17:18" x14ac:dyDescent="0.25">
      <c r="Q85" s="30">
        <v>40026</v>
      </c>
      <c r="R85">
        <v>8.1</v>
      </c>
    </row>
    <row r="86" spans="17:18" x14ac:dyDescent="0.25">
      <c r="Q86" s="30">
        <v>40057</v>
      </c>
      <c r="R86">
        <v>7.7</v>
      </c>
    </row>
    <row r="87" spans="17:18" x14ac:dyDescent="0.25">
      <c r="Q87" s="30">
        <v>40087</v>
      </c>
      <c r="R87">
        <v>7.5</v>
      </c>
    </row>
    <row r="88" spans="17:18" x14ac:dyDescent="0.25">
      <c r="Q88" s="30">
        <v>40118</v>
      </c>
      <c r="R88">
        <v>7.4</v>
      </c>
    </row>
    <row r="89" spans="17:18" x14ac:dyDescent="0.25">
      <c r="Q89" s="30">
        <v>40148</v>
      </c>
      <c r="R89">
        <v>6.8</v>
      </c>
    </row>
    <row r="90" spans="17:18" x14ac:dyDescent="0.25">
      <c r="Q90" s="30">
        <v>40179</v>
      </c>
      <c r="R90">
        <v>7.2</v>
      </c>
    </row>
    <row r="91" spans="17:18" x14ac:dyDescent="0.25">
      <c r="Q91" s="30">
        <v>40210</v>
      </c>
      <c r="R91">
        <v>7.4</v>
      </c>
    </row>
    <row r="92" spans="17:18" x14ac:dyDescent="0.25">
      <c r="Q92" s="30">
        <v>40238</v>
      </c>
      <c r="R92">
        <v>7.6</v>
      </c>
    </row>
    <row r="93" spans="17:18" x14ac:dyDescent="0.25">
      <c r="Q93" s="30">
        <v>40269</v>
      </c>
      <c r="R93">
        <v>7.3</v>
      </c>
    </row>
    <row r="94" spans="17:18" x14ac:dyDescent="0.25">
      <c r="Q94" s="30">
        <v>40299</v>
      </c>
      <c r="R94">
        <v>7.5</v>
      </c>
    </row>
    <row r="95" spans="17:18" x14ac:dyDescent="0.25">
      <c r="Q95" s="30">
        <v>40330</v>
      </c>
      <c r="R95">
        <v>7</v>
      </c>
    </row>
    <row r="96" spans="17:18" x14ac:dyDescent="0.25">
      <c r="Q96" s="30">
        <v>40360</v>
      </c>
      <c r="R96">
        <v>6.9</v>
      </c>
    </row>
    <row r="97" spans="17:21" x14ac:dyDescent="0.25">
      <c r="Q97" s="30">
        <v>40391</v>
      </c>
      <c r="R97">
        <v>6.7</v>
      </c>
    </row>
    <row r="98" spans="17:21" x14ac:dyDescent="0.25">
      <c r="Q98" s="30">
        <v>40422</v>
      </c>
      <c r="R98">
        <v>6.2</v>
      </c>
    </row>
    <row r="99" spans="17:21" x14ac:dyDescent="0.25">
      <c r="Q99" s="30">
        <v>40452</v>
      </c>
      <c r="R99">
        <v>6.1</v>
      </c>
    </row>
    <row r="100" spans="17:21" x14ac:dyDescent="0.25">
      <c r="Q100" s="30">
        <v>40483</v>
      </c>
      <c r="R100">
        <v>5.7</v>
      </c>
    </row>
    <row r="101" spans="17:21" x14ac:dyDescent="0.25">
      <c r="Q101" s="30">
        <v>40513</v>
      </c>
      <c r="R101">
        <v>5.3</v>
      </c>
    </row>
    <row r="102" spans="17:21" x14ac:dyDescent="0.25">
      <c r="Q102" s="30">
        <v>40544</v>
      </c>
      <c r="R102">
        <v>6.1</v>
      </c>
    </row>
    <row r="103" spans="17:21" x14ac:dyDescent="0.25">
      <c r="Q103" s="30">
        <v>40575</v>
      </c>
      <c r="R103">
        <v>6.4</v>
      </c>
      <c r="T103" t="s">
        <v>243</v>
      </c>
    </row>
    <row r="104" spans="17:21" x14ac:dyDescent="0.25">
      <c r="Q104" s="30">
        <v>40603</v>
      </c>
      <c r="R104">
        <v>6.5</v>
      </c>
    </row>
    <row r="105" spans="17:21" x14ac:dyDescent="0.25">
      <c r="Q105" s="30">
        <v>40634</v>
      </c>
      <c r="R105">
        <v>6.4</v>
      </c>
    </row>
    <row r="106" spans="17:21" x14ac:dyDescent="0.25">
      <c r="Q106" s="30">
        <v>40664</v>
      </c>
      <c r="R106">
        <v>6.4</v>
      </c>
    </row>
    <row r="107" spans="17:21" x14ac:dyDescent="0.25">
      <c r="Q107" s="30">
        <v>40695</v>
      </c>
      <c r="R107">
        <v>6.2</v>
      </c>
    </row>
    <row r="108" spans="17:21" x14ac:dyDescent="0.25">
      <c r="Q108" s="30">
        <v>40725</v>
      </c>
      <c r="R108">
        <v>6</v>
      </c>
    </row>
    <row r="109" spans="17:21" x14ac:dyDescent="0.25">
      <c r="Q109" s="30">
        <v>40756</v>
      </c>
      <c r="R109">
        <v>6</v>
      </c>
    </row>
    <row r="110" spans="17:21" x14ac:dyDescent="0.25">
      <c r="Q110" s="30">
        <v>40787</v>
      </c>
      <c r="R110">
        <v>6</v>
      </c>
    </row>
    <row r="111" spans="17:21" x14ac:dyDescent="0.25">
      <c r="Q111" s="30">
        <v>40817</v>
      </c>
      <c r="R111">
        <v>5.8</v>
      </c>
      <c r="U111" t="s">
        <v>244</v>
      </c>
    </row>
    <row r="112" spans="17:21" x14ac:dyDescent="0.25">
      <c r="Q112" s="30">
        <v>40848</v>
      </c>
      <c r="R112">
        <v>5.2</v>
      </c>
    </row>
    <row r="113" spans="17:21" x14ac:dyDescent="0.25">
      <c r="Q113" s="30">
        <v>40878</v>
      </c>
      <c r="R113">
        <v>4.7</v>
      </c>
    </row>
    <row r="114" spans="17:21" x14ac:dyDescent="0.25">
      <c r="Q114" s="30">
        <v>40909</v>
      </c>
      <c r="R114">
        <v>5.5</v>
      </c>
    </row>
    <row r="115" spans="17:21" x14ac:dyDescent="0.25">
      <c r="Q115" s="30">
        <v>40940</v>
      </c>
      <c r="R115">
        <v>5.7</v>
      </c>
      <c r="U115" s="27" t="s">
        <v>244</v>
      </c>
    </row>
    <row r="116" spans="17:21" x14ac:dyDescent="0.25">
      <c r="Q116" s="30">
        <v>40969</v>
      </c>
      <c r="R116">
        <v>6.2</v>
      </c>
      <c r="S116">
        <v>7.9</v>
      </c>
      <c r="T116">
        <f t="shared" ref="T116:T163" si="0">S116-R116</f>
        <v>1.7000000000000002</v>
      </c>
      <c r="U116" s="27">
        <f t="shared" ref="U116:U163" si="1">T116/S116</f>
        <v>0.21518987341772153</v>
      </c>
    </row>
    <row r="117" spans="17:21" x14ac:dyDescent="0.25">
      <c r="Q117" s="30">
        <v>41000</v>
      </c>
      <c r="R117">
        <v>6</v>
      </c>
      <c r="S117">
        <v>7.8</v>
      </c>
      <c r="T117">
        <f t="shared" si="0"/>
        <v>1.7999999999999998</v>
      </c>
      <c r="U117" s="27">
        <f t="shared" si="1"/>
        <v>0.23076923076923075</v>
      </c>
    </row>
    <row r="118" spans="17:21" x14ac:dyDescent="0.25">
      <c r="Q118" s="30">
        <v>41030</v>
      </c>
      <c r="R118">
        <v>5.8</v>
      </c>
      <c r="S118">
        <v>7.5</v>
      </c>
      <c r="T118">
        <f t="shared" si="0"/>
        <v>1.7000000000000002</v>
      </c>
      <c r="U118" s="27">
        <f t="shared" si="1"/>
        <v>0.22666666666666668</v>
      </c>
    </row>
    <row r="119" spans="17:21" x14ac:dyDescent="0.25">
      <c r="Q119" s="30">
        <v>41061</v>
      </c>
      <c r="R119">
        <v>5.9</v>
      </c>
      <c r="S119">
        <v>7.5</v>
      </c>
      <c r="T119">
        <f t="shared" si="0"/>
        <v>1.5999999999999996</v>
      </c>
      <c r="U119" s="27">
        <f t="shared" si="1"/>
        <v>0.21333333333333329</v>
      </c>
    </row>
    <row r="120" spans="17:21" x14ac:dyDescent="0.25">
      <c r="Q120" s="30">
        <v>41091</v>
      </c>
      <c r="R120">
        <v>5.4</v>
      </c>
      <c r="S120">
        <v>7.4</v>
      </c>
      <c r="T120">
        <f t="shared" si="0"/>
        <v>2</v>
      </c>
      <c r="U120" s="27">
        <f t="shared" si="1"/>
        <v>0.27027027027027023</v>
      </c>
    </row>
    <row r="121" spans="17:21" x14ac:dyDescent="0.25">
      <c r="Q121" s="30">
        <v>41122</v>
      </c>
      <c r="R121">
        <v>5.3</v>
      </c>
      <c r="S121">
        <v>7.3</v>
      </c>
      <c r="T121">
        <f t="shared" si="0"/>
        <v>2</v>
      </c>
      <c r="U121" s="27">
        <f t="shared" si="1"/>
        <v>0.27397260273972601</v>
      </c>
    </row>
    <row r="122" spans="17:21" x14ac:dyDescent="0.25">
      <c r="Q122" s="30">
        <v>41153</v>
      </c>
      <c r="R122">
        <v>5.4</v>
      </c>
      <c r="S122">
        <v>7.1</v>
      </c>
      <c r="T122">
        <f t="shared" si="0"/>
        <v>1.6999999999999993</v>
      </c>
      <c r="U122" s="27">
        <f t="shared" si="1"/>
        <v>0.23943661971830976</v>
      </c>
    </row>
    <row r="123" spans="17:21" x14ac:dyDescent="0.25">
      <c r="Q123" s="30">
        <v>41183</v>
      </c>
      <c r="R123">
        <v>5.3</v>
      </c>
      <c r="S123">
        <v>6.9</v>
      </c>
      <c r="T123">
        <f t="shared" si="0"/>
        <v>1.6000000000000005</v>
      </c>
      <c r="U123" s="27">
        <f t="shared" si="1"/>
        <v>0.23188405797101455</v>
      </c>
    </row>
    <row r="124" spans="17:21" x14ac:dyDescent="0.25">
      <c r="Q124" s="30">
        <v>41214</v>
      </c>
      <c r="R124">
        <v>4.9000000000000004</v>
      </c>
      <c r="S124">
        <v>6.8</v>
      </c>
      <c r="T124">
        <f t="shared" si="0"/>
        <v>1.8999999999999995</v>
      </c>
      <c r="U124" s="27">
        <f t="shared" si="1"/>
        <v>0.2794117647058823</v>
      </c>
    </row>
    <row r="125" spans="17:21" x14ac:dyDescent="0.25">
      <c r="Q125" s="30">
        <v>41244</v>
      </c>
      <c r="R125">
        <v>4.5999999999999996</v>
      </c>
      <c r="S125">
        <v>6.9</v>
      </c>
      <c r="T125">
        <f t="shared" si="0"/>
        <v>2.3000000000000007</v>
      </c>
      <c r="U125" s="27">
        <f t="shared" si="1"/>
        <v>0.33333333333333343</v>
      </c>
    </row>
    <row r="126" spans="17:21" x14ac:dyDescent="0.25">
      <c r="Q126" s="30">
        <v>41275</v>
      </c>
      <c r="R126">
        <v>5.4</v>
      </c>
      <c r="S126">
        <v>7.2</v>
      </c>
      <c r="T126">
        <f t="shared" si="0"/>
        <v>1.7999999999999998</v>
      </c>
      <c r="U126" s="27">
        <f t="shared" si="1"/>
        <v>0.24999999999999997</v>
      </c>
    </row>
    <row r="127" spans="17:21" x14ac:dyDescent="0.25">
      <c r="Q127" s="30">
        <v>41306</v>
      </c>
      <c r="R127">
        <v>5.6</v>
      </c>
      <c r="S127">
        <v>7.7</v>
      </c>
      <c r="T127">
        <f t="shared" si="0"/>
        <v>2.1000000000000005</v>
      </c>
      <c r="U127" s="27">
        <f t="shared" si="1"/>
        <v>0.27272727272727276</v>
      </c>
    </row>
    <row r="128" spans="17:21" x14ac:dyDescent="0.25">
      <c r="Q128" s="30">
        <v>41334</v>
      </c>
      <c r="R128">
        <v>5.7</v>
      </c>
      <c r="S128">
        <v>8</v>
      </c>
      <c r="T128">
        <f t="shared" si="0"/>
        <v>2.2999999999999998</v>
      </c>
      <c r="U128" s="27">
        <f t="shared" si="1"/>
        <v>0.28749999999999998</v>
      </c>
    </row>
    <row r="129" spans="17:21" x14ac:dyDescent="0.25">
      <c r="Q129" s="30">
        <v>41365</v>
      </c>
      <c r="R129">
        <v>5.8</v>
      </c>
      <c r="S129">
        <v>7.8</v>
      </c>
      <c r="T129">
        <f t="shared" si="0"/>
        <v>2</v>
      </c>
      <c r="U129" s="27">
        <f t="shared" si="1"/>
        <v>0.25641025641025644</v>
      </c>
    </row>
    <row r="130" spans="17:21" x14ac:dyDescent="0.25">
      <c r="Q130" s="30">
        <v>41395</v>
      </c>
      <c r="R130">
        <v>5.8</v>
      </c>
      <c r="S130">
        <v>7.6</v>
      </c>
      <c r="T130">
        <f t="shared" si="0"/>
        <v>1.7999999999999998</v>
      </c>
      <c r="U130" s="27">
        <f t="shared" si="1"/>
        <v>0.23684210526315788</v>
      </c>
    </row>
    <row r="131" spans="17:21" x14ac:dyDescent="0.25">
      <c r="Q131" s="30">
        <v>41426</v>
      </c>
      <c r="R131">
        <v>6</v>
      </c>
      <c r="S131">
        <v>7.4</v>
      </c>
      <c r="T131">
        <f t="shared" si="0"/>
        <v>1.4000000000000004</v>
      </c>
      <c r="U131" s="27">
        <f t="shared" si="1"/>
        <v>0.18918918918918923</v>
      </c>
    </row>
    <row r="132" spans="17:21" x14ac:dyDescent="0.25">
      <c r="Q132" s="30">
        <v>41456</v>
      </c>
      <c r="R132">
        <v>5.6</v>
      </c>
      <c r="S132">
        <v>7.3</v>
      </c>
      <c r="T132">
        <f t="shared" si="0"/>
        <v>1.7000000000000002</v>
      </c>
      <c r="U132" s="27">
        <f t="shared" si="1"/>
        <v>0.23287671232876717</v>
      </c>
    </row>
    <row r="133" spans="17:21" x14ac:dyDescent="0.25">
      <c r="Q133" s="30">
        <v>41487</v>
      </c>
      <c r="R133">
        <v>5.3</v>
      </c>
      <c r="S133">
        <v>7.1</v>
      </c>
      <c r="T133">
        <f t="shared" si="0"/>
        <v>1.7999999999999998</v>
      </c>
      <c r="U133" s="27">
        <f t="shared" si="1"/>
        <v>0.25352112676056338</v>
      </c>
    </row>
    <row r="134" spans="17:21" x14ac:dyDescent="0.25">
      <c r="Q134" s="30">
        <v>41518</v>
      </c>
      <c r="R134">
        <v>5.4</v>
      </c>
      <c r="S134">
        <v>6.9</v>
      </c>
      <c r="T134">
        <f t="shared" si="0"/>
        <v>1.5</v>
      </c>
      <c r="U134" s="27">
        <f t="shared" si="1"/>
        <v>0.21739130434782608</v>
      </c>
    </row>
    <row r="135" spans="17:21" x14ac:dyDescent="0.25">
      <c r="Q135" s="30">
        <v>41548</v>
      </c>
      <c r="R135">
        <v>5.2</v>
      </c>
      <c r="S135">
        <v>6.7</v>
      </c>
      <c r="T135">
        <f t="shared" si="0"/>
        <v>1.5</v>
      </c>
      <c r="U135" s="27">
        <f t="shared" si="1"/>
        <v>0.22388059701492538</v>
      </c>
    </row>
    <row r="136" spans="17:21" x14ac:dyDescent="0.25">
      <c r="Q136" s="30">
        <v>41579</v>
      </c>
      <c r="R136">
        <v>4.5999999999999996</v>
      </c>
      <c r="S136">
        <v>6.5</v>
      </c>
      <c r="T136">
        <f t="shared" si="0"/>
        <v>1.9000000000000004</v>
      </c>
      <c r="U136" s="27">
        <f t="shared" si="1"/>
        <v>0.29230769230769238</v>
      </c>
    </row>
    <row r="137" spans="17:21" x14ac:dyDescent="0.25">
      <c r="Q137" s="30">
        <v>41609</v>
      </c>
      <c r="R137">
        <v>4.3</v>
      </c>
      <c r="S137">
        <v>6.2</v>
      </c>
      <c r="T137">
        <f t="shared" si="0"/>
        <v>1.9000000000000004</v>
      </c>
      <c r="U137" s="27">
        <f t="shared" si="1"/>
        <v>0.30645161290322587</v>
      </c>
    </row>
    <row r="138" spans="17:21" x14ac:dyDescent="0.25">
      <c r="Q138" s="30">
        <v>41640</v>
      </c>
      <c r="R138">
        <v>4.8</v>
      </c>
      <c r="S138">
        <v>6.4</v>
      </c>
      <c r="T138">
        <f t="shared" si="0"/>
        <v>1.6000000000000005</v>
      </c>
      <c r="U138" s="27">
        <f t="shared" si="1"/>
        <v>0.25000000000000006</v>
      </c>
    </row>
    <row r="139" spans="17:21" x14ac:dyDescent="0.25">
      <c r="Q139" s="30">
        <v>41671</v>
      </c>
      <c r="R139">
        <v>5.0999999999999996</v>
      </c>
      <c r="S139">
        <v>6.8</v>
      </c>
      <c r="T139">
        <f t="shared" si="0"/>
        <v>1.7000000000000002</v>
      </c>
      <c r="U139" s="27">
        <f t="shared" si="1"/>
        <v>0.25000000000000006</v>
      </c>
    </row>
    <row r="140" spans="17:21" x14ac:dyDescent="0.25">
      <c r="Q140" s="30">
        <v>41699</v>
      </c>
      <c r="R140">
        <v>5</v>
      </c>
      <c r="S140">
        <v>7.2</v>
      </c>
      <c r="T140">
        <f t="shared" si="0"/>
        <v>2.2000000000000002</v>
      </c>
      <c r="U140" s="27">
        <f t="shared" si="1"/>
        <v>0.30555555555555558</v>
      </c>
    </row>
    <row r="141" spans="17:21" x14ac:dyDescent="0.25">
      <c r="Q141" s="30">
        <v>41730</v>
      </c>
      <c r="R141">
        <v>4.9000000000000004</v>
      </c>
      <c r="S141">
        <v>7.1</v>
      </c>
      <c r="T141">
        <f t="shared" si="0"/>
        <v>2.1999999999999993</v>
      </c>
      <c r="U141" s="27">
        <f t="shared" si="1"/>
        <v>0.30985915492957739</v>
      </c>
    </row>
    <row r="142" spans="17:21" x14ac:dyDescent="0.25">
      <c r="Q142" s="30">
        <v>41760</v>
      </c>
      <c r="R142">
        <v>4.9000000000000004</v>
      </c>
      <c r="S142">
        <v>7</v>
      </c>
      <c r="T142">
        <f t="shared" si="0"/>
        <v>2.0999999999999996</v>
      </c>
      <c r="U142" s="27">
        <f t="shared" si="1"/>
        <v>0.29999999999999993</v>
      </c>
    </row>
    <row r="143" spans="17:21" x14ac:dyDescent="0.25">
      <c r="Q143" s="30">
        <v>41791</v>
      </c>
      <c r="R143">
        <v>4.8</v>
      </c>
      <c r="S143">
        <v>6.8</v>
      </c>
      <c r="T143">
        <f t="shared" si="0"/>
        <v>2</v>
      </c>
      <c r="U143" s="27">
        <f t="shared" si="1"/>
        <v>0.29411764705882354</v>
      </c>
    </row>
    <row r="144" spans="17:21" x14ac:dyDescent="0.25">
      <c r="Q144" s="30">
        <v>41821</v>
      </c>
      <c r="R144">
        <v>4.9000000000000004</v>
      </c>
      <c r="S144">
        <v>6.9</v>
      </c>
      <c r="T144">
        <f t="shared" si="0"/>
        <v>2</v>
      </c>
      <c r="U144" s="27">
        <f t="shared" si="1"/>
        <v>0.28985507246376813</v>
      </c>
    </row>
    <row r="145" spans="17:21" x14ac:dyDescent="0.25">
      <c r="Q145" s="30">
        <v>41852</v>
      </c>
      <c r="R145">
        <v>5</v>
      </c>
      <c r="S145">
        <v>6.9</v>
      </c>
      <c r="T145">
        <f t="shared" si="0"/>
        <v>1.9000000000000004</v>
      </c>
      <c r="U145" s="27">
        <f t="shared" si="1"/>
        <v>0.27536231884057977</v>
      </c>
    </row>
    <row r="146" spans="17:21" x14ac:dyDescent="0.25">
      <c r="Q146" s="30">
        <v>41883</v>
      </c>
      <c r="R146">
        <v>4.9000000000000004</v>
      </c>
      <c r="S146">
        <v>6.8</v>
      </c>
      <c r="T146">
        <f t="shared" si="0"/>
        <v>1.8999999999999995</v>
      </c>
      <c r="U146" s="27">
        <f t="shared" si="1"/>
        <v>0.2794117647058823</v>
      </c>
    </row>
    <row r="147" spans="17:21" x14ac:dyDescent="0.25">
      <c r="Q147" s="30">
        <v>41913</v>
      </c>
      <c r="R147">
        <v>4.7</v>
      </c>
      <c r="S147">
        <v>6.6</v>
      </c>
      <c r="T147">
        <f t="shared" si="0"/>
        <v>1.8999999999999995</v>
      </c>
      <c r="U147" s="27">
        <f t="shared" si="1"/>
        <v>0.28787878787878779</v>
      </c>
    </row>
    <row r="148" spans="17:21" x14ac:dyDescent="0.25">
      <c r="Q148" s="30">
        <v>41944</v>
      </c>
      <c r="R148">
        <v>4.8</v>
      </c>
      <c r="S148">
        <v>6.5</v>
      </c>
      <c r="T148">
        <f t="shared" si="0"/>
        <v>1.7000000000000002</v>
      </c>
      <c r="U148" s="27">
        <f t="shared" si="1"/>
        <v>0.26153846153846155</v>
      </c>
    </row>
    <row r="149" spans="17:21" x14ac:dyDescent="0.25">
      <c r="Q149" s="30">
        <v>41974</v>
      </c>
      <c r="R149">
        <v>4.3</v>
      </c>
      <c r="S149">
        <v>6.5</v>
      </c>
      <c r="T149">
        <f t="shared" si="0"/>
        <v>2.2000000000000002</v>
      </c>
      <c r="U149" s="27">
        <f t="shared" si="1"/>
        <v>0.33846153846153848</v>
      </c>
    </row>
    <row r="150" spans="17:21" x14ac:dyDescent="0.25">
      <c r="Q150" s="30">
        <v>42005</v>
      </c>
      <c r="R150">
        <v>5.3</v>
      </c>
      <c r="S150">
        <v>6.8</v>
      </c>
      <c r="T150">
        <f t="shared" si="0"/>
        <v>1.5</v>
      </c>
      <c r="U150" s="27">
        <f t="shared" si="1"/>
        <v>0.22058823529411764</v>
      </c>
    </row>
    <row r="151" spans="17:21" x14ac:dyDescent="0.25">
      <c r="Q151" s="30">
        <v>42036</v>
      </c>
      <c r="R151">
        <v>5.9</v>
      </c>
      <c r="S151">
        <v>7.4</v>
      </c>
      <c r="T151">
        <f t="shared" si="0"/>
        <v>1.5</v>
      </c>
      <c r="U151" s="27">
        <f t="shared" si="1"/>
        <v>0.20270270270270269</v>
      </c>
    </row>
    <row r="152" spans="17:21" x14ac:dyDescent="0.25">
      <c r="Q152" s="30">
        <v>42064</v>
      </c>
      <c r="R152">
        <v>6.2</v>
      </c>
      <c r="S152">
        <v>7.9</v>
      </c>
      <c r="T152">
        <f t="shared" si="0"/>
        <v>1.7000000000000002</v>
      </c>
      <c r="U152" s="27">
        <f t="shared" si="1"/>
        <v>0.21518987341772153</v>
      </c>
    </row>
    <row r="153" spans="17:21" x14ac:dyDescent="0.25">
      <c r="Q153" s="30">
        <v>42095</v>
      </c>
      <c r="R153">
        <v>6.4</v>
      </c>
      <c r="S153">
        <v>8</v>
      </c>
      <c r="T153">
        <f t="shared" si="0"/>
        <v>1.5999999999999996</v>
      </c>
      <c r="U153" s="27">
        <f t="shared" si="1"/>
        <v>0.19999999999999996</v>
      </c>
    </row>
    <row r="154" spans="17:21" x14ac:dyDescent="0.25">
      <c r="Q154" s="30">
        <v>42125</v>
      </c>
      <c r="R154">
        <v>6.7</v>
      </c>
      <c r="S154">
        <v>8.1</v>
      </c>
      <c r="T154">
        <f t="shared" si="0"/>
        <v>1.3999999999999995</v>
      </c>
      <c r="U154" s="27">
        <f t="shared" si="1"/>
        <v>0.17283950617283944</v>
      </c>
    </row>
    <row r="155" spans="17:21" x14ac:dyDescent="0.25">
      <c r="Q155" s="30">
        <v>42156</v>
      </c>
      <c r="R155">
        <v>6.9</v>
      </c>
      <c r="S155">
        <v>8.3000000000000007</v>
      </c>
      <c r="T155">
        <f t="shared" si="0"/>
        <v>1.4000000000000004</v>
      </c>
      <c r="U155" s="27">
        <f t="shared" si="1"/>
        <v>0.16867469879518074</v>
      </c>
    </row>
    <row r="156" spans="17:21" x14ac:dyDescent="0.25">
      <c r="Q156" s="30">
        <v>42186</v>
      </c>
      <c r="R156">
        <v>7.5</v>
      </c>
      <c r="S156">
        <v>8.6</v>
      </c>
      <c r="T156">
        <f t="shared" si="0"/>
        <v>1.0999999999999996</v>
      </c>
      <c r="U156" s="27">
        <f t="shared" si="1"/>
        <v>0.12790697674418602</v>
      </c>
    </row>
    <row r="157" spans="17:21" x14ac:dyDescent="0.25">
      <c r="Q157" s="30">
        <v>42217</v>
      </c>
      <c r="R157">
        <v>7.6</v>
      </c>
      <c r="S157">
        <v>8.6999999999999993</v>
      </c>
      <c r="T157">
        <f t="shared" si="0"/>
        <v>1.0999999999999996</v>
      </c>
      <c r="U157" s="27">
        <f t="shared" si="1"/>
        <v>0.12643678160919536</v>
      </c>
    </row>
    <row r="158" spans="17:21" x14ac:dyDescent="0.25">
      <c r="Q158" s="30">
        <v>42248</v>
      </c>
      <c r="R158">
        <v>7.6</v>
      </c>
      <c r="S158">
        <v>8.9</v>
      </c>
      <c r="T158">
        <f t="shared" si="0"/>
        <v>1.3000000000000007</v>
      </c>
      <c r="U158" s="27">
        <f t="shared" si="1"/>
        <v>0.14606741573033716</v>
      </c>
    </row>
    <row r="159" spans="17:21" x14ac:dyDescent="0.25">
      <c r="Q159" s="30">
        <v>42278</v>
      </c>
      <c r="R159">
        <v>7.9</v>
      </c>
      <c r="S159">
        <v>9</v>
      </c>
      <c r="T159">
        <f t="shared" si="0"/>
        <v>1.0999999999999996</v>
      </c>
      <c r="U159" s="27">
        <f t="shared" si="1"/>
        <v>0.12222222222222218</v>
      </c>
    </row>
    <row r="160" spans="17:21" x14ac:dyDescent="0.25">
      <c r="Q160" s="30">
        <v>42309</v>
      </c>
      <c r="R160">
        <v>7.5</v>
      </c>
      <c r="S160">
        <v>9</v>
      </c>
      <c r="T160">
        <f t="shared" si="0"/>
        <v>1.5</v>
      </c>
      <c r="U160" s="27">
        <f t="shared" si="1"/>
        <v>0.16666666666666666</v>
      </c>
    </row>
    <row r="161" spans="17:21" x14ac:dyDescent="0.25">
      <c r="Q161" s="30">
        <v>42339</v>
      </c>
      <c r="R161">
        <v>6.9</v>
      </c>
      <c r="S161">
        <v>9</v>
      </c>
      <c r="T161">
        <f t="shared" si="0"/>
        <v>2.0999999999999996</v>
      </c>
      <c r="U161" s="27">
        <f t="shared" si="1"/>
        <v>0.23333333333333328</v>
      </c>
    </row>
    <row r="162" spans="17:21" x14ac:dyDescent="0.25">
      <c r="Q162" s="30">
        <v>42370</v>
      </c>
      <c r="R162">
        <v>7.6</v>
      </c>
      <c r="S162">
        <v>9.5</v>
      </c>
      <c r="T162">
        <f t="shared" si="0"/>
        <v>1.9000000000000004</v>
      </c>
      <c r="U162" s="27">
        <f t="shared" si="1"/>
        <v>0.20000000000000004</v>
      </c>
    </row>
    <row r="163" spans="17:21" x14ac:dyDescent="0.25">
      <c r="Q163" s="30">
        <v>42401</v>
      </c>
      <c r="R163">
        <v>8.1999999999999993</v>
      </c>
      <c r="S163">
        <v>10.199999999999999</v>
      </c>
      <c r="T163">
        <f t="shared" si="0"/>
        <v>2</v>
      </c>
      <c r="U163" s="27">
        <f t="shared" si="1"/>
        <v>0.19607843137254904</v>
      </c>
    </row>
    <row r="164" spans="17:21" x14ac:dyDescent="0.25">
      <c r="Q164" s="30">
        <v>42430</v>
      </c>
      <c r="S164">
        <v>10.9</v>
      </c>
    </row>
    <row r="165" spans="17:21" x14ac:dyDescent="0.25">
      <c r="Q165" s="30">
        <v>42461</v>
      </c>
      <c r="S165">
        <v>11.2</v>
      </c>
    </row>
    <row r="166" spans="17:21" x14ac:dyDescent="0.25">
      <c r="Q166" s="30">
        <v>42491</v>
      </c>
      <c r="S166">
        <v>11.2</v>
      </c>
    </row>
    <row r="167" spans="17:21" x14ac:dyDescent="0.25">
      <c r="Q167" s="30">
        <v>42522</v>
      </c>
      <c r="S167">
        <v>11.3</v>
      </c>
    </row>
    <row r="168" spans="17:21" x14ac:dyDescent="0.25">
      <c r="Q168" s="30">
        <v>42552</v>
      </c>
      <c r="S168">
        <v>11.6</v>
      </c>
    </row>
    <row r="169" spans="17:21" x14ac:dyDescent="0.25">
      <c r="Q169" s="30">
        <v>42583</v>
      </c>
      <c r="S169">
        <v>11.8</v>
      </c>
    </row>
    <row r="170" spans="17:21" x14ac:dyDescent="0.25">
      <c r="Q170" s="30">
        <v>42614</v>
      </c>
      <c r="S170">
        <v>11.8</v>
      </c>
    </row>
    <row r="171" spans="17:21" x14ac:dyDescent="0.25">
      <c r="Q171" s="30">
        <v>42644</v>
      </c>
      <c r="S171">
        <v>11.8</v>
      </c>
    </row>
    <row r="172" spans="17:21" x14ac:dyDescent="0.25">
      <c r="Q172" s="30">
        <v>42675</v>
      </c>
      <c r="S172">
        <v>11.9</v>
      </c>
    </row>
    <row r="173" spans="17:21" x14ac:dyDescent="0.25">
      <c r="Q173" s="30">
        <v>42705</v>
      </c>
      <c r="S173">
        <v>12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W230"/>
  <sheetViews>
    <sheetView topLeftCell="A193" workbookViewId="0">
      <selection activeCell="A63" sqref="A63:B230"/>
    </sheetView>
  </sheetViews>
  <sheetFormatPr defaultRowHeight="15" x14ac:dyDescent="0.25"/>
  <sheetData>
    <row r="4" spans="1:231" x14ac:dyDescent="0.25">
      <c r="A4" s="31">
        <v>42736</v>
      </c>
      <c r="B4" s="28">
        <v>20541.080000000002</v>
      </c>
      <c r="E4">
        <f t="array" ref="E4:HW4">TRANSPOSE(B4:B230)</f>
        <v>20541.080000000002</v>
      </c>
      <c r="F4">
        <v>10507.47</v>
      </c>
      <c r="G4">
        <v>10211.629999999999</v>
      </c>
      <c r="H4">
        <v>8559.6299999999992</v>
      </c>
      <c r="I4">
        <v>8368.35</v>
      </c>
      <c r="J4">
        <v>9207.15</v>
      </c>
      <c r="K4">
        <v>5501.06</v>
      </c>
      <c r="L4">
        <v>5568.41</v>
      </c>
      <c r="M4">
        <v>5907.45</v>
      </c>
      <c r="N4">
        <v>7184.11</v>
      </c>
      <c r="O4">
        <v>5616.35</v>
      </c>
      <c r="P4">
        <v>3947.34</v>
      </c>
      <c r="Q4">
        <v>4389.6499999999996</v>
      </c>
      <c r="R4">
        <v>6236.73</v>
      </c>
      <c r="S4">
        <v>6821.51</v>
      </c>
      <c r="T4">
        <v>6451.42</v>
      </c>
      <c r="U4">
        <v>6636.41</v>
      </c>
      <c r="V4">
        <v>5794.67</v>
      </c>
      <c r="W4">
        <v>5511.21</v>
      </c>
      <c r="X4">
        <v>5736.57</v>
      </c>
      <c r="Y4">
        <v>6009.24</v>
      </c>
      <c r="Z4">
        <v>7169.09</v>
      </c>
      <c r="AA4">
        <v>9474.5</v>
      </c>
      <c r="AB4">
        <v>9191.4</v>
      </c>
      <c r="AC4">
        <v>9994.4500000000007</v>
      </c>
      <c r="AD4">
        <v>10247.48</v>
      </c>
      <c r="AE4">
        <v>8612.86</v>
      </c>
      <c r="AF4">
        <v>8204.39</v>
      </c>
      <c r="AG4">
        <v>9262.43</v>
      </c>
      <c r="AH4">
        <v>9228.6</v>
      </c>
      <c r="AI4">
        <v>9515.4599999999991</v>
      </c>
      <c r="AJ4">
        <v>8642.64</v>
      </c>
      <c r="AK4">
        <v>7828.97</v>
      </c>
      <c r="AL4">
        <v>6714.19</v>
      </c>
      <c r="AM4">
        <v>7829.29</v>
      </c>
      <c r="AN4">
        <v>8970.94</v>
      </c>
      <c r="AO4">
        <v>7768.96</v>
      </c>
      <c r="AP4">
        <v>6709.31</v>
      </c>
      <c r="AQ4">
        <v>6780.7</v>
      </c>
      <c r="AR4">
        <v>6155.45</v>
      </c>
      <c r="AS4">
        <v>6302.93</v>
      </c>
      <c r="AT4">
        <v>5563.98</v>
      </c>
      <c r="AU4">
        <v>5009.9799999999996</v>
      </c>
      <c r="AV4">
        <v>3984.91</v>
      </c>
      <c r="AW4">
        <v>4216.96</v>
      </c>
      <c r="AX4">
        <v>5185.12</v>
      </c>
      <c r="AY4">
        <v>5875.19</v>
      </c>
      <c r="AZ4">
        <v>5274.23</v>
      </c>
      <c r="BA4">
        <v>5936.24</v>
      </c>
      <c r="BB4">
        <v>5703.33</v>
      </c>
      <c r="BC4">
        <v>5544.54</v>
      </c>
      <c r="BD4">
        <v>5109.82</v>
      </c>
      <c r="BE4">
        <v>3957.07</v>
      </c>
      <c r="BF4">
        <v>2837.96</v>
      </c>
      <c r="BG4">
        <v>3454.97</v>
      </c>
      <c r="BH4">
        <v>2296.2800000000002</v>
      </c>
      <c r="BI4">
        <v>2789.49</v>
      </c>
      <c r="BJ4">
        <v>2880.7</v>
      </c>
      <c r="BK4">
        <v>3189.49</v>
      </c>
      <c r="BL4">
        <v>3125.13</v>
      </c>
      <c r="BM4">
        <v>2881.33</v>
      </c>
      <c r="BN4">
        <v>3354.24</v>
      </c>
      <c r="BO4">
        <v>4316.5</v>
      </c>
      <c r="BP4">
        <v>4517.53</v>
      </c>
      <c r="BQ4">
        <v>4575.8599999999997</v>
      </c>
      <c r="BR4">
        <v>4577.3100000000004</v>
      </c>
      <c r="BS4">
        <v>5097.24</v>
      </c>
      <c r="BT4">
        <v>5538.1</v>
      </c>
      <c r="BU4">
        <v>6274.42</v>
      </c>
      <c r="BV4">
        <v>6853.64</v>
      </c>
      <c r="BW4">
        <v>7686.27</v>
      </c>
      <c r="BX4">
        <v>7447.66</v>
      </c>
      <c r="BY4">
        <v>7488.81</v>
      </c>
      <c r="BZ4">
        <v>7648.44</v>
      </c>
      <c r="CA4">
        <v>6691.88</v>
      </c>
      <c r="CB4">
        <v>6130.69</v>
      </c>
      <c r="CC4">
        <v>6855.4</v>
      </c>
      <c r="CD4">
        <v>7359.75</v>
      </c>
      <c r="CE4">
        <v>7793.29</v>
      </c>
      <c r="CF4">
        <v>8133.39</v>
      </c>
      <c r="CG4">
        <v>8062.31</v>
      </c>
      <c r="CH4">
        <v>9241.75</v>
      </c>
      <c r="CI4">
        <v>9870.4699999999993</v>
      </c>
      <c r="CJ4">
        <v>9338.49</v>
      </c>
      <c r="CK4">
        <v>10870.82</v>
      </c>
      <c r="CL4">
        <v>9984.11</v>
      </c>
      <c r="CM4">
        <v>9830.52</v>
      </c>
      <c r="CN4">
        <v>10465.870000000001</v>
      </c>
      <c r="CO4">
        <v>10726.73</v>
      </c>
      <c r="CP4">
        <v>10946.76</v>
      </c>
      <c r="CQ4">
        <v>11908.12</v>
      </c>
      <c r="CR4">
        <v>14175.84</v>
      </c>
      <c r="CS4">
        <v>13413.37</v>
      </c>
      <c r="CT4">
        <v>14422.39</v>
      </c>
      <c r="CU4">
        <v>14395.84</v>
      </c>
      <c r="CV4">
        <v>17336.400000000001</v>
      </c>
      <c r="CW4">
        <v>18050.669999999998</v>
      </c>
      <c r="CX4">
        <v>17545.990000000002</v>
      </c>
      <c r="CY4">
        <v>19340.400000000001</v>
      </c>
      <c r="CZ4">
        <v>15889.19</v>
      </c>
      <c r="DA4">
        <v>16907.27</v>
      </c>
      <c r="DB4">
        <v>17046.169999999998</v>
      </c>
      <c r="DC4">
        <v>17007.5</v>
      </c>
      <c r="DD4">
        <v>16763.3</v>
      </c>
      <c r="DE4">
        <v>18312.8</v>
      </c>
      <c r="DF4">
        <v>19387.400000000001</v>
      </c>
      <c r="DG4">
        <v>20842.2</v>
      </c>
      <c r="DH4">
        <v>20999.4</v>
      </c>
      <c r="DI4">
        <v>20693.400000000001</v>
      </c>
      <c r="DJ4">
        <v>22235.200000000001</v>
      </c>
      <c r="DK4">
        <v>24057.19</v>
      </c>
      <c r="DL4">
        <v>27199.08</v>
      </c>
      <c r="DM4">
        <v>28197.02</v>
      </c>
      <c r="DN4">
        <v>28789.85</v>
      </c>
      <c r="DO4">
        <v>27833.54</v>
      </c>
      <c r="DP4">
        <v>32968.949999999997</v>
      </c>
      <c r="DQ4">
        <v>37547</v>
      </c>
      <c r="DR4">
        <v>34666.11</v>
      </c>
      <c r="DS4">
        <v>36264.980000000003</v>
      </c>
      <c r="DT4">
        <v>33341.440000000002</v>
      </c>
      <c r="DU4">
        <v>38962.9</v>
      </c>
      <c r="DV4">
        <v>34799.120000000003</v>
      </c>
      <c r="DW4">
        <v>40254.120000000003</v>
      </c>
      <c r="DX4">
        <v>44617.39</v>
      </c>
      <c r="DY4">
        <v>40712.32</v>
      </c>
      <c r="DZ4">
        <v>38095.49</v>
      </c>
      <c r="EA4">
        <v>34166.04</v>
      </c>
      <c r="EB4">
        <v>26019.57</v>
      </c>
      <c r="EC4">
        <v>17264.52</v>
      </c>
      <c r="ED4">
        <v>15672.74</v>
      </c>
      <c r="EE4">
        <v>16234.46</v>
      </c>
      <c r="EF4">
        <v>16961.919999999998</v>
      </c>
      <c r="EG4">
        <v>16114.5</v>
      </c>
      <c r="EH4">
        <v>17655.68</v>
      </c>
      <c r="EI4">
        <v>21682.49</v>
      </c>
      <c r="EJ4">
        <v>27003.919999999998</v>
      </c>
      <c r="EK4">
        <v>26231.119999999999</v>
      </c>
      <c r="EL4">
        <v>29396.52</v>
      </c>
      <c r="EM4">
        <v>29888.34</v>
      </c>
      <c r="EN4">
        <v>34716.639999999999</v>
      </c>
      <c r="EO4">
        <v>35094.65</v>
      </c>
      <c r="EP4">
        <v>38308.92</v>
      </c>
      <c r="EQ4">
        <v>39350.78</v>
      </c>
      <c r="ER4">
        <v>34838.199999999997</v>
      </c>
      <c r="ES4">
        <v>36803.129999999997</v>
      </c>
      <c r="ET4">
        <v>39541.230000000003</v>
      </c>
      <c r="EU4">
        <v>38877.21</v>
      </c>
      <c r="EV4">
        <v>34679.040000000001</v>
      </c>
      <c r="EW4">
        <v>33834.480000000003</v>
      </c>
      <c r="EX4">
        <v>38347.94</v>
      </c>
      <c r="EY4">
        <v>37108.28</v>
      </c>
      <c r="EZ4">
        <v>41153.32</v>
      </c>
      <c r="FA4">
        <v>41359.74</v>
      </c>
      <c r="FB4">
        <v>39631.78</v>
      </c>
      <c r="FC4">
        <v>41745.65</v>
      </c>
      <c r="FD4">
        <v>40088.97</v>
      </c>
      <c r="FE4">
        <v>40385.32</v>
      </c>
      <c r="FF4">
        <v>41993.99</v>
      </c>
      <c r="FG4">
        <v>41994.45</v>
      </c>
      <c r="FH4">
        <v>40905.25</v>
      </c>
      <c r="FI4">
        <v>39933.21</v>
      </c>
      <c r="FJ4">
        <v>37975.11</v>
      </c>
      <c r="FK4">
        <v>35543.81</v>
      </c>
      <c r="FL4">
        <v>27813.64</v>
      </c>
      <c r="FM4">
        <v>34160.269999999997</v>
      </c>
      <c r="FN4">
        <v>31381.09</v>
      </c>
      <c r="FO4">
        <v>30271.57</v>
      </c>
      <c r="FP4">
        <v>36067.06</v>
      </c>
      <c r="FQ4">
        <v>38395.83</v>
      </c>
      <c r="FR4">
        <v>35301.08</v>
      </c>
      <c r="FS4">
        <v>32371.71</v>
      </c>
      <c r="FT4">
        <v>26932.11</v>
      </c>
      <c r="FU4">
        <v>27049.5</v>
      </c>
      <c r="FV4">
        <v>27281.9</v>
      </c>
      <c r="FW4">
        <v>28084.87</v>
      </c>
      <c r="FX4">
        <v>29211.1</v>
      </c>
      <c r="FY4">
        <v>28102.02</v>
      </c>
      <c r="FZ4">
        <v>26903.79</v>
      </c>
      <c r="GA4">
        <v>29608.639999999999</v>
      </c>
      <c r="GB4">
        <v>30014.3</v>
      </c>
      <c r="GC4">
        <v>29027.08</v>
      </c>
      <c r="GD4">
        <v>27872.92</v>
      </c>
      <c r="GE4">
        <v>27930.04</v>
      </c>
      <c r="GF4">
        <v>25879.72</v>
      </c>
      <c r="GG4">
        <v>21266.91</v>
      </c>
      <c r="GH4">
        <v>21181.95</v>
      </c>
      <c r="GI4">
        <v>20994.22</v>
      </c>
      <c r="GJ4">
        <v>23607.13</v>
      </c>
      <c r="GK4">
        <v>24223.68</v>
      </c>
      <c r="GL4">
        <v>22459.599999999999</v>
      </c>
      <c r="GM4">
        <v>21942.43</v>
      </c>
      <c r="GN4">
        <v>19752.87</v>
      </c>
      <c r="GO4">
        <v>20089.32</v>
      </c>
      <c r="GP4">
        <v>22193.57</v>
      </c>
      <c r="GQ4">
        <v>23132.82</v>
      </c>
      <c r="GR4">
        <v>22855.82</v>
      </c>
      <c r="GS4">
        <v>24010.75</v>
      </c>
      <c r="GT4">
        <v>24663.439999999999</v>
      </c>
      <c r="GU4">
        <v>27412.79</v>
      </c>
      <c r="GV4">
        <v>22116.13</v>
      </c>
      <c r="GW4">
        <v>22061.46</v>
      </c>
      <c r="GX4">
        <v>21300.43</v>
      </c>
      <c r="GY4">
        <v>18824.900000000001</v>
      </c>
      <c r="GZ4">
        <v>17486.55</v>
      </c>
      <c r="HA4">
        <v>18132.09</v>
      </c>
      <c r="HB4">
        <v>15946.05</v>
      </c>
      <c r="HC4">
        <v>18651.11</v>
      </c>
      <c r="HD4">
        <v>16608.05</v>
      </c>
      <c r="HE4">
        <v>17105.75</v>
      </c>
      <c r="HF4">
        <v>14864.04</v>
      </c>
      <c r="HG4">
        <v>12864.51</v>
      </c>
      <c r="HH4">
        <v>11416.09</v>
      </c>
      <c r="HI4">
        <v>11900.37</v>
      </c>
      <c r="HJ4">
        <v>11659.91</v>
      </c>
      <c r="HK4">
        <v>10964.57</v>
      </c>
      <c r="HL4">
        <v>10072.620000000001</v>
      </c>
      <c r="HM4">
        <v>10647.4</v>
      </c>
      <c r="HN4">
        <v>13940.06</v>
      </c>
      <c r="HO4">
        <v>15692.64</v>
      </c>
      <c r="HP4">
        <v>13418.33</v>
      </c>
      <c r="HQ4">
        <v>16046</v>
      </c>
      <c r="HR4">
        <v>17648.22</v>
      </c>
      <c r="HS4">
        <v>17940.2</v>
      </c>
      <c r="HT4">
        <v>17903.169999999998</v>
      </c>
      <c r="HU4">
        <v>20360.5</v>
      </c>
      <c r="HV4">
        <v>18355.57</v>
      </c>
      <c r="HW4">
        <v>18499.169999999998</v>
      </c>
    </row>
    <row r="5" spans="1:231" x14ac:dyDescent="0.25">
      <c r="A5" s="31">
        <v>35855</v>
      </c>
      <c r="B5" s="28">
        <v>10507.47</v>
      </c>
    </row>
    <row r="6" spans="1:231" x14ac:dyDescent="0.25">
      <c r="A6" s="31">
        <v>35886</v>
      </c>
      <c r="B6" s="28">
        <v>10211.629999999999</v>
      </c>
    </row>
    <row r="7" spans="1:231" x14ac:dyDescent="0.25">
      <c r="A7" s="31">
        <v>35916</v>
      </c>
      <c r="B7" s="28">
        <v>8559.6299999999992</v>
      </c>
    </row>
    <row r="8" spans="1:231" x14ac:dyDescent="0.25">
      <c r="A8" s="31">
        <v>35947</v>
      </c>
      <c r="B8" s="28">
        <v>8368.35</v>
      </c>
    </row>
    <row r="9" spans="1:231" x14ac:dyDescent="0.25">
      <c r="A9" s="31">
        <v>35977</v>
      </c>
      <c r="B9" s="28">
        <v>9207.15</v>
      </c>
    </row>
    <row r="10" spans="1:231" x14ac:dyDescent="0.25">
      <c r="A10" s="31">
        <v>36008</v>
      </c>
      <c r="B10" s="28">
        <v>5501.06</v>
      </c>
    </row>
    <row r="11" spans="1:231" x14ac:dyDescent="0.25">
      <c r="A11" s="31">
        <v>36039</v>
      </c>
      <c r="B11" s="28">
        <v>5568.41</v>
      </c>
    </row>
    <row r="12" spans="1:231" x14ac:dyDescent="0.25">
      <c r="A12" s="31">
        <v>36069</v>
      </c>
      <c r="B12" s="28">
        <v>5907.45</v>
      </c>
    </row>
    <row r="13" spans="1:231" x14ac:dyDescent="0.25">
      <c r="A13" s="31">
        <v>36100</v>
      </c>
      <c r="B13" s="28">
        <v>7184.11</v>
      </c>
    </row>
    <row r="14" spans="1:231" x14ac:dyDescent="0.25">
      <c r="A14" s="31">
        <v>36130</v>
      </c>
      <c r="B14" s="28">
        <v>5616.35</v>
      </c>
    </row>
    <row r="15" spans="1:231" x14ac:dyDescent="0.25">
      <c r="A15" s="31">
        <v>36161</v>
      </c>
      <c r="B15" s="28">
        <v>3947.34</v>
      </c>
    </row>
    <row r="16" spans="1:231" x14ac:dyDescent="0.25">
      <c r="A16" s="31">
        <v>36192</v>
      </c>
      <c r="B16" s="28">
        <v>4389.6499999999996</v>
      </c>
    </row>
    <row r="17" spans="1:2" x14ac:dyDescent="0.25">
      <c r="A17" s="31">
        <v>36220</v>
      </c>
      <c r="B17" s="28">
        <v>6236.73</v>
      </c>
    </row>
    <row r="18" spans="1:2" x14ac:dyDescent="0.25">
      <c r="A18" s="31">
        <v>36251</v>
      </c>
      <c r="B18" s="28">
        <v>6821.51</v>
      </c>
    </row>
    <row r="19" spans="1:2" x14ac:dyDescent="0.25">
      <c r="A19" s="31">
        <v>36281</v>
      </c>
      <c r="B19" s="28">
        <v>6451.42</v>
      </c>
    </row>
    <row r="20" spans="1:2" x14ac:dyDescent="0.25">
      <c r="A20" s="31">
        <v>36312</v>
      </c>
      <c r="B20" s="28">
        <v>6636.41</v>
      </c>
    </row>
    <row r="21" spans="1:2" x14ac:dyDescent="0.25">
      <c r="A21" s="31">
        <v>36342</v>
      </c>
      <c r="B21" s="28">
        <v>5794.67</v>
      </c>
    </row>
    <row r="22" spans="1:2" x14ac:dyDescent="0.25">
      <c r="A22" s="31">
        <v>36373</v>
      </c>
      <c r="B22" s="28">
        <v>5511.21</v>
      </c>
    </row>
    <row r="23" spans="1:2" x14ac:dyDescent="0.25">
      <c r="A23" s="31">
        <v>36404</v>
      </c>
      <c r="B23" s="28">
        <v>5736.57</v>
      </c>
    </row>
    <row r="24" spans="1:2" x14ac:dyDescent="0.25">
      <c r="A24" s="31">
        <v>36434</v>
      </c>
      <c r="B24" s="28">
        <v>6009.24</v>
      </c>
    </row>
    <row r="25" spans="1:2" x14ac:dyDescent="0.25">
      <c r="A25" s="31">
        <v>36465</v>
      </c>
      <c r="B25" s="28">
        <v>7169.09</v>
      </c>
    </row>
    <row r="26" spans="1:2" x14ac:dyDescent="0.25">
      <c r="A26" s="31">
        <v>36495</v>
      </c>
      <c r="B26" s="28">
        <v>9474.5</v>
      </c>
    </row>
    <row r="27" spans="1:2" x14ac:dyDescent="0.25">
      <c r="A27" s="31">
        <v>36526</v>
      </c>
      <c r="B27" s="28">
        <v>9191.4</v>
      </c>
    </row>
    <row r="28" spans="1:2" x14ac:dyDescent="0.25">
      <c r="A28" s="31">
        <v>36557</v>
      </c>
      <c r="B28" s="28">
        <v>9994.4500000000007</v>
      </c>
    </row>
    <row r="29" spans="1:2" x14ac:dyDescent="0.25">
      <c r="A29" s="31">
        <v>36586</v>
      </c>
      <c r="B29" s="28">
        <v>10247.48</v>
      </c>
    </row>
    <row r="30" spans="1:2" x14ac:dyDescent="0.25">
      <c r="A30" s="31">
        <v>36617</v>
      </c>
      <c r="B30" s="28">
        <v>8612.86</v>
      </c>
    </row>
    <row r="31" spans="1:2" x14ac:dyDescent="0.25">
      <c r="A31" s="31">
        <v>36647</v>
      </c>
      <c r="B31" s="28">
        <v>8204.39</v>
      </c>
    </row>
    <row r="32" spans="1:2" x14ac:dyDescent="0.25">
      <c r="A32" s="31">
        <v>36678</v>
      </c>
      <c r="B32" s="28">
        <v>9262.43</v>
      </c>
    </row>
    <row r="33" spans="1:2" x14ac:dyDescent="0.25">
      <c r="A33" s="31">
        <v>36708</v>
      </c>
      <c r="B33" s="28">
        <v>9228.6</v>
      </c>
    </row>
    <row r="34" spans="1:2" x14ac:dyDescent="0.25">
      <c r="A34" s="31">
        <v>36739</v>
      </c>
      <c r="B34" s="28">
        <v>9515.4599999999991</v>
      </c>
    </row>
    <row r="35" spans="1:2" x14ac:dyDescent="0.25">
      <c r="A35" s="31">
        <v>36770</v>
      </c>
      <c r="B35" s="28">
        <v>8642.64</v>
      </c>
    </row>
    <row r="36" spans="1:2" x14ac:dyDescent="0.25">
      <c r="A36" s="31">
        <v>36800</v>
      </c>
      <c r="B36" s="28">
        <v>7828.97</v>
      </c>
    </row>
    <row r="37" spans="1:2" x14ac:dyDescent="0.25">
      <c r="A37" s="31">
        <v>36831</v>
      </c>
      <c r="B37" s="28">
        <v>6714.19</v>
      </c>
    </row>
    <row r="38" spans="1:2" x14ac:dyDescent="0.25">
      <c r="A38" s="31">
        <v>36861</v>
      </c>
      <c r="B38" s="28">
        <v>7829.29</v>
      </c>
    </row>
    <row r="39" spans="1:2" x14ac:dyDescent="0.25">
      <c r="A39" s="31">
        <v>36892</v>
      </c>
      <c r="B39" s="28">
        <v>8970.94</v>
      </c>
    </row>
    <row r="40" spans="1:2" x14ac:dyDescent="0.25">
      <c r="A40" s="31">
        <v>36923</v>
      </c>
      <c r="B40" s="28">
        <v>7768.96</v>
      </c>
    </row>
    <row r="41" spans="1:2" x14ac:dyDescent="0.25">
      <c r="A41" s="31">
        <v>36951</v>
      </c>
      <c r="B41" s="28">
        <v>6709.31</v>
      </c>
    </row>
    <row r="42" spans="1:2" x14ac:dyDescent="0.25">
      <c r="A42" s="31">
        <v>36982</v>
      </c>
      <c r="B42" s="28">
        <v>6780.7</v>
      </c>
    </row>
    <row r="43" spans="1:2" x14ac:dyDescent="0.25">
      <c r="A43" s="31">
        <v>37012</v>
      </c>
      <c r="B43" s="28">
        <v>6155.45</v>
      </c>
    </row>
    <row r="44" spans="1:2" x14ac:dyDescent="0.25">
      <c r="A44" s="31">
        <v>37043</v>
      </c>
      <c r="B44" s="28">
        <v>6302.93</v>
      </c>
    </row>
    <row r="45" spans="1:2" x14ac:dyDescent="0.25">
      <c r="A45" s="31">
        <v>37073</v>
      </c>
      <c r="B45" s="28">
        <v>5563.98</v>
      </c>
    </row>
    <row r="46" spans="1:2" x14ac:dyDescent="0.25">
      <c r="A46" s="31">
        <v>37104</v>
      </c>
      <c r="B46" s="28">
        <v>5009.9799999999996</v>
      </c>
    </row>
    <row r="47" spans="1:2" x14ac:dyDescent="0.25">
      <c r="A47" s="31">
        <v>37135</v>
      </c>
      <c r="B47" s="28">
        <v>3984.91</v>
      </c>
    </row>
    <row r="48" spans="1:2" x14ac:dyDescent="0.25">
      <c r="A48" s="31">
        <v>37165</v>
      </c>
      <c r="B48" s="28">
        <v>4216.96</v>
      </c>
    </row>
    <row r="49" spans="1:2" x14ac:dyDescent="0.25">
      <c r="A49" s="31">
        <v>37196</v>
      </c>
      <c r="B49" s="28">
        <v>5185.12</v>
      </c>
    </row>
    <row r="50" spans="1:2" x14ac:dyDescent="0.25">
      <c r="A50" s="31">
        <v>37226</v>
      </c>
      <c r="B50" s="28">
        <v>5875.19</v>
      </c>
    </row>
    <row r="51" spans="1:2" x14ac:dyDescent="0.25">
      <c r="A51" s="31">
        <v>37257</v>
      </c>
      <c r="B51" s="28">
        <v>5274.23</v>
      </c>
    </row>
    <row r="52" spans="1:2" x14ac:dyDescent="0.25">
      <c r="A52" s="31">
        <v>37288</v>
      </c>
      <c r="B52" s="28">
        <v>5936.24</v>
      </c>
    </row>
    <row r="53" spans="1:2" x14ac:dyDescent="0.25">
      <c r="A53" s="31">
        <v>37316</v>
      </c>
      <c r="B53" s="28">
        <v>5703.33</v>
      </c>
    </row>
    <row r="54" spans="1:2" x14ac:dyDescent="0.25">
      <c r="A54" s="31">
        <v>37347</v>
      </c>
      <c r="B54" s="28">
        <v>5544.54</v>
      </c>
    </row>
    <row r="55" spans="1:2" x14ac:dyDescent="0.25">
      <c r="A55" s="31">
        <v>37377</v>
      </c>
      <c r="B55" s="28">
        <v>5109.82</v>
      </c>
    </row>
    <row r="56" spans="1:2" x14ac:dyDescent="0.25">
      <c r="A56" s="31">
        <v>37408</v>
      </c>
      <c r="B56" s="28">
        <v>3957.07</v>
      </c>
    </row>
    <row r="57" spans="1:2" x14ac:dyDescent="0.25">
      <c r="A57" s="31">
        <v>37438</v>
      </c>
      <c r="B57" s="28">
        <v>2837.96</v>
      </c>
    </row>
    <row r="58" spans="1:2" x14ac:dyDescent="0.25">
      <c r="A58" s="31">
        <v>37469</v>
      </c>
      <c r="B58" s="28">
        <v>3454.97</v>
      </c>
    </row>
    <row r="59" spans="1:2" x14ac:dyDescent="0.25">
      <c r="A59" s="31">
        <v>37500</v>
      </c>
      <c r="B59" s="28">
        <v>2296.2800000000002</v>
      </c>
    </row>
    <row r="60" spans="1:2" x14ac:dyDescent="0.25">
      <c r="A60" s="31">
        <v>37530</v>
      </c>
      <c r="B60" s="28">
        <v>2789.49</v>
      </c>
    </row>
    <row r="61" spans="1:2" x14ac:dyDescent="0.25">
      <c r="A61" s="31">
        <v>37561</v>
      </c>
      <c r="B61" s="28">
        <v>2880.7</v>
      </c>
    </row>
    <row r="62" spans="1:2" x14ac:dyDescent="0.25">
      <c r="A62" s="31">
        <v>37591</v>
      </c>
      <c r="B62" s="28">
        <v>3189.49</v>
      </c>
    </row>
    <row r="63" spans="1:2" x14ac:dyDescent="0.25">
      <c r="A63" s="31">
        <v>37622</v>
      </c>
      <c r="B63" s="28">
        <v>3125.13</v>
      </c>
    </row>
    <row r="64" spans="1:2" x14ac:dyDescent="0.25">
      <c r="A64" s="31">
        <v>37653</v>
      </c>
      <c r="B64" s="28">
        <v>2881.33</v>
      </c>
    </row>
    <row r="65" spans="1:2" x14ac:dyDescent="0.25">
      <c r="A65" s="31">
        <v>37681</v>
      </c>
      <c r="B65" s="28">
        <v>3354.24</v>
      </c>
    </row>
    <row r="66" spans="1:2" x14ac:dyDescent="0.25">
      <c r="A66" s="31">
        <v>37712</v>
      </c>
      <c r="B66" s="28">
        <v>4316.5</v>
      </c>
    </row>
    <row r="67" spans="1:2" x14ac:dyDescent="0.25">
      <c r="A67" s="31">
        <v>37742</v>
      </c>
      <c r="B67" s="28">
        <v>4517.53</v>
      </c>
    </row>
    <row r="68" spans="1:2" x14ac:dyDescent="0.25">
      <c r="A68" s="31">
        <v>37773</v>
      </c>
      <c r="B68" s="28">
        <v>4575.8599999999997</v>
      </c>
    </row>
    <row r="69" spans="1:2" x14ac:dyDescent="0.25">
      <c r="A69" s="31">
        <v>37803</v>
      </c>
      <c r="B69" s="28">
        <v>4577.3100000000004</v>
      </c>
    </row>
    <row r="70" spans="1:2" x14ac:dyDescent="0.25">
      <c r="A70" s="31">
        <v>37834</v>
      </c>
      <c r="B70" s="28">
        <v>5097.24</v>
      </c>
    </row>
    <row r="71" spans="1:2" x14ac:dyDescent="0.25">
      <c r="A71" s="31">
        <v>37865</v>
      </c>
      <c r="B71" s="28">
        <v>5538.1</v>
      </c>
    </row>
    <row r="72" spans="1:2" x14ac:dyDescent="0.25">
      <c r="A72" s="31">
        <v>37895</v>
      </c>
      <c r="B72" s="28">
        <v>6274.42</v>
      </c>
    </row>
    <row r="73" spans="1:2" x14ac:dyDescent="0.25">
      <c r="A73" s="31">
        <v>37926</v>
      </c>
      <c r="B73" s="28">
        <v>6853.64</v>
      </c>
    </row>
    <row r="74" spans="1:2" x14ac:dyDescent="0.25">
      <c r="A74" s="31">
        <v>37956</v>
      </c>
      <c r="B74" s="28">
        <v>7686.27</v>
      </c>
    </row>
    <row r="75" spans="1:2" x14ac:dyDescent="0.25">
      <c r="A75" s="31">
        <v>37987</v>
      </c>
      <c r="B75" s="28">
        <v>7447.66</v>
      </c>
    </row>
    <row r="76" spans="1:2" x14ac:dyDescent="0.25">
      <c r="A76" s="31">
        <v>38018</v>
      </c>
      <c r="B76" s="28">
        <v>7488.81</v>
      </c>
    </row>
    <row r="77" spans="1:2" x14ac:dyDescent="0.25">
      <c r="A77" s="31">
        <v>38047</v>
      </c>
      <c r="B77" s="28">
        <v>7648.44</v>
      </c>
    </row>
    <row r="78" spans="1:2" x14ac:dyDescent="0.25">
      <c r="A78" s="31">
        <v>38078</v>
      </c>
      <c r="B78" s="28">
        <v>6691.88</v>
      </c>
    </row>
    <row r="79" spans="1:2" x14ac:dyDescent="0.25">
      <c r="A79" s="31">
        <v>38108</v>
      </c>
      <c r="B79" s="28">
        <v>6130.69</v>
      </c>
    </row>
    <row r="80" spans="1:2" x14ac:dyDescent="0.25">
      <c r="A80" s="31">
        <v>38139</v>
      </c>
      <c r="B80" s="28">
        <v>6855.4</v>
      </c>
    </row>
    <row r="81" spans="1:2" x14ac:dyDescent="0.25">
      <c r="A81" s="31">
        <v>38169</v>
      </c>
      <c r="B81" s="28">
        <v>7359.75</v>
      </c>
    </row>
    <row r="82" spans="1:2" x14ac:dyDescent="0.25">
      <c r="A82" s="31">
        <v>38200</v>
      </c>
      <c r="B82" s="28">
        <v>7793.29</v>
      </c>
    </row>
    <row r="83" spans="1:2" x14ac:dyDescent="0.25">
      <c r="A83" s="31">
        <v>38231</v>
      </c>
      <c r="B83" s="28">
        <v>8133.39</v>
      </c>
    </row>
    <row r="84" spans="1:2" x14ac:dyDescent="0.25">
      <c r="A84" s="31">
        <v>38261</v>
      </c>
      <c r="B84" s="28">
        <v>8062.31</v>
      </c>
    </row>
    <row r="85" spans="1:2" x14ac:dyDescent="0.25">
      <c r="A85" s="31">
        <v>38292</v>
      </c>
      <c r="B85" s="28">
        <v>9241.75</v>
      </c>
    </row>
    <row r="86" spans="1:2" x14ac:dyDescent="0.25">
      <c r="A86" s="31">
        <v>38322</v>
      </c>
      <c r="B86" s="28">
        <v>9870.4699999999993</v>
      </c>
    </row>
    <row r="87" spans="1:2" x14ac:dyDescent="0.25">
      <c r="A87" s="31">
        <v>38353</v>
      </c>
      <c r="B87" s="28">
        <v>9338.49</v>
      </c>
    </row>
    <row r="88" spans="1:2" x14ac:dyDescent="0.25">
      <c r="A88" s="31">
        <v>38384</v>
      </c>
      <c r="B88" s="28">
        <v>10870.82</v>
      </c>
    </row>
    <row r="89" spans="1:2" x14ac:dyDescent="0.25">
      <c r="A89" s="31">
        <v>38412</v>
      </c>
      <c r="B89" s="28">
        <v>9984.11</v>
      </c>
    </row>
    <row r="90" spans="1:2" x14ac:dyDescent="0.25">
      <c r="A90" s="31">
        <v>38443</v>
      </c>
      <c r="B90" s="28">
        <v>9830.52</v>
      </c>
    </row>
    <row r="91" spans="1:2" x14ac:dyDescent="0.25">
      <c r="A91" s="31">
        <v>38473</v>
      </c>
      <c r="B91" s="28">
        <v>10465.870000000001</v>
      </c>
    </row>
    <row r="92" spans="1:2" x14ac:dyDescent="0.25">
      <c r="A92" s="31">
        <v>38504</v>
      </c>
      <c r="B92" s="28">
        <v>10726.73</v>
      </c>
    </row>
    <row r="93" spans="1:2" x14ac:dyDescent="0.25">
      <c r="A93" s="31">
        <v>38534</v>
      </c>
      <c r="B93" s="28">
        <v>10946.76</v>
      </c>
    </row>
    <row r="94" spans="1:2" x14ac:dyDescent="0.25">
      <c r="A94" s="31">
        <v>38565</v>
      </c>
      <c r="B94" s="28">
        <v>11908.12</v>
      </c>
    </row>
    <row r="95" spans="1:2" x14ac:dyDescent="0.25">
      <c r="A95" s="31">
        <v>38596</v>
      </c>
      <c r="B95" s="28">
        <v>14175.84</v>
      </c>
    </row>
    <row r="96" spans="1:2" x14ac:dyDescent="0.25">
      <c r="A96" s="31">
        <v>38626</v>
      </c>
      <c r="B96" s="28">
        <v>13413.37</v>
      </c>
    </row>
    <row r="97" spans="1:2" x14ac:dyDescent="0.25">
      <c r="A97" s="31">
        <v>38657</v>
      </c>
      <c r="B97" s="28">
        <v>14422.39</v>
      </c>
    </row>
    <row r="98" spans="1:2" x14ac:dyDescent="0.25">
      <c r="A98" s="31">
        <v>38687</v>
      </c>
      <c r="B98" s="28">
        <v>14395.84</v>
      </c>
    </row>
    <row r="99" spans="1:2" x14ac:dyDescent="0.25">
      <c r="A99" s="31">
        <v>38718</v>
      </c>
      <c r="B99" s="28">
        <v>17336.400000000001</v>
      </c>
    </row>
    <row r="100" spans="1:2" x14ac:dyDescent="0.25">
      <c r="A100" s="31">
        <v>38749</v>
      </c>
      <c r="B100" s="28">
        <v>18050.669999999998</v>
      </c>
    </row>
    <row r="101" spans="1:2" x14ac:dyDescent="0.25">
      <c r="A101" s="31">
        <v>38777</v>
      </c>
      <c r="B101" s="28">
        <v>17545.990000000002</v>
      </c>
    </row>
    <row r="102" spans="1:2" x14ac:dyDescent="0.25">
      <c r="A102" s="31">
        <v>38808</v>
      </c>
      <c r="B102" s="28">
        <v>19340.400000000001</v>
      </c>
    </row>
    <row r="103" spans="1:2" x14ac:dyDescent="0.25">
      <c r="A103" s="31">
        <v>38838</v>
      </c>
      <c r="B103" s="28">
        <v>15889.19</v>
      </c>
    </row>
    <row r="104" spans="1:2" x14ac:dyDescent="0.25">
      <c r="A104" s="31">
        <v>38869</v>
      </c>
      <c r="B104" s="28">
        <v>16907.27</v>
      </c>
    </row>
    <row r="105" spans="1:2" x14ac:dyDescent="0.25">
      <c r="A105" s="31">
        <v>38899</v>
      </c>
      <c r="B105" s="28">
        <v>17046.169999999998</v>
      </c>
    </row>
    <row r="106" spans="1:2" x14ac:dyDescent="0.25">
      <c r="A106" s="31">
        <v>38930</v>
      </c>
      <c r="B106" s="28">
        <v>17007.5</v>
      </c>
    </row>
    <row r="107" spans="1:2" x14ac:dyDescent="0.25">
      <c r="A107" s="31">
        <v>38961</v>
      </c>
      <c r="B107" s="28">
        <v>16763.3</v>
      </c>
    </row>
    <row r="108" spans="1:2" x14ac:dyDescent="0.25">
      <c r="A108" s="31">
        <v>38991</v>
      </c>
      <c r="B108" s="28">
        <v>18312.8</v>
      </c>
    </row>
    <row r="109" spans="1:2" x14ac:dyDescent="0.25">
      <c r="A109" s="31">
        <v>39022</v>
      </c>
      <c r="B109" s="28">
        <v>19387.400000000001</v>
      </c>
    </row>
    <row r="110" spans="1:2" x14ac:dyDescent="0.25">
      <c r="A110" s="31">
        <v>39052</v>
      </c>
      <c r="B110" s="28">
        <v>20842.2</v>
      </c>
    </row>
    <row r="111" spans="1:2" x14ac:dyDescent="0.25">
      <c r="A111" s="31">
        <v>39083</v>
      </c>
      <c r="B111" s="28">
        <v>20999.4</v>
      </c>
    </row>
    <row r="112" spans="1:2" x14ac:dyDescent="0.25">
      <c r="A112" s="31">
        <v>39114</v>
      </c>
      <c r="B112" s="28">
        <v>20693.400000000001</v>
      </c>
    </row>
    <row r="113" spans="1:2" x14ac:dyDescent="0.25">
      <c r="A113" s="31">
        <v>39142</v>
      </c>
      <c r="B113" s="28">
        <v>22235.200000000001</v>
      </c>
    </row>
    <row r="114" spans="1:2" x14ac:dyDescent="0.25">
      <c r="A114" s="31">
        <v>39173</v>
      </c>
      <c r="B114" s="28">
        <v>24057.19</v>
      </c>
    </row>
    <row r="115" spans="1:2" x14ac:dyDescent="0.25">
      <c r="A115" s="31">
        <v>39203</v>
      </c>
      <c r="B115" s="28">
        <v>27199.08</v>
      </c>
    </row>
    <row r="116" spans="1:2" x14ac:dyDescent="0.25">
      <c r="A116" s="31">
        <v>39234</v>
      </c>
      <c r="B116" s="28">
        <v>28197.02</v>
      </c>
    </row>
    <row r="117" spans="1:2" x14ac:dyDescent="0.25">
      <c r="A117" s="31">
        <v>39264</v>
      </c>
      <c r="B117" s="28">
        <v>28789.85</v>
      </c>
    </row>
    <row r="118" spans="1:2" x14ac:dyDescent="0.25">
      <c r="A118" s="31">
        <v>39295</v>
      </c>
      <c r="B118" s="28">
        <v>27833.54</v>
      </c>
    </row>
    <row r="119" spans="1:2" x14ac:dyDescent="0.25">
      <c r="A119" s="31">
        <v>39326</v>
      </c>
      <c r="B119" s="28">
        <v>32968.949999999997</v>
      </c>
    </row>
    <row r="120" spans="1:2" x14ac:dyDescent="0.25">
      <c r="A120" s="31">
        <v>39356</v>
      </c>
      <c r="B120" s="28">
        <v>37547</v>
      </c>
    </row>
    <row r="121" spans="1:2" x14ac:dyDescent="0.25">
      <c r="A121" s="31">
        <v>39387</v>
      </c>
      <c r="B121" s="28">
        <v>34666.11</v>
      </c>
    </row>
    <row r="122" spans="1:2" x14ac:dyDescent="0.25">
      <c r="A122" s="31">
        <v>39417</v>
      </c>
      <c r="B122" s="28">
        <v>36264.980000000003</v>
      </c>
    </row>
    <row r="123" spans="1:2" x14ac:dyDescent="0.25">
      <c r="A123" s="31">
        <v>39448</v>
      </c>
      <c r="B123" s="28">
        <v>33341.440000000002</v>
      </c>
    </row>
    <row r="124" spans="1:2" x14ac:dyDescent="0.25">
      <c r="A124" s="31">
        <v>39479</v>
      </c>
      <c r="B124" s="28">
        <v>38962.9</v>
      </c>
    </row>
    <row r="125" spans="1:2" x14ac:dyDescent="0.25">
      <c r="A125" s="31">
        <v>39508</v>
      </c>
      <c r="B125" s="28">
        <v>34799.120000000003</v>
      </c>
    </row>
    <row r="126" spans="1:2" x14ac:dyDescent="0.25">
      <c r="A126" s="31">
        <v>39539</v>
      </c>
      <c r="B126" s="28">
        <v>40254.120000000003</v>
      </c>
    </row>
    <row r="127" spans="1:2" x14ac:dyDescent="0.25">
      <c r="A127" s="31">
        <v>39569</v>
      </c>
      <c r="B127" s="28">
        <v>44617.39</v>
      </c>
    </row>
    <row r="128" spans="1:2" x14ac:dyDescent="0.25">
      <c r="A128" s="31">
        <v>39600</v>
      </c>
      <c r="B128" s="28">
        <v>40712.32</v>
      </c>
    </row>
    <row r="129" spans="1:2" x14ac:dyDescent="0.25">
      <c r="A129" s="31">
        <v>39630</v>
      </c>
      <c r="B129" s="28">
        <v>38095.49</v>
      </c>
    </row>
    <row r="130" spans="1:2" x14ac:dyDescent="0.25">
      <c r="A130" s="31">
        <v>39661</v>
      </c>
      <c r="B130" s="28">
        <v>34166.04</v>
      </c>
    </row>
    <row r="131" spans="1:2" x14ac:dyDescent="0.25">
      <c r="A131" s="31">
        <v>39692</v>
      </c>
      <c r="B131" s="28">
        <v>26019.57</v>
      </c>
    </row>
    <row r="132" spans="1:2" x14ac:dyDescent="0.25">
      <c r="A132" s="31">
        <v>39722</v>
      </c>
      <c r="B132" s="28">
        <v>17264.52</v>
      </c>
    </row>
    <row r="133" spans="1:2" x14ac:dyDescent="0.25">
      <c r="A133" s="31">
        <v>39753</v>
      </c>
      <c r="B133" s="28">
        <v>15672.74</v>
      </c>
    </row>
    <row r="134" spans="1:2" x14ac:dyDescent="0.25">
      <c r="A134" s="31">
        <v>39783</v>
      </c>
      <c r="B134" s="28">
        <v>16234.46</v>
      </c>
    </row>
    <row r="135" spans="1:2" x14ac:dyDescent="0.25">
      <c r="A135" s="31">
        <v>39814</v>
      </c>
      <c r="B135" s="28">
        <v>16961.919999999998</v>
      </c>
    </row>
    <row r="136" spans="1:2" x14ac:dyDescent="0.25">
      <c r="A136" s="31">
        <v>39845</v>
      </c>
      <c r="B136" s="28">
        <v>16114.5</v>
      </c>
    </row>
    <row r="137" spans="1:2" x14ac:dyDescent="0.25">
      <c r="A137" s="31">
        <v>39873</v>
      </c>
      <c r="B137" s="28">
        <v>17655.68</v>
      </c>
    </row>
    <row r="138" spans="1:2" x14ac:dyDescent="0.25">
      <c r="A138" s="31">
        <v>39904</v>
      </c>
      <c r="B138" s="28">
        <v>21682.49</v>
      </c>
    </row>
    <row r="139" spans="1:2" x14ac:dyDescent="0.25">
      <c r="A139" s="31">
        <v>39934</v>
      </c>
      <c r="B139" s="28">
        <v>27003.919999999998</v>
      </c>
    </row>
    <row r="140" spans="1:2" x14ac:dyDescent="0.25">
      <c r="A140" s="31">
        <v>39965</v>
      </c>
      <c r="B140" s="28">
        <v>26231.119999999999</v>
      </c>
    </row>
    <row r="141" spans="1:2" x14ac:dyDescent="0.25">
      <c r="A141" s="31">
        <v>39995</v>
      </c>
      <c r="B141" s="28">
        <v>29396.52</v>
      </c>
    </row>
    <row r="142" spans="1:2" x14ac:dyDescent="0.25">
      <c r="A142" s="31">
        <v>40026</v>
      </c>
      <c r="B142" s="28">
        <v>29888.34</v>
      </c>
    </row>
    <row r="143" spans="1:2" x14ac:dyDescent="0.25">
      <c r="A143" s="31">
        <v>40057</v>
      </c>
      <c r="B143" s="28">
        <v>34716.639999999999</v>
      </c>
    </row>
    <row r="144" spans="1:2" x14ac:dyDescent="0.25">
      <c r="A144" s="31">
        <v>40087</v>
      </c>
      <c r="B144" s="28">
        <v>35094.65</v>
      </c>
    </row>
    <row r="145" spans="1:2" x14ac:dyDescent="0.25">
      <c r="A145" s="31">
        <v>40118</v>
      </c>
      <c r="B145" s="28">
        <v>38308.92</v>
      </c>
    </row>
    <row r="146" spans="1:2" x14ac:dyDescent="0.25">
      <c r="A146" s="31">
        <v>40148</v>
      </c>
      <c r="B146" s="28">
        <v>39350.78</v>
      </c>
    </row>
    <row r="147" spans="1:2" x14ac:dyDescent="0.25">
      <c r="A147" s="31">
        <v>40179</v>
      </c>
      <c r="B147" s="28">
        <v>34838.199999999997</v>
      </c>
    </row>
    <row r="148" spans="1:2" x14ac:dyDescent="0.25">
      <c r="A148" s="31">
        <v>40210</v>
      </c>
      <c r="B148" s="28">
        <v>36803.129999999997</v>
      </c>
    </row>
    <row r="149" spans="1:2" x14ac:dyDescent="0.25">
      <c r="A149" s="31">
        <v>40238</v>
      </c>
      <c r="B149" s="28">
        <v>39541.230000000003</v>
      </c>
    </row>
    <row r="150" spans="1:2" x14ac:dyDescent="0.25">
      <c r="A150" s="31">
        <v>40269</v>
      </c>
      <c r="B150" s="28">
        <v>38877.21</v>
      </c>
    </row>
    <row r="151" spans="1:2" x14ac:dyDescent="0.25">
      <c r="A151" s="31">
        <v>40299</v>
      </c>
      <c r="B151" s="28">
        <v>34679.040000000001</v>
      </c>
    </row>
    <row r="152" spans="1:2" x14ac:dyDescent="0.25">
      <c r="A152" s="31">
        <v>40330</v>
      </c>
      <c r="B152" s="28">
        <v>33834.480000000003</v>
      </c>
    </row>
    <row r="153" spans="1:2" x14ac:dyDescent="0.25">
      <c r="A153" s="31">
        <v>40360</v>
      </c>
      <c r="B153" s="28">
        <v>38347.94</v>
      </c>
    </row>
    <row r="154" spans="1:2" x14ac:dyDescent="0.25">
      <c r="A154" s="31">
        <v>40391</v>
      </c>
      <c r="B154" s="28">
        <v>37108.28</v>
      </c>
    </row>
    <row r="155" spans="1:2" x14ac:dyDescent="0.25">
      <c r="A155" s="31">
        <v>40422</v>
      </c>
      <c r="B155" s="28">
        <v>41153.32</v>
      </c>
    </row>
    <row r="156" spans="1:2" x14ac:dyDescent="0.25">
      <c r="A156" s="31">
        <v>40452</v>
      </c>
      <c r="B156" s="28">
        <v>41359.74</v>
      </c>
    </row>
    <row r="157" spans="1:2" x14ac:dyDescent="0.25">
      <c r="A157" s="31">
        <v>40483</v>
      </c>
      <c r="B157" s="28">
        <v>39631.78</v>
      </c>
    </row>
    <row r="158" spans="1:2" x14ac:dyDescent="0.25">
      <c r="A158" s="31">
        <v>40513</v>
      </c>
      <c r="B158" s="28">
        <v>41745.65</v>
      </c>
    </row>
    <row r="159" spans="1:2" x14ac:dyDescent="0.25">
      <c r="A159" s="31">
        <v>40544</v>
      </c>
      <c r="B159" s="28">
        <v>40088.97</v>
      </c>
    </row>
    <row r="160" spans="1:2" x14ac:dyDescent="0.25">
      <c r="A160" s="31">
        <v>40575</v>
      </c>
      <c r="B160" s="28">
        <v>40385.32</v>
      </c>
    </row>
    <row r="161" spans="1:2" x14ac:dyDescent="0.25">
      <c r="A161" s="31">
        <v>40603</v>
      </c>
      <c r="B161" s="28">
        <v>41993.99</v>
      </c>
    </row>
    <row r="162" spans="1:2" x14ac:dyDescent="0.25">
      <c r="A162" s="31">
        <v>40634</v>
      </c>
      <c r="B162" s="28">
        <v>41994.45</v>
      </c>
    </row>
    <row r="163" spans="1:2" x14ac:dyDescent="0.25">
      <c r="A163" s="31">
        <v>40664</v>
      </c>
      <c r="B163" s="28">
        <v>40905.25</v>
      </c>
    </row>
    <row r="164" spans="1:2" x14ac:dyDescent="0.25">
      <c r="A164" s="31">
        <v>40695</v>
      </c>
      <c r="B164" s="28">
        <v>39933.21</v>
      </c>
    </row>
    <row r="165" spans="1:2" x14ac:dyDescent="0.25">
      <c r="A165" s="31">
        <v>40725</v>
      </c>
      <c r="B165" s="28">
        <v>37975.11</v>
      </c>
    </row>
    <row r="166" spans="1:2" x14ac:dyDescent="0.25">
      <c r="A166" s="31">
        <v>40756</v>
      </c>
      <c r="B166" s="28">
        <v>35543.81</v>
      </c>
    </row>
    <row r="167" spans="1:2" x14ac:dyDescent="0.25">
      <c r="A167" s="31">
        <v>40787</v>
      </c>
      <c r="B167" s="28">
        <v>27813.64</v>
      </c>
    </row>
    <row r="168" spans="1:2" x14ac:dyDescent="0.25">
      <c r="A168" s="31">
        <v>40817</v>
      </c>
      <c r="B168" s="28">
        <v>34160.269999999997</v>
      </c>
    </row>
    <row r="169" spans="1:2" x14ac:dyDescent="0.25">
      <c r="A169" s="31">
        <v>40848</v>
      </c>
      <c r="B169" s="28">
        <v>31381.09</v>
      </c>
    </row>
    <row r="170" spans="1:2" x14ac:dyDescent="0.25">
      <c r="A170" s="31">
        <v>40878</v>
      </c>
      <c r="B170" s="28">
        <v>30271.57</v>
      </c>
    </row>
    <row r="171" spans="1:2" x14ac:dyDescent="0.25">
      <c r="A171" s="31">
        <v>40909</v>
      </c>
      <c r="B171" s="28">
        <v>36067.06</v>
      </c>
    </row>
    <row r="172" spans="1:2" x14ac:dyDescent="0.25">
      <c r="A172" s="31">
        <v>40940</v>
      </c>
      <c r="B172" s="28">
        <v>38395.83</v>
      </c>
    </row>
    <row r="173" spans="1:2" x14ac:dyDescent="0.25">
      <c r="A173" s="31">
        <v>40969</v>
      </c>
      <c r="B173" s="28">
        <v>35301.08</v>
      </c>
    </row>
    <row r="174" spans="1:2" x14ac:dyDescent="0.25">
      <c r="A174" s="31">
        <v>41000</v>
      </c>
      <c r="B174" s="28">
        <v>32371.71</v>
      </c>
    </row>
    <row r="175" spans="1:2" x14ac:dyDescent="0.25">
      <c r="A175" s="31">
        <v>41030</v>
      </c>
      <c r="B175" s="28">
        <v>26932.11</v>
      </c>
    </row>
    <row r="176" spans="1:2" x14ac:dyDescent="0.25">
      <c r="A176" s="31">
        <v>41061</v>
      </c>
      <c r="B176" s="28">
        <v>27049.5</v>
      </c>
    </row>
    <row r="177" spans="1:2" x14ac:dyDescent="0.25">
      <c r="A177" s="31">
        <v>41091</v>
      </c>
      <c r="B177" s="28">
        <v>27281.9</v>
      </c>
    </row>
    <row r="178" spans="1:2" x14ac:dyDescent="0.25">
      <c r="A178" s="31">
        <v>41122</v>
      </c>
      <c r="B178" s="28">
        <v>28084.87</v>
      </c>
    </row>
    <row r="179" spans="1:2" x14ac:dyDescent="0.25">
      <c r="A179" s="31">
        <v>41153</v>
      </c>
      <c r="B179" s="28">
        <v>29211.1</v>
      </c>
    </row>
    <row r="180" spans="1:2" x14ac:dyDescent="0.25">
      <c r="A180" s="31">
        <v>41183</v>
      </c>
      <c r="B180" s="28">
        <v>28102.02</v>
      </c>
    </row>
    <row r="181" spans="1:2" x14ac:dyDescent="0.25">
      <c r="A181" s="31">
        <v>41214</v>
      </c>
      <c r="B181" s="28">
        <v>26903.79</v>
      </c>
    </row>
    <row r="182" spans="1:2" x14ac:dyDescent="0.25">
      <c r="A182" s="31">
        <v>41244</v>
      </c>
      <c r="B182" s="28">
        <v>29608.639999999999</v>
      </c>
    </row>
    <row r="183" spans="1:2" x14ac:dyDescent="0.25">
      <c r="A183" s="31">
        <v>41275</v>
      </c>
      <c r="B183" s="28">
        <v>30014.3</v>
      </c>
    </row>
    <row r="184" spans="1:2" x14ac:dyDescent="0.25">
      <c r="A184" s="31">
        <v>41306</v>
      </c>
      <c r="B184" s="28">
        <v>29027.08</v>
      </c>
    </row>
    <row r="185" spans="1:2" x14ac:dyDescent="0.25">
      <c r="A185" s="31">
        <v>41334</v>
      </c>
      <c r="B185" s="28">
        <v>27872.92</v>
      </c>
    </row>
    <row r="186" spans="1:2" x14ac:dyDescent="0.25">
      <c r="A186" s="31">
        <v>41365</v>
      </c>
      <c r="B186" s="28">
        <v>27930.04</v>
      </c>
    </row>
    <row r="187" spans="1:2" x14ac:dyDescent="0.25">
      <c r="A187" s="31">
        <v>41395</v>
      </c>
      <c r="B187" s="28">
        <v>25879.72</v>
      </c>
    </row>
    <row r="188" spans="1:2" x14ac:dyDescent="0.25">
      <c r="A188" s="31">
        <v>41426</v>
      </c>
      <c r="B188" s="28">
        <v>21266.91</v>
      </c>
    </row>
    <row r="189" spans="1:2" x14ac:dyDescent="0.25">
      <c r="A189" s="31">
        <v>41456</v>
      </c>
      <c r="B189" s="28">
        <v>21181.95</v>
      </c>
    </row>
    <row r="190" spans="1:2" x14ac:dyDescent="0.25">
      <c r="A190" s="31">
        <v>41487</v>
      </c>
      <c r="B190" s="28">
        <v>20994.22</v>
      </c>
    </row>
    <row r="191" spans="1:2" x14ac:dyDescent="0.25">
      <c r="A191" s="31">
        <v>41518</v>
      </c>
      <c r="B191" s="28">
        <v>23607.13</v>
      </c>
    </row>
    <row r="192" spans="1:2" x14ac:dyDescent="0.25">
      <c r="A192" s="31">
        <v>41548</v>
      </c>
      <c r="B192" s="28">
        <v>24223.68</v>
      </c>
    </row>
    <row r="193" spans="1:2" x14ac:dyDescent="0.25">
      <c r="A193" s="31">
        <v>41579</v>
      </c>
      <c r="B193" s="28">
        <v>22459.599999999999</v>
      </c>
    </row>
    <row r="194" spans="1:2" x14ac:dyDescent="0.25">
      <c r="A194" s="31">
        <v>41609</v>
      </c>
      <c r="B194" s="28">
        <v>21942.43</v>
      </c>
    </row>
    <row r="195" spans="1:2" x14ac:dyDescent="0.25">
      <c r="A195" s="31">
        <v>41640</v>
      </c>
      <c r="B195" s="28">
        <v>19752.87</v>
      </c>
    </row>
    <row r="196" spans="1:2" x14ac:dyDescent="0.25">
      <c r="A196" s="31">
        <v>41671</v>
      </c>
      <c r="B196" s="28">
        <v>20089.32</v>
      </c>
    </row>
    <row r="197" spans="1:2" x14ac:dyDescent="0.25">
      <c r="A197" s="31">
        <v>41699</v>
      </c>
      <c r="B197" s="28">
        <v>22193.57</v>
      </c>
    </row>
    <row r="198" spans="1:2" x14ac:dyDescent="0.25">
      <c r="A198" s="31">
        <v>41730</v>
      </c>
      <c r="B198" s="28">
        <v>23132.82</v>
      </c>
    </row>
    <row r="199" spans="1:2" x14ac:dyDescent="0.25">
      <c r="A199" s="31">
        <v>41760</v>
      </c>
      <c r="B199" s="28">
        <v>22855.82</v>
      </c>
    </row>
    <row r="200" spans="1:2" x14ac:dyDescent="0.25">
      <c r="A200" s="31">
        <v>41791</v>
      </c>
      <c r="B200" s="28">
        <v>24010.75</v>
      </c>
    </row>
    <row r="201" spans="1:2" x14ac:dyDescent="0.25">
      <c r="A201" s="31">
        <v>41821</v>
      </c>
      <c r="B201" s="28">
        <v>24663.439999999999</v>
      </c>
    </row>
    <row r="202" spans="1:2" x14ac:dyDescent="0.25">
      <c r="A202" s="31">
        <v>41852</v>
      </c>
      <c r="B202" s="28">
        <v>27412.79</v>
      </c>
    </row>
    <row r="203" spans="1:2" x14ac:dyDescent="0.25">
      <c r="A203" s="31">
        <v>41883</v>
      </c>
      <c r="B203" s="28">
        <v>22116.13</v>
      </c>
    </row>
    <row r="204" spans="1:2" x14ac:dyDescent="0.25">
      <c r="A204" s="31">
        <v>41913</v>
      </c>
      <c r="B204" s="28">
        <v>22061.46</v>
      </c>
    </row>
    <row r="205" spans="1:2" x14ac:dyDescent="0.25">
      <c r="A205" s="31">
        <v>41944</v>
      </c>
      <c r="B205" s="28">
        <v>21300.43</v>
      </c>
    </row>
    <row r="206" spans="1:2" x14ac:dyDescent="0.25">
      <c r="A206" s="31">
        <v>41974</v>
      </c>
      <c r="B206" s="28">
        <v>18824.900000000001</v>
      </c>
    </row>
    <row r="207" spans="1:2" x14ac:dyDescent="0.25">
      <c r="A207" s="31">
        <v>42005</v>
      </c>
      <c r="B207" s="28">
        <v>17486.55</v>
      </c>
    </row>
    <row r="208" spans="1:2" x14ac:dyDescent="0.25">
      <c r="A208" s="31">
        <v>42036</v>
      </c>
      <c r="B208" s="28">
        <v>18132.09</v>
      </c>
    </row>
    <row r="209" spans="1:2" x14ac:dyDescent="0.25">
      <c r="A209" s="31">
        <v>42064</v>
      </c>
      <c r="B209" s="28">
        <v>15946.05</v>
      </c>
    </row>
    <row r="210" spans="1:2" x14ac:dyDescent="0.25">
      <c r="A210" s="31">
        <v>42095</v>
      </c>
      <c r="B210" s="28">
        <v>18651.11</v>
      </c>
    </row>
    <row r="211" spans="1:2" x14ac:dyDescent="0.25">
      <c r="A211" s="31">
        <v>42125</v>
      </c>
      <c r="B211" s="28">
        <v>16608.05</v>
      </c>
    </row>
    <row r="212" spans="1:2" x14ac:dyDescent="0.25">
      <c r="A212" s="31">
        <v>42156</v>
      </c>
      <c r="B212" s="28">
        <v>17105.75</v>
      </c>
    </row>
    <row r="213" spans="1:2" x14ac:dyDescent="0.25">
      <c r="A213" s="31">
        <v>42186</v>
      </c>
      <c r="B213" s="28">
        <v>14864.04</v>
      </c>
    </row>
    <row r="214" spans="1:2" x14ac:dyDescent="0.25">
      <c r="A214" s="31">
        <v>42217</v>
      </c>
      <c r="B214" s="28">
        <v>12864.51</v>
      </c>
    </row>
    <row r="215" spans="1:2" x14ac:dyDescent="0.25">
      <c r="A215" s="31">
        <v>42248</v>
      </c>
      <c r="B215" s="28">
        <v>11416.09</v>
      </c>
    </row>
    <row r="216" spans="1:2" x14ac:dyDescent="0.25">
      <c r="A216" s="31">
        <v>42278</v>
      </c>
      <c r="B216" s="28">
        <v>11900.37</v>
      </c>
    </row>
    <row r="217" spans="1:2" x14ac:dyDescent="0.25">
      <c r="A217" s="31">
        <v>42309</v>
      </c>
      <c r="B217" s="28">
        <v>11659.91</v>
      </c>
    </row>
    <row r="218" spans="1:2" x14ac:dyDescent="0.25">
      <c r="A218" s="31">
        <v>42339</v>
      </c>
      <c r="B218" s="28">
        <v>10964.57</v>
      </c>
    </row>
    <row r="219" spans="1:2" x14ac:dyDescent="0.25">
      <c r="A219" s="31">
        <v>42370</v>
      </c>
      <c r="B219" s="28">
        <v>10072.620000000001</v>
      </c>
    </row>
    <row r="220" spans="1:2" x14ac:dyDescent="0.25">
      <c r="A220" s="31">
        <v>42401</v>
      </c>
      <c r="B220" s="28">
        <v>10647.4</v>
      </c>
    </row>
    <row r="221" spans="1:2" x14ac:dyDescent="0.25">
      <c r="A221" s="31">
        <v>42430</v>
      </c>
      <c r="B221" s="28">
        <v>13940.06</v>
      </c>
    </row>
    <row r="222" spans="1:2" x14ac:dyDescent="0.25">
      <c r="A222" s="31">
        <v>42461</v>
      </c>
      <c r="B222" s="28">
        <v>15692.64</v>
      </c>
    </row>
    <row r="223" spans="1:2" x14ac:dyDescent="0.25">
      <c r="A223" s="31">
        <v>42491</v>
      </c>
      <c r="B223" s="28">
        <v>13418.33</v>
      </c>
    </row>
    <row r="224" spans="1:2" x14ac:dyDescent="0.25">
      <c r="A224" s="31">
        <v>42522</v>
      </c>
      <c r="B224" s="28">
        <v>16046</v>
      </c>
    </row>
    <row r="225" spans="1:2" x14ac:dyDescent="0.25">
      <c r="A225" s="31">
        <v>42552</v>
      </c>
      <c r="B225" s="28">
        <v>17648.22</v>
      </c>
    </row>
    <row r="226" spans="1:2" x14ac:dyDescent="0.25">
      <c r="A226" s="31">
        <v>42583</v>
      </c>
      <c r="B226" s="28">
        <v>17940.2</v>
      </c>
    </row>
    <row r="227" spans="1:2" x14ac:dyDescent="0.25">
      <c r="A227" s="31">
        <v>42614</v>
      </c>
      <c r="B227" s="28">
        <v>17903.169999999998</v>
      </c>
    </row>
    <row r="228" spans="1:2" x14ac:dyDescent="0.25">
      <c r="A228" s="31">
        <v>42644</v>
      </c>
      <c r="B228" s="28">
        <v>20360.5</v>
      </c>
    </row>
    <row r="229" spans="1:2" x14ac:dyDescent="0.25">
      <c r="A229" s="31">
        <v>42675</v>
      </c>
      <c r="B229" s="28">
        <v>18355.57</v>
      </c>
    </row>
    <row r="230" spans="1:2" x14ac:dyDescent="0.25">
      <c r="A230" s="31">
        <v>42705</v>
      </c>
      <c r="B230" s="28">
        <v>18499.169999999998</v>
      </c>
    </row>
  </sheetData>
  <autoFilter ref="A4:HW4">
    <sortState ref="A5:HW230">
      <sortCondition ref="A4"/>
    </sortState>
  </autoFilter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73"/>
  <sheetViews>
    <sheetView topLeftCell="A10" workbookViewId="0">
      <selection activeCell="G18" sqref="G18"/>
    </sheetView>
  </sheetViews>
  <sheetFormatPr defaultRowHeight="15" x14ac:dyDescent="0.25"/>
  <cols>
    <col min="1" max="1" width="10.7109375" bestFit="1" customWidth="1"/>
  </cols>
  <sheetData>
    <row r="2" spans="1:2" x14ac:dyDescent="0.25">
      <c r="A2" t="s">
        <v>2</v>
      </c>
      <c r="B2" t="s">
        <v>245</v>
      </c>
    </row>
    <row r="3" spans="1:2" x14ac:dyDescent="0.25">
      <c r="A3" s="36">
        <v>37623</v>
      </c>
      <c r="B3" s="46">
        <v>1387</v>
      </c>
    </row>
    <row r="4" spans="1:2" x14ac:dyDescent="0.25">
      <c r="A4" s="34">
        <v>37655</v>
      </c>
      <c r="B4" s="45">
        <v>1297</v>
      </c>
    </row>
    <row r="5" spans="1:2" x14ac:dyDescent="0.25">
      <c r="A5" s="36">
        <v>37683</v>
      </c>
      <c r="B5" s="46">
        <v>1175</v>
      </c>
    </row>
    <row r="6" spans="1:2" x14ac:dyDescent="0.25">
      <c r="A6" s="34">
        <v>37712</v>
      </c>
      <c r="B6" s="45">
        <v>1002</v>
      </c>
    </row>
    <row r="7" spans="1:2" x14ac:dyDescent="0.25">
      <c r="A7" s="36">
        <v>37742</v>
      </c>
      <c r="B7" s="37">
        <v>818</v>
      </c>
    </row>
    <row r="8" spans="1:2" x14ac:dyDescent="0.25">
      <c r="A8" s="34">
        <v>37774</v>
      </c>
      <c r="B8" s="35">
        <v>802</v>
      </c>
    </row>
    <row r="9" spans="1:2" x14ac:dyDescent="0.25">
      <c r="A9" s="36">
        <v>37803</v>
      </c>
      <c r="B9" s="37">
        <v>780</v>
      </c>
    </row>
    <row r="10" spans="1:2" x14ac:dyDescent="0.25">
      <c r="A10" s="36">
        <v>37834</v>
      </c>
      <c r="B10" s="37">
        <v>853</v>
      </c>
    </row>
    <row r="11" spans="1:2" x14ac:dyDescent="0.25">
      <c r="A11" s="34">
        <v>37866</v>
      </c>
      <c r="B11" s="35">
        <v>685</v>
      </c>
    </row>
    <row r="12" spans="1:2" x14ac:dyDescent="0.25">
      <c r="A12" s="36">
        <v>37895</v>
      </c>
      <c r="B12" s="37">
        <v>704</v>
      </c>
    </row>
    <row r="13" spans="1:2" x14ac:dyDescent="0.25">
      <c r="A13" s="36">
        <v>37928</v>
      </c>
      <c r="B13" s="37">
        <v>589</v>
      </c>
    </row>
    <row r="14" spans="1:2" x14ac:dyDescent="0.25">
      <c r="A14" s="36">
        <v>37956</v>
      </c>
      <c r="B14" s="37">
        <v>501</v>
      </c>
    </row>
    <row r="15" spans="1:2" x14ac:dyDescent="0.25">
      <c r="A15" s="36">
        <v>37988</v>
      </c>
      <c r="B15" s="37">
        <v>450</v>
      </c>
    </row>
    <row r="16" spans="1:2" x14ac:dyDescent="0.25">
      <c r="A16" s="36">
        <v>38019</v>
      </c>
      <c r="B16" s="37">
        <v>525</v>
      </c>
    </row>
    <row r="17" spans="1:2" x14ac:dyDescent="0.25">
      <c r="A17" s="34">
        <v>38047</v>
      </c>
      <c r="B17" s="35">
        <v>556</v>
      </c>
    </row>
    <row r="18" spans="1:2" x14ac:dyDescent="0.25">
      <c r="A18" s="36">
        <v>38078</v>
      </c>
      <c r="B18" s="37">
        <v>543</v>
      </c>
    </row>
    <row r="19" spans="1:2" x14ac:dyDescent="0.25">
      <c r="A19" s="34">
        <v>38110</v>
      </c>
      <c r="B19" s="35">
        <v>701</v>
      </c>
    </row>
    <row r="20" spans="1:2" x14ac:dyDescent="0.25">
      <c r="A20" s="34">
        <v>38139</v>
      </c>
      <c r="B20" s="35">
        <v>712</v>
      </c>
    </row>
    <row r="21" spans="1:2" x14ac:dyDescent="0.25">
      <c r="A21" s="34">
        <v>38169</v>
      </c>
      <c r="B21" s="35">
        <v>646</v>
      </c>
    </row>
    <row r="22" spans="1:2" x14ac:dyDescent="0.25">
      <c r="A22" s="36">
        <v>38201</v>
      </c>
      <c r="B22" s="37">
        <v>596</v>
      </c>
    </row>
    <row r="23" spans="1:2" x14ac:dyDescent="0.25">
      <c r="A23" s="36">
        <v>38231</v>
      </c>
      <c r="B23" s="37">
        <v>521</v>
      </c>
    </row>
    <row r="24" spans="1:2" x14ac:dyDescent="0.25">
      <c r="A24" s="34">
        <v>38261</v>
      </c>
      <c r="B24" s="35">
        <v>464</v>
      </c>
    </row>
    <row r="25" spans="1:2" x14ac:dyDescent="0.25">
      <c r="A25" s="34">
        <v>38292</v>
      </c>
      <c r="B25" s="35">
        <v>462</v>
      </c>
    </row>
    <row r="26" spans="1:2" x14ac:dyDescent="0.25">
      <c r="A26" s="34">
        <v>38322</v>
      </c>
      <c r="B26" s="35">
        <v>405</v>
      </c>
    </row>
    <row r="27" spans="1:2" x14ac:dyDescent="0.25">
      <c r="A27" s="34">
        <v>38355</v>
      </c>
      <c r="B27" s="35">
        <v>385</v>
      </c>
    </row>
    <row r="28" spans="1:2" x14ac:dyDescent="0.25">
      <c r="A28" s="34">
        <v>38384</v>
      </c>
      <c r="B28" s="35">
        <v>421</v>
      </c>
    </row>
    <row r="29" spans="1:2" x14ac:dyDescent="0.25">
      <c r="A29" s="36">
        <v>38412</v>
      </c>
      <c r="B29" s="37">
        <v>395</v>
      </c>
    </row>
    <row r="30" spans="1:2" x14ac:dyDescent="0.25">
      <c r="A30" s="36">
        <v>38443</v>
      </c>
      <c r="B30" s="37">
        <v>459</v>
      </c>
    </row>
    <row r="31" spans="1:2" x14ac:dyDescent="0.25">
      <c r="A31" s="34">
        <v>38474</v>
      </c>
      <c r="B31" s="35">
        <v>456</v>
      </c>
    </row>
    <row r="32" spans="1:2" x14ac:dyDescent="0.25">
      <c r="A32" s="36">
        <v>38504</v>
      </c>
      <c r="B32" s="37">
        <v>427</v>
      </c>
    </row>
    <row r="33" spans="1:2" x14ac:dyDescent="0.25">
      <c r="A33" s="36">
        <v>38534</v>
      </c>
      <c r="B33" s="37">
        <v>407</v>
      </c>
    </row>
    <row r="34" spans="1:2" x14ac:dyDescent="0.25">
      <c r="A34" s="36">
        <v>38565</v>
      </c>
      <c r="B34" s="37">
        <v>400</v>
      </c>
    </row>
    <row r="35" spans="1:2" x14ac:dyDescent="0.25">
      <c r="A35" s="34">
        <v>38596</v>
      </c>
      <c r="B35" s="35">
        <v>412</v>
      </c>
    </row>
    <row r="36" spans="1:2" x14ac:dyDescent="0.25">
      <c r="A36" s="36">
        <v>38628</v>
      </c>
      <c r="B36" s="37">
        <v>341</v>
      </c>
    </row>
    <row r="37" spans="1:2" x14ac:dyDescent="0.25">
      <c r="A37" s="36">
        <v>38657</v>
      </c>
      <c r="B37" s="37">
        <v>354</v>
      </c>
    </row>
    <row r="38" spans="1:2" x14ac:dyDescent="0.25">
      <c r="A38" s="36">
        <v>38687</v>
      </c>
      <c r="B38" s="37">
        <v>330</v>
      </c>
    </row>
    <row r="39" spans="1:2" x14ac:dyDescent="0.25">
      <c r="A39" s="34">
        <v>38720</v>
      </c>
      <c r="B39" s="35">
        <v>302</v>
      </c>
    </row>
    <row r="40" spans="1:2" x14ac:dyDescent="0.25">
      <c r="A40" s="34">
        <v>38749</v>
      </c>
      <c r="B40" s="35">
        <v>262</v>
      </c>
    </row>
    <row r="41" spans="1:2" x14ac:dyDescent="0.25">
      <c r="A41" s="36">
        <v>38777</v>
      </c>
      <c r="B41" s="37">
        <v>216</v>
      </c>
    </row>
    <row r="42" spans="1:2" x14ac:dyDescent="0.25">
      <c r="A42" s="34">
        <v>38810</v>
      </c>
      <c r="B42" s="35">
        <v>236</v>
      </c>
    </row>
    <row r="43" spans="1:2" x14ac:dyDescent="0.25">
      <c r="A43" s="36">
        <v>38838</v>
      </c>
      <c r="B43" s="37">
        <v>214</v>
      </c>
    </row>
    <row r="44" spans="1:2" x14ac:dyDescent="0.25">
      <c r="A44" s="36">
        <v>38869</v>
      </c>
      <c r="B44" s="37">
        <v>266</v>
      </c>
    </row>
    <row r="45" spans="1:2" x14ac:dyDescent="0.25">
      <c r="A45" s="36">
        <v>38901</v>
      </c>
      <c r="B45" s="37">
        <v>247</v>
      </c>
    </row>
    <row r="46" spans="1:2" x14ac:dyDescent="0.25">
      <c r="A46" s="36">
        <v>38930</v>
      </c>
      <c r="B46" s="37">
        <v>224</v>
      </c>
    </row>
    <row r="47" spans="1:2" x14ac:dyDescent="0.25">
      <c r="A47" s="34">
        <v>38961</v>
      </c>
      <c r="B47" s="35">
        <v>223</v>
      </c>
    </row>
    <row r="48" spans="1:2" x14ac:dyDescent="0.25">
      <c r="A48" s="34">
        <v>38992</v>
      </c>
      <c r="B48" s="35">
        <v>231</v>
      </c>
    </row>
    <row r="49" spans="1:2" x14ac:dyDescent="0.25">
      <c r="A49" s="36">
        <v>39022</v>
      </c>
      <c r="B49" s="37">
        <v>224</v>
      </c>
    </row>
    <row r="50" spans="1:2" x14ac:dyDescent="0.25">
      <c r="A50" s="34">
        <v>39052</v>
      </c>
      <c r="B50" s="35">
        <v>229</v>
      </c>
    </row>
    <row r="51" spans="1:2" x14ac:dyDescent="0.25">
      <c r="A51" s="34">
        <v>39084</v>
      </c>
      <c r="B51" s="35">
        <v>194</v>
      </c>
    </row>
    <row r="52" spans="1:2" x14ac:dyDescent="0.25">
      <c r="A52" s="36">
        <v>39114</v>
      </c>
      <c r="B52" s="37">
        <v>182</v>
      </c>
    </row>
    <row r="53" spans="1:2" x14ac:dyDescent="0.25">
      <c r="A53" s="34">
        <v>39142</v>
      </c>
      <c r="B53" s="35">
        <v>195</v>
      </c>
    </row>
    <row r="54" spans="1:2" x14ac:dyDescent="0.25">
      <c r="A54" s="34">
        <v>39174</v>
      </c>
      <c r="B54" s="35">
        <v>167</v>
      </c>
    </row>
    <row r="55" spans="1:2" x14ac:dyDescent="0.25">
      <c r="A55" s="34">
        <v>39203</v>
      </c>
      <c r="B55" s="35">
        <v>152</v>
      </c>
    </row>
    <row r="56" spans="1:2" x14ac:dyDescent="0.25">
      <c r="A56" s="34">
        <v>39234</v>
      </c>
      <c r="B56" s="35">
        <v>139</v>
      </c>
    </row>
    <row r="57" spans="1:2" x14ac:dyDescent="0.25">
      <c r="A57" s="36">
        <v>39265</v>
      </c>
      <c r="B57" s="37">
        <v>157</v>
      </c>
    </row>
    <row r="58" spans="1:2" x14ac:dyDescent="0.25">
      <c r="A58" s="34">
        <v>39295</v>
      </c>
      <c r="B58" s="35">
        <v>206</v>
      </c>
    </row>
    <row r="59" spans="1:2" x14ac:dyDescent="0.25">
      <c r="A59" s="36">
        <v>39329</v>
      </c>
      <c r="B59" s="37">
        <v>196</v>
      </c>
    </row>
    <row r="60" spans="1:2" x14ac:dyDescent="0.25">
      <c r="A60" s="34">
        <v>39356</v>
      </c>
      <c r="B60" s="35">
        <v>173</v>
      </c>
    </row>
    <row r="61" spans="1:2" x14ac:dyDescent="0.25">
      <c r="A61" s="34">
        <v>39387</v>
      </c>
      <c r="B61" s="35">
        <v>179</v>
      </c>
    </row>
    <row r="62" spans="1:2" x14ac:dyDescent="0.25">
      <c r="A62" s="34">
        <v>39419</v>
      </c>
      <c r="B62" s="35">
        <v>230</v>
      </c>
    </row>
    <row r="63" spans="1:2" x14ac:dyDescent="0.25">
      <c r="A63" s="34">
        <v>39449</v>
      </c>
      <c r="B63" s="35">
        <v>227</v>
      </c>
    </row>
    <row r="64" spans="1:2" x14ac:dyDescent="0.25">
      <c r="A64" s="36">
        <v>39479</v>
      </c>
      <c r="B64" s="37">
        <v>259</v>
      </c>
    </row>
    <row r="65" spans="1:2" x14ac:dyDescent="0.25">
      <c r="A65" s="36">
        <v>39510</v>
      </c>
      <c r="B65" s="37">
        <v>267</v>
      </c>
    </row>
    <row r="66" spans="1:2" x14ac:dyDescent="0.25">
      <c r="A66" s="36">
        <v>39539</v>
      </c>
      <c r="B66" s="37">
        <v>273</v>
      </c>
    </row>
    <row r="67" spans="1:2" x14ac:dyDescent="0.25">
      <c r="A67" s="36">
        <v>39569</v>
      </c>
      <c r="B67" s="37">
        <v>207</v>
      </c>
    </row>
    <row r="68" spans="1:2" x14ac:dyDescent="0.25">
      <c r="A68" s="34">
        <v>39601</v>
      </c>
      <c r="B68" s="35">
        <v>179</v>
      </c>
    </row>
    <row r="69" spans="1:2" x14ac:dyDescent="0.25">
      <c r="A69" s="36">
        <v>39630</v>
      </c>
      <c r="B69" s="37">
        <v>232</v>
      </c>
    </row>
    <row r="70" spans="1:2" x14ac:dyDescent="0.25">
      <c r="A70" s="36">
        <v>39661</v>
      </c>
      <c r="B70" s="37">
        <v>228</v>
      </c>
    </row>
    <row r="71" spans="1:2" x14ac:dyDescent="0.25">
      <c r="A71" s="34">
        <v>39693</v>
      </c>
      <c r="B71" s="35">
        <v>246</v>
      </c>
    </row>
    <row r="72" spans="1:2" x14ac:dyDescent="0.25">
      <c r="A72" s="36">
        <v>39722</v>
      </c>
      <c r="B72" s="37">
        <v>337</v>
      </c>
    </row>
    <row r="73" spans="1:2" x14ac:dyDescent="0.25">
      <c r="A73" s="36">
        <v>39755</v>
      </c>
      <c r="B73" s="37">
        <v>439</v>
      </c>
    </row>
    <row r="74" spans="1:2" x14ac:dyDescent="0.25">
      <c r="A74" s="36">
        <v>39783</v>
      </c>
      <c r="B74" s="37">
        <v>530</v>
      </c>
    </row>
    <row r="75" spans="1:2" x14ac:dyDescent="0.25">
      <c r="A75" s="36">
        <v>39815</v>
      </c>
      <c r="B75" s="37">
        <v>405</v>
      </c>
    </row>
    <row r="76" spans="1:2" x14ac:dyDescent="0.25">
      <c r="A76" s="36">
        <v>39846</v>
      </c>
      <c r="B76" s="37">
        <v>426</v>
      </c>
    </row>
    <row r="77" spans="1:2" x14ac:dyDescent="0.25">
      <c r="A77" s="34">
        <v>39874</v>
      </c>
      <c r="B77" s="35">
        <v>442</v>
      </c>
    </row>
    <row r="78" spans="1:2" x14ac:dyDescent="0.25">
      <c r="A78" s="34">
        <v>39904</v>
      </c>
      <c r="B78" s="35">
        <v>427</v>
      </c>
    </row>
    <row r="79" spans="1:2" x14ac:dyDescent="0.25">
      <c r="A79" s="36">
        <v>39934</v>
      </c>
      <c r="B79" s="37">
        <v>351</v>
      </c>
    </row>
    <row r="80" spans="1:2" x14ac:dyDescent="0.25">
      <c r="A80" s="36">
        <v>39965</v>
      </c>
      <c r="B80" s="37">
        <v>266</v>
      </c>
    </row>
    <row r="81" spans="1:2" x14ac:dyDescent="0.25">
      <c r="A81" s="36">
        <v>39995</v>
      </c>
      <c r="B81" s="37">
        <v>277</v>
      </c>
    </row>
    <row r="82" spans="1:2" x14ac:dyDescent="0.25">
      <c r="A82" s="36">
        <v>40028</v>
      </c>
      <c r="B82" s="37">
        <v>243</v>
      </c>
    </row>
    <row r="83" spans="1:2" x14ac:dyDescent="0.25">
      <c r="A83" s="34">
        <v>40057</v>
      </c>
      <c r="B83" s="35">
        <v>272</v>
      </c>
    </row>
    <row r="84" spans="1:2" x14ac:dyDescent="0.25">
      <c r="A84" s="36">
        <v>40087</v>
      </c>
      <c r="B84" s="37">
        <v>251</v>
      </c>
    </row>
    <row r="85" spans="1:2" x14ac:dyDescent="0.25">
      <c r="A85" s="34">
        <v>40119</v>
      </c>
      <c r="B85" s="35">
        <v>238</v>
      </c>
    </row>
    <row r="86" spans="1:2" x14ac:dyDescent="0.25">
      <c r="A86" s="36">
        <v>40148</v>
      </c>
      <c r="B86" s="37">
        <v>219</v>
      </c>
    </row>
    <row r="87" spans="1:2" x14ac:dyDescent="0.25">
      <c r="A87" s="36">
        <v>40182</v>
      </c>
      <c r="B87" s="37">
        <v>191</v>
      </c>
    </row>
    <row r="88" spans="1:2" x14ac:dyDescent="0.25">
      <c r="A88" s="34">
        <v>40210</v>
      </c>
      <c r="B88" s="35">
        <v>230</v>
      </c>
    </row>
    <row r="89" spans="1:2" x14ac:dyDescent="0.25">
      <c r="A89" s="36">
        <v>40238</v>
      </c>
      <c r="B89" s="37">
        <v>201</v>
      </c>
    </row>
    <row r="90" spans="1:2" x14ac:dyDescent="0.25">
      <c r="A90" s="34">
        <v>40269</v>
      </c>
      <c r="B90" s="35">
        <v>184</v>
      </c>
    </row>
    <row r="91" spans="1:2" x14ac:dyDescent="0.25">
      <c r="A91" s="36">
        <v>40301</v>
      </c>
      <c r="B91" s="37">
        <v>190</v>
      </c>
    </row>
    <row r="92" spans="1:2" x14ac:dyDescent="0.25">
      <c r="A92" s="36">
        <v>40330</v>
      </c>
      <c r="B92" s="37">
        <v>235</v>
      </c>
    </row>
    <row r="93" spans="1:2" x14ac:dyDescent="0.25">
      <c r="A93" s="36">
        <v>40360</v>
      </c>
      <c r="B93" s="37">
        <v>250</v>
      </c>
    </row>
    <row r="94" spans="1:2" x14ac:dyDescent="0.25">
      <c r="A94" s="34">
        <v>40392</v>
      </c>
      <c r="B94" s="35">
        <v>204</v>
      </c>
    </row>
    <row r="95" spans="1:2" x14ac:dyDescent="0.25">
      <c r="A95" s="34">
        <v>40422</v>
      </c>
      <c r="B95" s="35">
        <v>222</v>
      </c>
    </row>
    <row r="96" spans="1:2" x14ac:dyDescent="0.25">
      <c r="A96" s="36">
        <v>40452</v>
      </c>
      <c r="B96" s="37">
        <v>203</v>
      </c>
    </row>
    <row r="97" spans="1:2" x14ac:dyDescent="0.25">
      <c r="A97" s="36">
        <v>40483</v>
      </c>
      <c r="B97" s="37">
        <v>171</v>
      </c>
    </row>
    <row r="98" spans="1:2" x14ac:dyDescent="0.25">
      <c r="A98" s="34">
        <v>40513</v>
      </c>
      <c r="B98" s="35">
        <v>183</v>
      </c>
    </row>
    <row r="99" spans="1:2" x14ac:dyDescent="0.25">
      <c r="A99" s="34">
        <v>40546</v>
      </c>
      <c r="B99" s="35">
        <v>181</v>
      </c>
    </row>
    <row r="100" spans="1:2" x14ac:dyDescent="0.25">
      <c r="A100" s="34">
        <v>40575</v>
      </c>
      <c r="B100" s="35">
        <v>169</v>
      </c>
    </row>
    <row r="101" spans="1:2" x14ac:dyDescent="0.25">
      <c r="A101" s="36">
        <v>40603</v>
      </c>
      <c r="B101" s="37">
        <v>174</v>
      </c>
    </row>
    <row r="102" spans="1:2" x14ac:dyDescent="0.25">
      <c r="A102" s="34">
        <v>40634</v>
      </c>
      <c r="B102" s="35">
        <v>171</v>
      </c>
    </row>
    <row r="103" spans="1:2" x14ac:dyDescent="0.25">
      <c r="A103" s="34">
        <v>40665</v>
      </c>
      <c r="B103" s="35">
        <v>165</v>
      </c>
    </row>
    <row r="104" spans="1:2" x14ac:dyDescent="0.25">
      <c r="A104" s="36">
        <v>40695</v>
      </c>
      <c r="B104" s="37">
        <v>176</v>
      </c>
    </row>
    <row r="105" spans="1:2" x14ac:dyDescent="0.25">
      <c r="A105" s="34">
        <v>40725</v>
      </c>
      <c r="B105" s="35">
        <v>147</v>
      </c>
    </row>
    <row r="106" spans="1:2" x14ac:dyDescent="0.25">
      <c r="A106" s="34">
        <v>40756</v>
      </c>
      <c r="B106" s="35">
        <v>155</v>
      </c>
    </row>
    <row r="107" spans="1:2" x14ac:dyDescent="0.25">
      <c r="A107" s="36">
        <v>40787</v>
      </c>
      <c r="B107" s="37">
        <v>201</v>
      </c>
    </row>
    <row r="108" spans="1:2" x14ac:dyDescent="0.25">
      <c r="A108" s="34">
        <v>40819</v>
      </c>
      <c r="B108" s="35">
        <v>286</v>
      </c>
    </row>
    <row r="109" spans="1:2" x14ac:dyDescent="0.25">
      <c r="A109" s="34">
        <v>40848</v>
      </c>
      <c r="B109" s="35">
        <v>231</v>
      </c>
    </row>
    <row r="110" spans="1:2" x14ac:dyDescent="0.25">
      <c r="A110" s="34">
        <v>40878</v>
      </c>
      <c r="B110" s="35">
        <v>216</v>
      </c>
    </row>
    <row r="111" spans="1:2" x14ac:dyDescent="0.25">
      <c r="A111" s="34">
        <v>40910</v>
      </c>
      <c r="B111" s="35">
        <v>223</v>
      </c>
    </row>
    <row r="112" spans="1:2" x14ac:dyDescent="0.25">
      <c r="A112" s="34">
        <v>40940</v>
      </c>
      <c r="B112" s="35">
        <v>216</v>
      </c>
    </row>
    <row r="113" spans="1:2" x14ac:dyDescent="0.25">
      <c r="A113" s="36">
        <v>40969</v>
      </c>
      <c r="B113" s="37">
        <v>190</v>
      </c>
    </row>
    <row r="114" spans="1:2" x14ac:dyDescent="0.25">
      <c r="A114" s="36">
        <v>41001</v>
      </c>
      <c r="B114" s="37">
        <v>177</v>
      </c>
    </row>
    <row r="115" spans="1:2" x14ac:dyDescent="0.25">
      <c r="A115" s="36">
        <v>41031</v>
      </c>
      <c r="B115" s="37">
        <v>181</v>
      </c>
    </row>
    <row r="116" spans="1:2" x14ac:dyDescent="0.25">
      <c r="A116" s="36">
        <v>41061</v>
      </c>
      <c r="B116" s="37">
        <v>249</v>
      </c>
    </row>
    <row r="117" spans="1:2" x14ac:dyDescent="0.25">
      <c r="A117" s="34">
        <v>41092</v>
      </c>
      <c r="B117" s="35">
        <v>213</v>
      </c>
    </row>
    <row r="118" spans="1:2" x14ac:dyDescent="0.25">
      <c r="A118" s="36">
        <v>41122</v>
      </c>
      <c r="B118" s="37">
        <v>175</v>
      </c>
    </row>
    <row r="119" spans="1:2" x14ac:dyDescent="0.25">
      <c r="A119" s="34">
        <v>41155</v>
      </c>
      <c r="B119" s="35">
        <v>180</v>
      </c>
    </row>
    <row r="120" spans="1:2" x14ac:dyDescent="0.25">
      <c r="A120" s="34">
        <v>41183</v>
      </c>
      <c r="B120" s="35">
        <v>162</v>
      </c>
    </row>
    <row r="121" spans="1:2" x14ac:dyDescent="0.25">
      <c r="A121" s="36">
        <v>41214</v>
      </c>
      <c r="B121" s="37">
        <v>152</v>
      </c>
    </row>
    <row r="122" spans="1:2" x14ac:dyDescent="0.25">
      <c r="A122" s="34">
        <v>41246</v>
      </c>
      <c r="B122" s="35">
        <v>155</v>
      </c>
    </row>
    <row r="123" spans="1:2" x14ac:dyDescent="0.25">
      <c r="A123" s="34">
        <v>41276</v>
      </c>
      <c r="B123" s="35">
        <v>136</v>
      </c>
    </row>
    <row r="124" spans="1:2" x14ac:dyDescent="0.25">
      <c r="A124" s="36">
        <v>41306</v>
      </c>
      <c r="B124" s="37">
        <v>151</v>
      </c>
    </row>
    <row r="125" spans="1:2" x14ac:dyDescent="0.25">
      <c r="A125" s="36">
        <v>41334</v>
      </c>
      <c r="B125" s="37">
        <v>182</v>
      </c>
    </row>
    <row r="126" spans="1:2" x14ac:dyDescent="0.25">
      <c r="A126" s="36">
        <v>41365</v>
      </c>
      <c r="B126" s="37">
        <v>191</v>
      </c>
    </row>
    <row r="127" spans="1:2" x14ac:dyDescent="0.25">
      <c r="A127" s="34">
        <v>41395</v>
      </c>
      <c r="B127" s="35">
        <v>170</v>
      </c>
    </row>
    <row r="128" spans="1:2" x14ac:dyDescent="0.25">
      <c r="A128" s="34">
        <v>41428</v>
      </c>
      <c r="B128" s="35">
        <v>207</v>
      </c>
    </row>
    <row r="129" spans="1:2" x14ac:dyDescent="0.25">
      <c r="A129" s="34">
        <v>41456</v>
      </c>
      <c r="B129" s="35">
        <v>232</v>
      </c>
    </row>
    <row r="130" spans="1:2" x14ac:dyDescent="0.25">
      <c r="A130" s="34">
        <v>41487</v>
      </c>
      <c r="B130" s="35">
        <v>233</v>
      </c>
    </row>
    <row r="131" spans="1:2" x14ac:dyDescent="0.25">
      <c r="A131" s="34">
        <v>41520</v>
      </c>
      <c r="B131" s="35">
        <v>248</v>
      </c>
    </row>
    <row r="132" spans="1:2" x14ac:dyDescent="0.25">
      <c r="A132" s="34">
        <v>41548</v>
      </c>
      <c r="B132" s="35">
        <v>234</v>
      </c>
    </row>
    <row r="133" spans="1:2" x14ac:dyDescent="0.25">
      <c r="A133" s="34">
        <v>41579</v>
      </c>
      <c r="B133" s="35">
        <v>224</v>
      </c>
    </row>
    <row r="134" spans="1:2" x14ac:dyDescent="0.25">
      <c r="A134" s="36">
        <v>41610</v>
      </c>
      <c r="B134" s="37">
        <v>255</v>
      </c>
    </row>
    <row r="135" spans="1:2" x14ac:dyDescent="0.25">
      <c r="A135" s="36">
        <v>41641</v>
      </c>
      <c r="B135" s="37">
        <v>230</v>
      </c>
    </row>
    <row r="136" spans="1:2" x14ac:dyDescent="0.25">
      <c r="A136" s="34">
        <v>41673</v>
      </c>
      <c r="B136" s="35">
        <v>278</v>
      </c>
    </row>
    <row r="137" spans="1:2" x14ac:dyDescent="0.25">
      <c r="A137" s="34">
        <v>41701</v>
      </c>
      <c r="B137" s="35">
        <v>251</v>
      </c>
    </row>
    <row r="138" spans="1:2" x14ac:dyDescent="0.25">
      <c r="A138" s="36">
        <v>41730</v>
      </c>
      <c r="B138" s="37">
        <v>222</v>
      </c>
    </row>
    <row r="139" spans="1:2" x14ac:dyDescent="0.25">
      <c r="A139" s="34">
        <v>41760</v>
      </c>
      <c r="B139" s="35">
        <v>209</v>
      </c>
    </row>
    <row r="140" spans="1:2" x14ac:dyDescent="0.25">
      <c r="A140" s="36">
        <v>41792</v>
      </c>
      <c r="B140" s="37">
        <v>208</v>
      </c>
    </row>
    <row r="141" spans="1:2" x14ac:dyDescent="0.25">
      <c r="A141" s="34">
        <v>41821</v>
      </c>
      <c r="B141" s="35">
        <v>206</v>
      </c>
    </row>
    <row r="142" spans="1:2" x14ac:dyDescent="0.25">
      <c r="A142" s="34">
        <v>41852</v>
      </c>
      <c r="B142" s="35">
        <v>225</v>
      </c>
    </row>
    <row r="143" spans="1:2" x14ac:dyDescent="0.25">
      <c r="A143" s="36">
        <v>41884</v>
      </c>
      <c r="B143" s="37">
        <v>203</v>
      </c>
    </row>
    <row r="144" spans="1:2" x14ac:dyDescent="0.25">
      <c r="A144" s="34">
        <v>41913</v>
      </c>
      <c r="B144" s="35">
        <v>246</v>
      </c>
    </row>
    <row r="145" spans="1:2" x14ac:dyDescent="0.25">
      <c r="A145" s="34">
        <v>41946</v>
      </c>
      <c r="B145" s="35">
        <v>237</v>
      </c>
    </row>
    <row r="146" spans="1:2" x14ac:dyDescent="0.25">
      <c r="A146" s="36">
        <v>41974</v>
      </c>
      <c r="B146" s="37">
        <v>244</v>
      </c>
    </row>
    <row r="147" spans="1:2" x14ac:dyDescent="0.25">
      <c r="A147" s="36">
        <v>42006</v>
      </c>
      <c r="B147" s="37">
        <v>264</v>
      </c>
    </row>
    <row r="148" spans="1:2" x14ac:dyDescent="0.25">
      <c r="A148" s="36">
        <v>42037</v>
      </c>
      <c r="B148" s="37">
        <v>324</v>
      </c>
    </row>
    <row r="149" spans="1:2" x14ac:dyDescent="0.25">
      <c r="A149" s="34">
        <v>42065</v>
      </c>
      <c r="B149" s="35">
        <v>310</v>
      </c>
    </row>
    <row r="150" spans="1:2" x14ac:dyDescent="0.25">
      <c r="A150" s="34">
        <v>42095</v>
      </c>
      <c r="B150" s="35">
        <v>317</v>
      </c>
    </row>
    <row r="151" spans="1:2" x14ac:dyDescent="0.25">
      <c r="A151" s="34">
        <v>42125</v>
      </c>
      <c r="B151" s="35">
        <v>296</v>
      </c>
    </row>
    <row r="152" spans="1:2" x14ac:dyDescent="0.25">
      <c r="A152" s="34">
        <v>42156</v>
      </c>
      <c r="B152" s="35">
        <v>292</v>
      </c>
    </row>
    <row r="153" spans="1:2" x14ac:dyDescent="0.25">
      <c r="A153" s="34">
        <v>42186</v>
      </c>
      <c r="B153" s="35">
        <v>299</v>
      </c>
    </row>
    <row r="154" spans="1:2" x14ac:dyDescent="0.25">
      <c r="A154" s="34">
        <v>42219</v>
      </c>
      <c r="B154" s="35">
        <v>323</v>
      </c>
    </row>
    <row r="155" spans="1:2" x14ac:dyDescent="0.25">
      <c r="A155" s="36">
        <v>42248</v>
      </c>
      <c r="B155" s="37">
        <v>361</v>
      </c>
    </row>
    <row r="156" spans="1:2" x14ac:dyDescent="0.25">
      <c r="A156" s="34">
        <v>42278</v>
      </c>
      <c r="B156" s="35">
        <v>421</v>
      </c>
    </row>
    <row r="157" spans="1:2" x14ac:dyDescent="0.25">
      <c r="A157" s="36">
        <v>42310</v>
      </c>
      <c r="B157" s="37">
        <v>394</v>
      </c>
    </row>
    <row r="158" spans="1:2" x14ac:dyDescent="0.25">
      <c r="A158" s="36">
        <v>42339</v>
      </c>
      <c r="B158" s="37">
        <v>436</v>
      </c>
    </row>
    <row r="159" spans="1:2" x14ac:dyDescent="0.25">
      <c r="A159" s="36">
        <v>42373</v>
      </c>
      <c r="B159" s="37">
        <v>532</v>
      </c>
    </row>
    <row r="160" spans="1:2" x14ac:dyDescent="0.25">
      <c r="A160" s="34">
        <v>42401</v>
      </c>
      <c r="B160" s="35">
        <v>513</v>
      </c>
    </row>
    <row r="161" spans="1:2" x14ac:dyDescent="0.25">
      <c r="A161" s="36">
        <v>42430</v>
      </c>
      <c r="B161" s="37">
        <v>489</v>
      </c>
    </row>
    <row r="162" spans="1:2" x14ac:dyDescent="0.25">
      <c r="A162" s="36">
        <v>42461</v>
      </c>
      <c r="B162" s="37">
        <v>404</v>
      </c>
    </row>
    <row r="163" spans="1:2" x14ac:dyDescent="0.25">
      <c r="A163" s="34">
        <v>42492</v>
      </c>
      <c r="B163" s="35">
        <v>382</v>
      </c>
    </row>
    <row r="164" spans="1:2" x14ac:dyDescent="0.25">
      <c r="A164" s="34">
        <v>42522</v>
      </c>
      <c r="B164" s="35">
        <v>401</v>
      </c>
    </row>
    <row r="165" spans="1:2" x14ac:dyDescent="0.25">
      <c r="A165" s="36">
        <v>42552</v>
      </c>
      <c r="B165" s="37">
        <v>347</v>
      </c>
    </row>
    <row r="166" spans="1:2" x14ac:dyDescent="0.25">
      <c r="A166" s="36">
        <v>42583</v>
      </c>
      <c r="B166" s="37">
        <v>336</v>
      </c>
    </row>
    <row r="167" spans="1:2" x14ac:dyDescent="0.25">
      <c r="A167" s="34">
        <v>42614</v>
      </c>
      <c r="B167" s="35">
        <v>315</v>
      </c>
    </row>
    <row r="168" spans="1:2" x14ac:dyDescent="0.25">
      <c r="A168" s="36">
        <v>42646</v>
      </c>
      <c r="B168" s="37">
        <v>315</v>
      </c>
    </row>
    <row r="169" spans="1:2" x14ac:dyDescent="0.25">
      <c r="A169" s="34">
        <v>42675</v>
      </c>
      <c r="B169" s="35">
        <v>323</v>
      </c>
    </row>
    <row r="170" spans="1:2" x14ac:dyDescent="0.25">
      <c r="A170" s="36">
        <v>42705</v>
      </c>
      <c r="B170" s="37">
        <v>348</v>
      </c>
    </row>
    <row r="171" spans="1:2" x14ac:dyDescent="0.25">
      <c r="A171" s="36">
        <v>42737</v>
      </c>
      <c r="B171" s="37">
        <v>328</v>
      </c>
    </row>
    <row r="172" spans="1:2" x14ac:dyDescent="0.25">
      <c r="A172" s="36">
        <v>42767</v>
      </c>
      <c r="B172" s="37">
        <v>285</v>
      </c>
    </row>
    <row r="173" spans="1:2" x14ac:dyDescent="0.25">
      <c r="A173" s="32">
        <v>42795</v>
      </c>
      <c r="B173" s="33">
        <v>275</v>
      </c>
    </row>
  </sheetData>
  <autoFilter ref="A2:B2">
    <sortState ref="A3:B173">
      <sortCondition ref="A2"/>
    </sortState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35"/>
  <sheetViews>
    <sheetView workbookViewId="0">
      <selection activeCell="B36" sqref="B36"/>
    </sheetView>
  </sheetViews>
  <sheetFormatPr defaultRowHeight="15" x14ac:dyDescent="0.25"/>
  <cols>
    <col min="1" max="1" width="17.85546875" customWidth="1"/>
  </cols>
  <sheetData>
    <row r="4" spans="1:2" ht="15.75" thickBot="1" x14ac:dyDescent="0.3"/>
    <row r="5" spans="1:2" x14ac:dyDescent="0.25">
      <c r="A5" s="38">
        <v>42718</v>
      </c>
      <c r="B5" s="39" t="s">
        <v>246</v>
      </c>
    </row>
    <row r="6" spans="1:2" x14ac:dyDescent="0.25">
      <c r="A6" s="40" t="s">
        <v>247</v>
      </c>
      <c r="B6" s="41" t="s">
        <v>248</v>
      </c>
    </row>
    <row r="7" spans="1:2" x14ac:dyDescent="0.25">
      <c r="A7" s="40" t="s">
        <v>249</v>
      </c>
      <c r="B7" s="41" t="s">
        <v>250</v>
      </c>
    </row>
    <row r="8" spans="1:2" x14ac:dyDescent="0.25">
      <c r="A8" s="40" t="s">
        <v>251</v>
      </c>
      <c r="B8" s="41" t="s">
        <v>252</v>
      </c>
    </row>
    <row r="9" spans="1:2" x14ac:dyDescent="0.25">
      <c r="A9" s="40" t="s">
        <v>253</v>
      </c>
      <c r="B9" s="41" t="s">
        <v>254</v>
      </c>
    </row>
    <row r="10" spans="1:2" x14ac:dyDescent="0.25">
      <c r="A10" s="40" t="s">
        <v>255</v>
      </c>
      <c r="B10" s="41" t="s">
        <v>256</v>
      </c>
    </row>
    <row r="11" spans="1:2" x14ac:dyDescent="0.25">
      <c r="A11" s="40" t="s">
        <v>257</v>
      </c>
      <c r="B11" s="41" t="s">
        <v>258</v>
      </c>
    </row>
    <row r="12" spans="1:2" x14ac:dyDescent="0.25">
      <c r="A12" s="40" t="s">
        <v>259</v>
      </c>
      <c r="B12" s="41" t="s">
        <v>260</v>
      </c>
    </row>
    <row r="13" spans="1:2" x14ac:dyDescent="0.25">
      <c r="A13" s="40" t="s">
        <v>261</v>
      </c>
      <c r="B13" s="41" t="s">
        <v>262</v>
      </c>
    </row>
    <row r="14" spans="1:2" ht="15.75" thickBot="1" x14ac:dyDescent="0.3">
      <c r="A14" s="42" t="s">
        <v>263</v>
      </c>
      <c r="B14" s="43" t="s">
        <v>264</v>
      </c>
    </row>
    <row r="15" spans="1:2" x14ac:dyDescent="0.25">
      <c r="A15" s="30">
        <v>39387</v>
      </c>
      <c r="B15" s="26">
        <v>4.4999999999999998E-2</v>
      </c>
    </row>
    <row r="16" spans="1:2" x14ac:dyDescent="0.25">
      <c r="A16" s="30">
        <v>39356</v>
      </c>
      <c r="B16" s="26">
        <v>4.7500000000000001E-2</v>
      </c>
    </row>
    <row r="17" spans="1:2" x14ac:dyDescent="0.25">
      <c r="A17" s="30">
        <v>39326</v>
      </c>
      <c r="B17" s="26">
        <v>5.2499999999999998E-2</v>
      </c>
    </row>
    <row r="18" spans="1:2" x14ac:dyDescent="0.25">
      <c r="A18" s="30">
        <v>38869</v>
      </c>
      <c r="B18" s="26">
        <v>0.05</v>
      </c>
    </row>
    <row r="19" spans="1:2" x14ac:dyDescent="0.25">
      <c r="A19" s="30">
        <v>38808</v>
      </c>
      <c r="B19" s="26">
        <v>4.7500000000000001E-2</v>
      </c>
    </row>
    <row r="20" spans="1:2" x14ac:dyDescent="0.25">
      <c r="A20" s="30">
        <v>38777</v>
      </c>
      <c r="B20" s="26">
        <v>4.4999999999999998E-2</v>
      </c>
    </row>
    <row r="21" spans="1:2" x14ac:dyDescent="0.25">
      <c r="A21" s="30">
        <v>38749</v>
      </c>
      <c r="B21" s="26">
        <v>4.2500000000000003E-2</v>
      </c>
    </row>
    <row r="22" spans="1:2" x14ac:dyDescent="0.25">
      <c r="A22" s="30">
        <v>38657</v>
      </c>
      <c r="B22" s="26">
        <v>0.04</v>
      </c>
    </row>
    <row r="23" spans="1:2" x14ac:dyDescent="0.25">
      <c r="A23" s="30">
        <v>38626</v>
      </c>
      <c r="B23" s="26">
        <v>3.7499999999999999E-2</v>
      </c>
    </row>
    <row r="24" spans="1:2" x14ac:dyDescent="0.25">
      <c r="A24" s="30">
        <v>38596</v>
      </c>
      <c r="B24" s="26">
        <v>3.5000000000000003E-2</v>
      </c>
    </row>
    <row r="25" spans="1:2" x14ac:dyDescent="0.25">
      <c r="A25" s="30">
        <v>38565</v>
      </c>
      <c r="B25" s="26">
        <v>3.2500000000000001E-2</v>
      </c>
    </row>
    <row r="26" spans="1:2" x14ac:dyDescent="0.25">
      <c r="A26" s="30">
        <v>38534</v>
      </c>
      <c r="B26" s="26">
        <v>0.03</v>
      </c>
    </row>
    <row r="27" spans="1:2" x14ac:dyDescent="0.25">
      <c r="A27" s="30">
        <v>38443</v>
      </c>
      <c r="B27" s="26">
        <v>2.75E-2</v>
      </c>
    </row>
    <row r="28" spans="1:2" x14ac:dyDescent="0.25">
      <c r="A28" s="30">
        <v>38384</v>
      </c>
      <c r="B28" s="26">
        <v>2.5000000000000001E-2</v>
      </c>
    </row>
    <row r="29" spans="1:2" x14ac:dyDescent="0.25">
      <c r="A29" s="30">
        <v>38322</v>
      </c>
      <c r="B29" s="26">
        <v>2.2499999999999999E-2</v>
      </c>
    </row>
    <row r="30" spans="1:2" x14ac:dyDescent="0.25">
      <c r="A30" s="30">
        <v>38292</v>
      </c>
      <c r="B30" s="26">
        <v>0.02</v>
      </c>
    </row>
    <row r="31" spans="1:2" x14ac:dyDescent="0.25">
      <c r="A31" s="30">
        <v>38261</v>
      </c>
      <c r="B31" s="26">
        <v>1.7500000000000002E-2</v>
      </c>
    </row>
    <row r="32" spans="1:2" x14ac:dyDescent="0.25">
      <c r="A32" s="30">
        <v>38231</v>
      </c>
      <c r="B32" s="26">
        <v>1.4999999999999999E-2</v>
      </c>
    </row>
    <row r="33" spans="1:2" x14ac:dyDescent="0.25">
      <c r="A33" s="30">
        <v>38200</v>
      </c>
      <c r="B33" s="26">
        <v>1.2500000000000001E-2</v>
      </c>
    </row>
    <row r="34" spans="1:2" x14ac:dyDescent="0.25">
      <c r="A34" s="30">
        <v>38139</v>
      </c>
      <c r="B34" s="26">
        <v>0.01</v>
      </c>
    </row>
    <row r="35" spans="1:2" x14ac:dyDescent="0.25">
      <c r="A35" s="30">
        <v>37773</v>
      </c>
      <c r="B35" s="26">
        <v>1.2500000000000001E-2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78"/>
  <sheetViews>
    <sheetView topLeftCell="A152" workbookViewId="0">
      <selection activeCell="E172" sqref="E172"/>
    </sheetView>
  </sheetViews>
  <sheetFormatPr defaultRowHeight="15" x14ac:dyDescent="0.25"/>
  <cols>
    <col min="4" max="4" width="12.140625" bestFit="1" customWidth="1"/>
    <col min="5" max="5" width="13" customWidth="1"/>
    <col min="6" max="6" width="12.42578125" customWidth="1"/>
    <col min="7" max="7" width="14" customWidth="1"/>
    <col min="8" max="8" width="10.140625" bestFit="1" customWidth="1"/>
    <col min="15" max="15" width="21.85546875" bestFit="1" customWidth="1"/>
    <col min="16" max="16" width="11.140625" bestFit="1" customWidth="1"/>
    <col min="17" max="17" width="11.140625" customWidth="1"/>
    <col min="18" max="18" width="17.28515625" bestFit="1" customWidth="1"/>
    <col min="19" max="19" width="19.28515625" bestFit="1" customWidth="1"/>
    <col min="20" max="20" width="25.140625" customWidth="1"/>
  </cols>
  <sheetData>
    <row r="2" spans="1:20" x14ac:dyDescent="0.25">
      <c r="A2" t="s">
        <v>2</v>
      </c>
      <c r="B2" t="s">
        <v>213</v>
      </c>
      <c r="C2" t="s">
        <v>214</v>
      </c>
      <c r="D2" t="s">
        <v>215</v>
      </c>
      <c r="E2" t="s">
        <v>229</v>
      </c>
      <c r="F2" t="s">
        <v>266</v>
      </c>
      <c r="G2" t="s">
        <v>265</v>
      </c>
      <c r="H2" t="s">
        <v>274</v>
      </c>
      <c r="I2" t="s">
        <v>2</v>
      </c>
      <c r="J2" t="s">
        <v>275</v>
      </c>
      <c r="K2" t="s">
        <v>215</v>
      </c>
      <c r="N2" t="s">
        <v>2</v>
      </c>
      <c r="O2" t="s">
        <v>268</v>
      </c>
      <c r="P2" t="s">
        <v>267</v>
      </c>
      <c r="Q2" t="s">
        <v>265</v>
      </c>
      <c r="R2" t="s">
        <v>269</v>
      </c>
      <c r="S2" t="s">
        <v>270</v>
      </c>
      <c r="T2" t="s">
        <v>319</v>
      </c>
    </row>
    <row r="3" spans="1:20" x14ac:dyDescent="0.25">
      <c r="A3" s="44">
        <v>37622</v>
      </c>
      <c r="B3" s="29">
        <f t="shared" ref="B3:B66" si="0">J3/100</f>
        <v>0.1447</v>
      </c>
      <c r="C3" s="27">
        <v>0.25</v>
      </c>
      <c r="D3">
        <v>11.2</v>
      </c>
      <c r="E3" s="28">
        <v>3125.13</v>
      </c>
      <c r="F3" s="46">
        <v>1387</v>
      </c>
      <c r="G3" s="26">
        <v>1.2500000000000001E-2</v>
      </c>
      <c r="H3" s="27">
        <f>(1+C3)/(1+B3)-1</f>
        <v>9.1989167467458666E-2</v>
      </c>
      <c r="I3" s="44">
        <v>37622</v>
      </c>
      <c r="J3" s="7">
        <v>14.47</v>
      </c>
      <c r="K3">
        <v>11.2</v>
      </c>
      <c r="N3" s="44">
        <v>37622</v>
      </c>
      <c r="O3" s="27">
        <f>((1+(F3/10000))*(1+B3))-1</f>
        <v>0.30346989000000013</v>
      </c>
      <c r="P3" s="26">
        <f>C3</f>
        <v>0.25</v>
      </c>
      <c r="Q3" s="26">
        <f>G3</f>
        <v>1.2500000000000001E-2</v>
      </c>
      <c r="R3" s="26">
        <f>(1+P3)/(1+Q3)-1</f>
        <v>0.23456790123456805</v>
      </c>
      <c r="S3" s="26">
        <f>P3-O3</f>
        <v>-5.3469890000000131E-2</v>
      </c>
      <c r="T3" s="27">
        <f>R3-(F3/10000)</f>
        <v>9.5867901234568065E-2</v>
      </c>
    </row>
    <row r="4" spans="1:20" x14ac:dyDescent="0.25">
      <c r="A4" s="44">
        <v>37653</v>
      </c>
      <c r="B4" s="29">
        <f t="shared" si="0"/>
        <v>0.1585</v>
      </c>
      <c r="C4" s="27">
        <v>0.255</v>
      </c>
      <c r="D4">
        <v>11.6</v>
      </c>
      <c r="E4" s="28">
        <v>2881.33</v>
      </c>
      <c r="F4" s="45">
        <v>1297</v>
      </c>
      <c r="G4" s="26">
        <v>1.2500000000000001E-2</v>
      </c>
      <c r="H4" s="27">
        <f t="shared" ref="H4:H67" si="1">(1+C4)/(1+B4)-1</f>
        <v>8.3297367285282586E-2</v>
      </c>
      <c r="I4" s="44">
        <v>37653</v>
      </c>
      <c r="J4" s="7">
        <v>15.85</v>
      </c>
      <c r="K4">
        <v>11.6</v>
      </c>
      <c r="N4" s="44">
        <v>37653</v>
      </c>
      <c r="O4" s="27">
        <f t="shared" ref="O4:O67" si="2">((1+(F4/10000))*(1+B4))-1</f>
        <v>0.3087574500000001</v>
      </c>
      <c r="P4" s="26">
        <f t="shared" ref="P4:P67" si="3">C4</f>
        <v>0.255</v>
      </c>
      <c r="Q4" s="26">
        <f t="shared" ref="Q4:Q67" si="4">G4</f>
        <v>1.2500000000000001E-2</v>
      </c>
      <c r="R4" s="26">
        <f t="shared" ref="R4:R67" si="5">(1+P4)/(1+Q4)-1</f>
        <v>0.23950617283950604</v>
      </c>
      <c r="S4" s="26">
        <f t="shared" ref="S4:S67" si="6">P4-O4</f>
        <v>-5.3757450000000095E-2</v>
      </c>
      <c r="T4" s="27">
        <f t="shared" ref="T4:T67" si="7">R4-(F4/10000)</f>
        <v>0.10980617283950603</v>
      </c>
    </row>
    <row r="5" spans="1:20" x14ac:dyDescent="0.25">
      <c r="A5" s="44">
        <v>37681</v>
      </c>
      <c r="B5" s="29">
        <f t="shared" si="0"/>
        <v>0.16570000000000001</v>
      </c>
      <c r="C5" s="27">
        <v>0.26500000000000001</v>
      </c>
      <c r="D5">
        <v>12.1</v>
      </c>
      <c r="E5" s="28">
        <v>3354.24</v>
      </c>
      <c r="F5" s="46">
        <v>1175</v>
      </c>
      <c r="G5" s="26">
        <v>1.2500000000000001E-2</v>
      </c>
      <c r="H5" s="27">
        <f t="shared" si="1"/>
        <v>8.5184867461611136E-2</v>
      </c>
      <c r="I5" s="44">
        <v>37681</v>
      </c>
      <c r="J5" s="7">
        <v>16.57</v>
      </c>
      <c r="K5">
        <v>12.1</v>
      </c>
      <c r="N5" s="44">
        <v>37681</v>
      </c>
      <c r="O5" s="27">
        <f t="shared" si="2"/>
        <v>0.30266974999999996</v>
      </c>
      <c r="P5" s="26">
        <f t="shared" si="3"/>
        <v>0.26500000000000001</v>
      </c>
      <c r="Q5" s="26">
        <f t="shared" si="4"/>
        <v>1.2500000000000001E-2</v>
      </c>
      <c r="R5" s="26">
        <f t="shared" si="5"/>
        <v>0.24938271604938289</v>
      </c>
      <c r="S5" s="26">
        <f t="shared" si="6"/>
        <v>-3.7669749999999946E-2</v>
      </c>
      <c r="T5" s="27">
        <f t="shared" si="7"/>
        <v>0.1318827160493829</v>
      </c>
    </row>
    <row r="6" spans="1:20" x14ac:dyDescent="0.25">
      <c r="A6" s="44">
        <v>37712</v>
      </c>
      <c r="B6" s="29">
        <f t="shared" si="0"/>
        <v>0.16769999999999999</v>
      </c>
      <c r="C6" s="27">
        <v>0.26500000000000001</v>
      </c>
      <c r="D6">
        <v>12.4</v>
      </c>
      <c r="E6" s="28">
        <v>4316.5</v>
      </c>
      <c r="F6" s="45">
        <v>1002</v>
      </c>
      <c r="G6" s="26">
        <v>1.2500000000000001E-2</v>
      </c>
      <c r="H6" s="27">
        <f t="shared" si="1"/>
        <v>8.3326196797122609E-2</v>
      </c>
      <c r="I6" s="44">
        <v>37712</v>
      </c>
      <c r="J6" s="7">
        <v>16.77</v>
      </c>
      <c r="K6">
        <v>12.4</v>
      </c>
      <c r="N6" s="44">
        <v>37712</v>
      </c>
      <c r="O6" s="27">
        <f t="shared" si="2"/>
        <v>0.28470353999999998</v>
      </c>
      <c r="P6" s="26">
        <f t="shared" si="3"/>
        <v>0.26500000000000001</v>
      </c>
      <c r="Q6" s="26">
        <f t="shared" si="4"/>
        <v>1.2500000000000001E-2</v>
      </c>
      <c r="R6" s="26">
        <f t="shared" si="5"/>
        <v>0.24938271604938289</v>
      </c>
      <c r="S6" s="26">
        <f t="shared" si="6"/>
        <v>-1.9703539999999964E-2</v>
      </c>
      <c r="T6" s="27">
        <f t="shared" si="7"/>
        <v>0.14918271604938288</v>
      </c>
    </row>
    <row r="7" spans="1:20" x14ac:dyDescent="0.25">
      <c r="A7" s="44">
        <v>37742</v>
      </c>
      <c r="B7" s="29">
        <f t="shared" si="0"/>
        <v>0.1724</v>
      </c>
      <c r="C7" s="27">
        <v>0.26500000000000001</v>
      </c>
      <c r="D7">
        <v>12.8</v>
      </c>
      <c r="E7" s="28">
        <v>4517.53</v>
      </c>
      <c r="F7" s="37">
        <v>818</v>
      </c>
      <c r="G7" s="26">
        <v>1.2500000000000001E-2</v>
      </c>
      <c r="H7" s="27">
        <f t="shared" si="1"/>
        <v>7.8983282156260604E-2</v>
      </c>
      <c r="I7" s="44">
        <v>37742</v>
      </c>
      <c r="J7" s="7">
        <v>17.239999999999998</v>
      </c>
      <c r="K7">
        <v>12.8</v>
      </c>
      <c r="N7" s="44">
        <v>37742</v>
      </c>
      <c r="O7" s="27">
        <f t="shared" si="2"/>
        <v>0.26830232000000032</v>
      </c>
      <c r="P7" s="26">
        <f t="shared" si="3"/>
        <v>0.26500000000000001</v>
      </c>
      <c r="Q7" s="26">
        <f t="shared" si="4"/>
        <v>1.2500000000000001E-2</v>
      </c>
      <c r="R7" s="26">
        <f t="shared" si="5"/>
        <v>0.24938271604938289</v>
      </c>
      <c r="S7" s="26">
        <f t="shared" si="6"/>
        <v>-3.3023200000003028E-3</v>
      </c>
      <c r="T7" s="27">
        <f t="shared" si="7"/>
        <v>0.16758271604938291</v>
      </c>
    </row>
    <row r="8" spans="1:20" x14ac:dyDescent="0.25">
      <c r="A8" s="44">
        <v>37773</v>
      </c>
      <c r="B8" s="29">
        <f t="shared" si="0"/>
        <v>0.16570000000000001</v>
      </c>
      <c r="C8" s="27">
        <v>0.26</v>
      </c>
      <c r="D8">
        <v>13</v>
      </c>
      <c r="E8" s="28">
        <v>4575.8599999999997</v>
      </c>
      <c r="F8" s="35">
        <v>802</v>
      </c>
      <c r="G8" s="26">
        <v>0.01</v>
      </c>
      <c r="H8" s="27">
        <f t="shared" si="1"/>
        <v>8.0895599210774716E-2</v>
      </c>
      <c r="I8" s="44">
        <v>37773</v>
      </c>
      <c r="J8" s="7">
        <v>16.57</v>
      </c>
      <c r="K8">
        <v>13</v>
      </c>
      <c r="N8" s="44">
        <v>37773</v>
      </c>
      <c r="O8" s="27">
        <f t="shared" si="2"/>
        <v>0.25918913999999993</v>
      </c>
      <c r="P8" s="26">
        <f t="shared" si="3"/>
        <v>0.26</v>
      </c>
      <c r="Q8" s="26">
        <f t="shared" si="4"/>
        <v>0.01</v>
      </c>
      <c r="R8" s="26">
        <f t="shared" si="5"/>
        <v>0.24752475247524752</v>
      </c>
      <c r="S8" s="26">
        <f t="shared" si="6"/>
        <v>8.1086000000007985E-4</v>
      </c>
      <c r="T8" s="27">
        <f t="shared" si="7"/>
        <v>0.16732475247524753</v>
      </c>
    </row>
    <row r="9" spans="1:20" x14ac:dyDescent="0.25">
      <c r="A9" s="44">
        <v>37803</v>
      </c>
      <c r="B9" s="29">
        <f t="shared" si="0"/>
        <v>0.15429999999999999</v>
      </c>
      <c r="C9" s="27">
        <v>0.245</v>
      </c>
      <c r="D9">
        <v>12.8</v>
      </c>
      <c r="E9" s="28">
        <v>4577.3100000000004</v>
      </c>
      <c r="F9" s="37">
        <v>780</v>
      </c>
      <c r="G9" s="26">
        <v>0.01</v>
      </c>
      <c r="H9" s="27">
        <f t="shared" si="1"/>
        <v>7.8575760200987554E-2</v>
      </c>
      <c r="I9" s="44">
        <v>37803</v>
      </c>
      <c r="J9" s="7">
        <v>15.43</v>
      </c>
      <c r="K9">
        <v>12.8</v>
      </c>
      <c r="N9" s="44">
        <v>37803</v>
      </c>
      <c r="O9" s="27">
        <f t="shared" si="2"/>
        <v>0.2443354000000002</v>
      </c>
      <c r="P9" s="26">
        <f t="shared" si="3"/>
        <v>0.245</v>
      </c>
      <c r="Q9" s="26">
        <f t="shared" si="4"/>
        <v>0.01</v>
      </c>
      <c r="R9" s="26">
        <f t="shared" si="5"/>
        <v>0.23267326732673266</v>
      </c>
      <c r="S9" s="26">
        <f t="shared" si="6"/>
        <v>6.6459999999979313E-4</v>
      </c>
      <c r="T9" s="27">
        <f t="shared" si="7"/>
        <v>0.15467326732673264</v>
      </c>
    </row>
    <row r="10" spans="1:20" x14ac:dyDescent="0.25">
      <c r="A10" s="44">
        <v>37834</v>
      </c>
      <c r="B10" s="29">
        <f t="shared" si="0"/>
        <v>0.1507</v>
      </c>
      <c r="C10" s="27">
        <v>0.22</v>
      </c>
      <c r="D10">
        <v>13</v>
      </c>
      <c r="E10" s="28">
        <v>5097.24</v>
      </c>
      <c r="F10" s="37">
        <v>853</v>
      </c>
      <c r="G10" s="26">
        <v>0.01</v>
      </c>
      <c r="H10" s="27">
        <f t="shared" si="1"/>
        <v>6.0224211349613199E-2</v>
      </c>
      <c r="I10" s="44">
        <v>37834</v>
      </c>
      <c r="J10" s="7">
        <v>15.07</v>
      </c>
      <c r="K10">
        <v>13</v>
      </c>
      <c r="N10" s="44">
        <v>37834</v>
      </c>
      <c r="O10" s="27">
        <f t="shared" si="2"/>
        <v>0.24885471000000003</v>
      </c>
      <c r="P10" s="26">
        <f t="shared" si="3"/>
        <v>0.22</v>
      </c>
      <c r="Q10" s="26">
        <f t="shared" si="4"/>
        <v>0.01</v>
      </c>
      <c r="R10" s="26">
        <f t="shared" si="5"/>
        <v>0.20792079207920788</v>
      </c>
      <c r="S10" s="26">
        <f t="shared" si="6"/>
        <v>-2.8854710000000033E-2</v>
      </c>
      <c r="T10" s="27">
        <f t="shared" si="7"/>
        <v>0.12262079207920788</v>
      </c>
    </row>
    <row r="11" spans="1:20" x14ac:dyDescent="0.25">
      <c r="A11" s="44">
        <v>37865</v>
      </c>
      <c r="B11" s="29">
        <f t="shared" si="0"/>
        <v>0.15140000000000001</v>
      </c>
      <c r="C11" s="27">
        <v>0.2</v>
      </c>
      <c r="D11">
        <v>12.9</v>
      </c>
      <c r="E11" s="28">
        <v>5538.1</v>
      </c>
      <c r="F11" s="35">
        <v>685</v>
      </c>
      <c r="G11" s="26">
        <v>0.01</v>
      </c>
      <c r="H11" s="27">
        <f t="shared" si="1"/>
        <v>4.2209484106305428E-2</v>
      </c>
      <c r="I11" s="44">
        <v>37865</v>
      </c>
      <c r="J11" s="7">
        <v>15.14</v>
      </c>
      <c r="K11">
        <v>12.9</v>
      </c>
      <c r="N11" s="44">
        <v>37865</v>
      </c>
      <c r="O11" s="27">
        <f t="shared" si="2"/>
        <v>0.23027090000000006</v>
      </c>
      <c r="P11" s="26">
        <f t="shared" si="3"/>
        <v>0.2</v>
      </c>
      <c r="Q11" s="26">
        <f t="shared" si="4"/>
        <v>0.01</v>
      </c>
      <c r="R11" s="26">
        <f t="shared" si="5"/>
        <v>0.18811881188118806</v>
      </c>
      <c r="S11" s="26">
        <f t="shared" si="6"/>
        <v>-3.0270900000000045E-2</v>
      </c>
      <c r="T11" s="27">
        <f t="shared" si="7"/>
        <v>0.11961881188118806</v>
      </c>
    </row>
    <row r="12" spans="1:20" x14ac:dyDescent="0.25">
      <c r="A12" s="44">
        <v>37895</v>
      </c>
      <c r="B12" s="29">
        <f t="shared" si="0"/>
        <v>0.13980000000000001</v>
      </c>
      <c r="C12" s="27">
        <v>0.19</v>
      </c>
      <c r="D12">
        <v>12.9</v>
      </c>
      <c r="E12" s="28">
        <v>6274.42</v>
      </c>
      <c r="F12" s="37">
        <v>704</v>
      </c>
      <c r="G12" s="26">
        <v>0.01</v>
      </c>
      <c r="H12" s="27">
        <f t="shared" si="1"/>
        <v>4.4042814528864715E-2</v>
      </c>
      <c r="I12" s="44">
        <v>37895</v>
      </c>
      <c r="J12" s="7">
        <v>13.98</v>
      </c>
      <c r="K12">
        <v>12.9</v>
      </c>
      <c r="N12" s="44">
        <v>37895</v>
      </c>
      <c r="O12" s="27">
        <f t="shared" si="2"/>
        <v>0.22004191999999989</v>
      </c>
      <c r="P12" s="26">
        <f t="shared" si="3"/>
        <v>0.19</v>
      </c>
      <c r="Q12" s="26">
        <f t="shared" si="4"/>
        <v>0.01</v>
      </c>
      <c r="R12" s="26">
        <f t="shared" si="5"/>
        <v>0.17821782178217815</v>
      </c>
      <c r="S12" s="26">
        <f t="shared" si="6"/>
        <v>-3.0041919999999889E-2</v>
      </c>
      <c r="T12" s="27">
        <f t="shared" si="7"/>
        <v>0.10781782178217815</v>
      </c>
    </row>
    <row r="13" spans="1:20" x14ac:dyDescent="0.25">
      <c r="A13" s="44">
        <v>37926</v>
      </c>
      <c r="B13" s="29">
        <f t="shared" si="0"/>
        <v>0.11019999999999999</v>
      </c>
      <c r="C13" s="27">
        <v>0.17499999999999999</v>
      </c>
      <c r="D13">
        <v>12.2</v>
      </c>
      <c r="E13" s="28">
        <v>6853.64</v>
      </c>
      <c r="F13" s="37">
        <v>589</v>
      </c>
      <c r="G13" s="26">
        <v>0.01</v>
      </c>
      <c r="H13" s="27">
        <f t="shared" si="1"/>
        <v>5.8367861646550168E-2</v>
      </c>
      <c r="I13" s="44">
        <v>37926</v>
      </c>
      <c r="J13" s="7">
        <v>11.02</v>
      </c>
      <c r="K13">
        <v>12.2</v>
      </c>
      <c r="N13" s="44">
        <v>37926</v>
      </c>
      <c r="O13" s="27">
        <f t="shared" si="2"/>
        <v>0.17559078000000006</v>
      </c>
      <c r="P13" s="26">
        <f t="shared" si="3"/>
        <v>0.17499999999999999</v>
      </c>
      <c r="Q13" s="26">
        <f t="shared" si="4"/>
        <v>0.01</v>
      </c>
      <c r="R13" s="26">
        <f t="shared" si="5"/>
        <v>0.16336633663366329</v>
      </c>
      <c r="S13" s="26">
        <f t="shared" si="6"/>
        <v>-5.9078000000006847E-4</v>
      </c>
      <c r="T13" s="27">
        <f t="shared" si="7"/>
        <v>0.10446633663366328</v>
      </c>
    </row>
    <row r="14" spans="1:20" x14ac:dyDescent="0.25">
      <c r="A14" s="44">
        <v>37956</v>
      </c>
      <c r="B14" s="29">
        <f t="shared" si="0"/>
        <v>9.3000000000000013E-2</v>
      </c>
      <c r="C14" s="27">
        <v>0.16500000000000001</v>
      </c>
      <c r="D14">
        <v>10.9</v>
      </c>
      <c r="E14" s="28">
        <v>7686.27</v>
      </c>
      <c r="F14" s="37">
        <v>501</v>
      </c>
      <c r="G14" s="26">
        <v>0.01</v>
      </c>
      <c r="H14" s="27">
        <f t="shared" si="1"/>
        <v>6.5873741994510571E-2</v>
      </c>
      <c r="I14" s="44">
        <v>37956</v>
      </c>
      <c r="J14" s="7">
        <v>9.3000000000000007</v>
      </c>
      <c r="K14">
        <v>10.9</v>
      </c>
      <c r="N14" s="44">
        <v>37956</v>
      </c>
      <c r="O14" s="27">
        <f t="shared" si="2"/>
        <v>0.14775929999999993</v>
      </c>
      <c r="P14" s="26">
        <f t="shared" si="3"/>
        <v>0.16500000000000001</v>
      </c>
      <c r="Q14" s="26">
        <f t="shared" si="4"/>
        <v>0.01</v>
      </c>
      <c r="R14" s="26">
        <f t="shared" si="5"/>
        <v>0.15346534653465338</v>
      </c>
      <c r="S14" s="26">
        <f t="shared" si="6"/>
        <v>1.7240700000000081E-2</v>
      </c>
      <c r="T14" s="27">
        <f t="shared" si="7"/>
        <v>0.10336534653465337</v>
      </c>
    </row>
    <row r="15" spans="1:20" x14ac:dyDescent="0.25">
      <c r="A15" s="44">
        <v>37987</v>
      </c>
      <c r="B15" s="29">
        <f t="shared" si="0"/>
        <v>7.7100000000000002E-2</v>
      </c>
      <c r="C15" s="27">
        <v>0.16500000000000001</v>
      </c>
      <c r="D15">
        <v>11.7</v>
      </c>
      <c r="E15" s="28">
        <v>7447.66</v>
      </c>
      <c r="F15" s="37">
        <v>450</v>
      </c>
      <c r="G15" s="26">
        <v>0.01</v>
      </c>
      <c r="H15" s="27">
        <f t="shared" si="1"/>
        <v>8.1608021539318676E-2</v>
      </c>
      <c r="I15" s="44">
        <v>37987</v>
      </c>
      <c r="J15" s="7">
        <v>7.71</v>
      </c>
      <c r="K15">
        <v>11.7</v>
      </c>
      <c r="N15" s="44">
        <v>37987</v>
      </c>
      <c r="O15" s="27">
        <f t="shared" si="2"/>
        <v>0.12556949999999989</v>
      </c>
      <c r="P15" s="26">
        <f t="shared" si="3"/>
        <v>0.16500000000000001</v>
      </c>
      <c r="Q15" s="26">
        <f t="shared" si="4"/>
        <v>0.01</v>
      </c>
      <c r="R15" s="26">
        <f t="shared" si="5"/>
        <v>0.15346534653465338</v>
      </c>
      <c r="S15" s="26">
        <f t="shared" si="6"/>
        <v>3.9430500000000118E-2</v>
      </c>
      <c r="T15" s="27">
        <f t="shared" si="7"/>
        <v>0.10846534653465338</v>
      </c>
    </row>
    <row r="16" spans="1:20" x14ac:dyDescent="0.25">
      <c r="A16" s="44">
        <v>38018</v>
      </c>
      <c r="B16" s="29">
        <f t="shared" si="0"/>
        <v>6.6900000000000001E-2</v>
      </c>
      <c r="C16" s="27">
        <v>0.16500000000000001</v>
      </c>
      <c r="D16">
        <v>12</v>
      </c>
      <c r="E16" s="28">
        <v>7488.81</v>
      </c>
      <c r="F16" s="37">
        <v>525</v>
      </c>
      <c r="G16" s="26">
        <v>0.01</v>
      </c>
      <c r="H16" s="27">
        <f t="shared" si="1"/>
        <v>9.19486362358235E-2</v>
      </c>
      <c r="I16" s="44">
        <v>38018</v>
      </c>
      <c r="J16" s="7">
        <v>6.69</v>
      </c>
      <c r="K16">
        <v>12</v>
      </c>
      <c r="N16" s="44">
        <v>38018</v>
      </c>
      <c r="O16" s="27">
        <f t="shared" si="2"/>
        <v>0.12291224999999995</v>
      </c>
      <c r="P16" s="26">
        <f t="shared" si="3"/>
        <v>0.16500000000000001</v>
      </c>
      <c r="Q16" s="26">
        <f t="shared" si="4"/>
        <v>0.01</v>
      </c>
      <c r="R16" s="26">
        <f t="shared" si="5"/>
        <v>0.15346534653465338</v>
      </c>
      <c r="S16" s="26">
        <f t="shared" si="6"/>
        <v>4.2087750000000063E-2</v>
      </c>
      <c r="T16" s="27">
        <f t="shared" si="7"/>
        <v>0.10096534653465339</v>
      </c>
    </row>
    <row r="17" spans="1:20" x14ac:dyDescent="0.25">
      <c r="A17" s="44">
        <v>38047</v>
      </c>
      <c r="B17" s="29">
        <f t="shared" si="0"/>
        <v>5.8899999999999994E-2</v>
      </c>
      <c r="C17" s="27">
        <v>0.16250000000000001</v>
      </c>
      <c r="D17">
        <v>12.8</v>
      </c>
      <c r="E17" s="28">
        <v>7648.44</v>
      </c>
      <c r="F17" s="35">
        <v>556</v>
      </c>
      <c r="G17" s="26">
        <v>0.01</v>
      </c>
      <c r="H17" s="27">
        <f t="shared" si="1"/>
        <v>9.7837378411559373E-2</v>
      </c>
      <c r="I17" s="44">
        <v>38047</v>
      </c>
      <c r="J17" s="7">
        <v>5.89</v>
      </c>
      <c r="K17">
        <v>12.8</v>
      </c>
      <c r="N17" s="44">
        <v>38047</v>
      </c>
      <c r="O17" s="27">
        <f t="shared" si="2"/>
        <v>0.11777484000000005</v>
      </c>
      <c r="P17" s="26">
        <f t="shared" si="3"/>
        <v>0.16250000000000001</v>
      </c>
      <c r="Q17" s="26">
        <f t="shared" si="4"/>
        <v>0.01</v>
      </c>
      <c r="R17" s="26">
        <f t="shared" si="5"/>
        <v>0.15099009900990112</v>
      </c>
      <c r="S17" s="26">
        <f t="shared" si="6"/>
        <v>4.4725159999999958E-2</v>
      </c>
      <c r="T17" s="27">
        <f t="shared" si="7"/>
        <v>9.5390099009901128E-2</v>
      </c>
    </row>
    <row r="18" spans="1:20" x14ac:dyDescent="0.25">
      <c r="A18" s="44">
        <v>38078</v>
      </c>
      <c r="B18" s="29">
        <f t="shared" si="0"/>
        <v>5.2600000000000001E-2</v>
      </c>
      <c r="C18" s="27">
        <v>0.16</v>
      </c>
      <c r="D18">
        <v>13.1</v>
      </c>
      <c r="E18" s="28">
        <v>6691.88</v>
      </c>
      <c r="F18" s="37">
        <v>543</v>
      </c>
      <c r="G18" s="26">
        <v>0.01</v>
      </c>
      <c r="H18" s="27">
        <f t="shared" si="1"/>
        <v>0.10203306099182963</v>
      </c>
      <c r="I18" s="44">
        <v>38078</v>
      </c>
      <c r="J18" s="11">
        <v>5.26</v>
      </c>
      <c r="K18">
        <v>13.1</v>
      </c>
      <c r="N18" s="44">
        <v>38078</v>
      </c>
      <c r="O18" s="27">
        <f t="shared" si="2"/>
        <v>0.10975617999999998</v>
      </c>
      <c r="P18" s="26">
        <f t="shared" si="3"/>
        <v>0.16</v>
      </c>
      <c r="Q18" s="26">
        <f t="shared" si="4"/>
        <v>0.01</v>
      </c>
      <c r="R18" s="26">
        <f t="shared" si="5"/>
        <v>0.14851485148514842</v>
      </c>
      <c r="S18" s="26">
        <f t="shared" si="6"/>
        <v>5.0243820000000022E-2</v>
      </c>
      <c r="T18" s="27">
        <f t="shared" si="7"/>
        <v>9.4214851485148424E-2</v>
      </c>
    </row>
    <row r="19" spans="1:20" x14ac:dyDescent="0.25">
      <c r="A19" s="44">
        <v>38108</v>
      </c>
      <c r="B19" s="29">
        <f t="shared" si="0"/>
        <v>5.1500000000000004E-2</v>
      </c>
      <c r="C19" s="27">
        <v>0.16</v>
      </c>
      <c r="D19">
        <v>12.2</v>
      </c>
      <c r="E19" s="28">
        <v>6130.69</v>
      </c>
      <c r="F19" s="35">
        <v>701</v>
      </c>
      <c r="G19" s="26">
        <v>0.01</v>
      </c>
      <c r="H19" s="27">
        <f t="shared" si="1"/>
        <v>0.10318592486923417</v>
      </c>
      <c r="I19" s="44">
        <v>38108</v>
      </c>
      <c r="J19" s="11">
        <v>5.15</v>
      </c>
      <c r="K19">
        <v>12.2</v>
      </c>
      <c r="N19" s="44">
        <v>38108</v>
      </c>
      <c r="O19" s="27">
        <f t="shared" si="2"/>
        <v>0.12521015000000024</v>
      </c>
      <c r="P19" s="26">
        <f t="shared" si="3"/>
        <v>0.16</v>
      </c>
      <c r="Q19" s="26">
        <f t="shared" si="4"/>
        <v>0.01</v>
      </c>
      <c r="R19" s="26">
        <f t="shared" si="5"/>
        <v>0.14851485148514842</v>
      </c>
      <c r="S19" s="26">
        <f t="shared" si="6"/>
        <v>3.4789849999999761E-2</v>
      </c>
      <c r="T19" s="27">
        <f t="shared" si="7"/>
        <v>7.8414851485148429E-2</v>
      </c>
    </row>
    <row r="20" spans="1:20" x14ac:dyDescent="0.25">
      <c r="A20" s="44">
        <v>38139</v>
      </c>
      <c r="B20" s="29">
        <f t="shared" si="0"/>
        <v>6.0599999999999994E-2</v>
      </c>
      <c r="C20" s="27">
        <v>0.16</v>
      </c>
      <c r="D20">
        <v>11.7</v>
      </c>
      <c r="E20" s="28">
        <v>6855.4</v>
      </c>
      <c r="F20" s="35">
        <v>712</v>
      </c>
      <c r="G20" s="26">
        <v>1.2500000000000001E-2</v>
      </c>
      <c r="H20" s="27">
        <f t="shared" si="1"/>
        <v>9.3720535545917416E-2</v>
      </c>
      <c r="I20" s="44">
        <v>38139</v>
      </c>
      <c r="J20" s="11">
        <v>6.06</v>
      </c>
      <c r="K20">
        <v>11.7</v>
      </c>
      <c r="N20" s="44">
        <v>38139</v>
      </c>
      <c r="O20" s="27">
        <f t="shared" si="2"/>
        <v>0.13611471999999991</v>
      </c>
      <c r="P20" s="26">
        <f t="shared" si="3"/>
        <v>0.16</v>
      </c>
      <c r="Q20" s="26">
        <f t="shared" si="4"/>
        <v>1.2500000000000001E-2</v>
      </c>
      <c r="R20" s="26">
        <f t="shared" si="5"/>
        <v>0.14567901234567904</v>
      </c>
      <c r="S20" s="26">
        <f t="shared" si="6"/>
        <v>2.3885280000000092E-2</v>
      </c>
      <c r="T20" s="27">
        <f t="shared" si="7"/>
        <v>7.4479012345679038E-2</v>
      </c>
    </row>
    <row r="21" spans="1:20" x14ac:dyDescent="0.25">
      <c r="A21" s="44">
        <v>38169</v>
      </c>
      <c r="B21" s="29">
        <f t="shared" si="0"/>
        <v>6.8099999999999994E-2</v>
      </c>
      <c r="C21" s="27">
        <v>0.16</v>
      </c>
      <c r="D21">
        <v>11.2</v>
      </c>
      <c r="E21" s="28">
        <v>7359.75</v>
      </c>
      <c r="F21" s="35">
        <v>646</v>
      </c>
      <c r="G21" s="26">
        <v>1.2500000000000001E-2</v>
      </c>
      <c r="H21" s="27">
        <f t="shared" si="1"/>
        <v>8.6040632899541114E-2</v>
      </c>
      <c r="I21" s="44">
        <v>38169</v>
      </c>
      <c r="J21" s="11">
        <v>6.81</v>
      </c>
      <c r="K21">
        <v>11.2</v>
      </c>
      <c r="N21" s="44">
        <v>38169</v>
      </c>
      <c r="O21" s="27">
        <f t="shared" si="2"/>
        <v>0.13709926000000006</v>
      </c>
      <c r="P21" s="26">
        <f t="shared" si="3"/>
        <v>0.16</v>
      </c>
      <c r="Q21" s="26">
        <f t="shared" si="4"/>
        <v>1.2500000000000001E-2</v>
      </c>
      <c r="R21" s="26">
        <f t="shared" si="5"/>
        <v>0.14567901234567904</v>
      </c>
      <c r="S21" s="26">
        <f t="shared" si="6"/>
        <v>2.2900739999999947E-2</v>
      </c>
      <c r="T21" s="27">
        <f t="shared" si="7"/>
        <v>8.1079012345679033E-2</v>
      </c>
    </row>
    <row r="22" spans="1:20" x14ac:dyDescent="0.25">
      <c r="A22" s="44">
        <v>38200</v>
      </c>
      <c r="B22" s="29">
        <f t="shared" si="0"/>
        <v>7.1800000000000003E-2</v>
      </c>
      <c r="C22" s="27">
        <v>0.16</v>
      </c>
      <c r="D22">
        <v>11.4</v>
      </c>
      <c r="E22" s="28">
        <v>7793.29</v>
      </c>
      <c r="F22" s="37">
        <v>596</v>
      </c>
      <c r="G22" s="26">
        <v>1.2500000000000001E-2</v>
      </c>
      <c r="H22" s="27">
        <f t="shared" si="1"/>
        <v>8.2291472289606205E-2</v>
      </c>
      <c r="I22" s="44">
        <v>38200</v>
      </c>
      <c r="J22" s="11">
        <v>7.18</v>
      </c>
      <c r="K22">
        <v>11.4</v>
      </c>
      <c r="N22" s="44">
        <v>38200</v>
      </c>
      <c r="O22" s="27">
        <f t="shared" si="2"/>
        <v>0.13567928000000018</v>
      </c>
      <c r="P22" s="26">
        <f t="shared" si="3"/>
        <v>0.16</v>
      </c>
      <c r="Q22" s="26">
        <f t="shared" si="4"/>
        <v>1.2500000000000001E-2</v>
      </c>
      <c r="R22" s="26">
        <f t="shared" si="5"/>
        <v>0.14567901234567904</v>
      </c>
      <c r="S22" s="26">
        <f t="shared" si="6"/>
        <v>2.4320719999999824E-2</v>
      </c>
      <c r="T22" s="27">
        <f t="shared" si="7"/>
        <v>8.6079012345679037E-2</v>
      </c>
    </row>
    <row r="23" spans="1:20" x14ac:dyDescent="0.25">
      <c r="A23" s="44">
        <v>38231</v>
      </c>
      <c r="B23" s="29">
        <f t="shared" si="0"/>
        <v>6.7000000000000004E-2</v>
      </c>
      <c r="C23" s="27">
        <v>0.16250000000000001</v>
      </c>
      <c r="D23">
        <v>10.9</v>
      </c>
      <c r="E23" s="28">
        <v>8133.39</v>
      </c>
      <c r="F23" s="37">
        <v>521</v>
      </c>
      <c r="G23" s="26">
        <v>1.4999999999999999E-2</v>
      </c>
      <c r="H23" s="27">
        <f t="shared" si="1"/>
        <v>8.9503280224929815E-2</v>
      </c>
      <c r="I23" s="44">
        <v>38231</v>
      </c>
      <c r="J23" s="11">
        <v>6.7</v>
      </c>
      <c r="K23">
        <v>10.9</v>
      </c>
      <c r="N23" s="44">
        <v>38231</v>
      </c>
      <c r="O23" s="27">
        <f t="shared" si="2"/>
        <v>0.12259069999999994</v>
      </c>
      <c r="P23" s="26">
        <f t="shared" si="3"/>
        <v>0.16250000000000001</v>
      </c>
      <c r="Q23" s="26">
        <f t="shared" si="4"/>
        <v>1.4999999999999999E-2</v>
      </c>
      <c r="R23" s="26">
        <f t="shared" si="5"/>
        <v>0.14532019704433519</v>
      </c>
      <c r="S23" s="26">
        <f t="shared" si="6"/>
        <v>3.9909300000000064E-2</v>
      </c>
      <c r="T23" s="27">
        <f t="shared" si="7"/>
        <v>9.3220197044335179E-2</v>
      </c>
    </row>
    <row r="24" spans="1:20" x14ac:dyDescent="0.25">
      <c r="A24" s="44">
        <v>38261</v>
      </c>
      <c r="B24" s="29">
        <f t="shared" si="0"/>
        <v>6.8600000000000008E-2</v>
      </c>
      <c r="C24" s="27">
        <v>0.16750000000000001</v>
      </c>
      <c r="D24">
        <v>10.5</v>
      </c>
      <c r="E24" s="28">
        <v>8062.31</v>
      </c>
      <c r="F24" s="35">
        <v>464</v>
      </c>
      <c r="G24" s="26">
        <v>1.7500000000000002E-2</v>
      </c>
      <c r="H24" s="27">
        <f t="shared" si="1"/>
        <v>9.2551001310125391E-2</v>
      </c>
      <c r="I24" s="44">
        <v>38261</v>
      </c>
      <c r="J24" s="11">
        <v>6.86</v>
      </c>
      <c r="K24">
        <v>10.5</v>
      </c>
      <c r="N24" s="44">
        <v>38261</v>
      </c>
      <c r="O24" s="27">
        <f t="shared" si="2"/>
        <v>0.11818303999999991</v>
      </c>
      <c r="P24" s="26">
        <f t="shared" si="3"/>
        <v>0.16750000000000001</v>
      </c>
      <c r="Q24" s="26">
        <f t="shared" si="4"/>
        <v>1.7500000000000002E-2</v>
      </c>
      <c r="R24" s="26">
        <f t="shared" si="5"/>
        <v>0.14742014742014731</v>
      </c>
      <c r="S24" s="26">
        <f t="shared" si="6"/>
        <v>4.9316960000000104E-2</v>
      </c>
      <c r="T24" s="27">
        <f t="shared" si="7"/>
        <v>0.10102014742014731</v>
      </c>
    </row>
    <row r="25" spans="1:20" x14ac:dyDescent="0.25">
      <c r="A25" s="44">
        <v>38292</v>
      </c>
      <c r="B25" s="29">
        <f t="shared" si="0"/>
        <v>7.2400000000000006E-2</v>
      </c>
      <c r="C25" s="27">
        <v>0.17249999999999999</v>
      </c>
      <c r="D25">
        <v>10.6</v>
      </c>
      <c r="E25" s="28">
        <v>9241.75</v>
      </c>
      <c r="F25" s="35">
        <v>462</v>
      </c>
      <c r="G25" s="26">
        <v>0.02</v>
      </c>
      <c r="H25" s="27">
        <f t="shared" si="1"/>
        <v>9.3342036553524688E-2</v>
      </c>
      <c r="I25" s="44">
        <v>38292</v>
      </c>
      <c r="J25" s="11">
        <v>7.24</v>
      </c>
      <c r="K25">
        <v>10.6</v>
      </c>
      <c r="N25" s="44">
        <v>38292</v>
      </c>
      <c r="O25" s="27">
        <f t="shared" si="2"/>
        <v>0.12194488000000003</v>
      </c>
      <c r="P25" s="26">
        <f t="shared" si="3"/>
        <v>0.17249999999999999</v>
      </c>
      <c r="Q25" s="26">
        <f t="shared" si="4"/>
        <v>0.02</v>
      </c>
      <c r="R25" s="26">
        <f t="shared" si="5"/>
        <v>0.14950980392156854</v>
      </c>
      <c r="S25" s="26">
        <f t="shared" si="6"/>
        <v>5.0555119999999953E-2</v>
      </c>
      <c r="T25" s="27">
        <f t="shared" si="7"/>
        <v>0.10330980392156855</v>
      </c>
    </row>
    <row r="26" spans="1:20" x14ac:dyDescent="0.25">
      <c r="A26" s="44">
        <v>38322</v>
      </c>
      <c r="B26" s="29">
        <f t="shared" si="0"/>
        <v>7.5999999999999998E-2</v>
      </c>
      <c r="C26" s="27">
        <v>0.17749999999999999</v>
      </c>
      <c r="D26">
        <v>9.6</v>
      </c>
      <c r="E26" s="28">
        <v>9870.4699999999993</v>
      </c>
      <c r="F26" s="35">
        <v>405</v>
      </c>
      <c r="G26" s="26">
        <v>2.2499999999999999E-2</v>
      </c>
      <c r="H26" s="27">
        <f t="shared" si="1"/>
        <v>9.433085501858729E-2</v>
      </c>
      <c r="I26" s="44">
        <v>38322</v>
      </c>
      <c r="J26" s="11">
        <v>7.6</v>
      </c>
      <c r="K26">
        <v>9.6</v>
      </c>
      <c r="N26" s="44">
        <v>38322</v>
      </c>
      <c r="O26" s="27">
        <f t="shared" si="2"/>
        <v>0.11957799999999996</v>
      </c>
      <c r="P26" s="26">
        <f t="shared" si="3"/>
        <v>0.17749999999999999</v>
      </c>
      <c r="Q26" s="26">
        <f t="shared" si="4"/>
        <v>2.2499999999999999E-2</v>
      </c>
      <c r="R26" s="26">
        <f t="shared" si="5"/>
        <v>0.15158924205378965</v>
      </c>
      <c r="S26" s="26">
        <f t="shared" si="6"/>
        <v>5.7922000000000029E-2</v>
      </c>
      <c r="T26" s="27">
        <f t="shared" si="7"/>
        <v>0.11108924205378964</v>
      </c>
    </row>
    <row r="27" spans="1:20" x14ac:dyDescent="0.25">
      <c r="A27" s="44">
        <v>38353</v>
      </c>
      <c r="B27" s="29">
        <f t="shared" si="0"/>
        <v>7.4099999999999999E-2</v>
      </c>
      <c r="C27" s="27">
        <v>0.1825</v>
      </c>
      <c r="D27">
        <v>10.199999999999999</v>
      </c>
      <c r="E27" s="28">
        <v>9338.49</v>
      </c>
      <c r="F27" s="35">
        <v>385</v>
      </c>
      <c r="G27" s="26">
        <v>2.2499999999999999E-2</v>
      </c>
      <c r="H27" s="27">
        <f t="shared" si="1"/>
        <v>0.10092170188995442</v>
      </c>
      <c r="I27" s="44">
        <v>38353</v>
      </c>
      <c r="J27" s="7">
        <v>7.41</v>
      </c>
      <c r="K27">
        <v>10.199999999999999</v>
      </c>
      <c r="N27" s="44">
        <v>38353</v>
      </c>
      <c r="O27" s="27">
        <f t="shared" si="2"/>
        <v>0.11545285000000005</v>
      </c>
      <c r="P27" s="26">
        <f t="shared" si="3"/>
        <v>0.1825</v>
      </c>
      <c r="Q27" s="26">
        <f t="shared" si="4"/>
        <v>2.2499999999999999E-2</v>
      </c>
      <c r="R27" s="26">
        <f t="shared" si="5"/>
        <v>0.15647921760391204</v>
      </c>
      <c r="S27" s="26">
        <f t="shared" si="6"/>
        <v>6.7047149999999944E-2</v>
      </c>
      <c r="T27" s="27">
        <f t="shared" si="7"/>
        <v>0.11797921760391203</v>
      </c>
    </row>
    <row r="28" spans="1:20" x14ac:dyDescent="0.25">
      <c r="A28" s="44">
        <v>38384</v>
      </c>
      <c r="B28" s="29">
        <f t="shared" si="0"/>
        <v>7.3899999999999993E-2</v>
      </c>
      <c r="C28" s="27">
        <v>0.1875</v>
      </c>
      <c r="D28">
        <v>10.6</v>
      </c>
      <c r="E28" s="28">
        <v>10870.82</v>
      </c>
      <c r="F28" s="35">
        <v>421</v>
      </c>
      <c r="G28" s="26">
        <v>2.5000000000000001E-2</v>
      </c>
      <c r="H28" s="27">
        <f t="shared" si="1"/>
        <v>0.10578266132787029</v>
      </c>
      <c r="I28" s="44">
        <v>38384</v>
      </c>
      <c r="J28" s="7">
        <v>7.39</v>
      </c>
      <c r="K28">
        <v>10.6</v>
      </c>
      <c r="N28" s="44">
        <v>38384</v>
      </c>
      <c r="O28" s="27">
        <f t="shared" si="2"/>
        <v>0.11911119000000014</v>
      </c>
      <c r="P28" s="26">
        <f t="shared" si="3"/>
        <v>0.1875</v>
      </c>
      <c r="Q28" s="26">
        <f t="shared" si="4"/>
        <v>2.5000000000000001E-2</v>
      </c>
      <c r="R28" s="26">
        <f t="shared" si="5"/>
        <v>0.1585365853658538</v>
      </c>
      <c r="S28" s="26">
        <f t="shared" si="6"/>
        <v>6.8388809999999856E-2</v>
      </c>
      <c r="T28" s="27">
        <f t="shared" si="7"/>
        <v>0.1164365853658538</v>
      </c>
    </row>
    <row r="29" spans="1:20" x14ac:dyDescent="0.25">
      <c r="A29" s="44">
        <v>38412</v>
      </c>
      <c r="B29" s="29">
        <f t="shared" si="0"/>
        <v>7.5399999999999995E-2</v>
      </c>
      <c r="C29" s="27">
        <v>0.1925</v>
      </c>
      <c r="D29">
        <v>10.8</v>
      </c>
      <c r="E29" s="28">
        <v>9984.11</v>
      </c>
      <c r="F29" s="37">
        <v>395</v>
      </c>
      <c r="G29" s="26">
        <v>2.5000000000000001E-2</v>
      </c>
      <c r="H29" s="27">
        <f t="shared" si="1"/>
        <v>0.1088897154547146</v>
      </c>
      <c r="I29" s="44">
        <v>38412</v>
      </c>
      <c r="J29" s="7">
        <v>7.54</v>
      </c>
      <c r="K29">
        <v>10.8</v>
      </c>
      <c r="N29" s="44">
        <v>38412</v>
      </c>
      <c r="O29" s="27">
        <f t="shared" si="2"/>
        <v>0.1178783000000001</v>
      </c>
      <c r="P29" s="26">
        <f t="shared" si="3"/>
        <v>0.1925</v>
      </c>
      <c r="Q29" s="26">
        <f t="shared" si="4"/>
        <v>2.5000000000000001E-2</v>
      </c>
      <c r="R29" s="26">
        <f t="shared" si="5"/>
        <v>0.16341463414634139</v>
      </c>
      <c r="S29" s="26">
        <f t="shared" si="6"/>
        <v>7.4621699999999902E-2</v>
      </c>
      <c r="T29" s="27">
        <f t="shared" si="7"/>
        <v>0.12391463414634138</v>
      </c>
    </row>
    <row r="30" spans="1:20" x14ac:dyDescent="0.25">
      <c r="A30" s="44">
        <v>38443</v>
      </c>
      <c r="B30" s="29">
        <f t="shared" si="0"/>
        <v>8.0700000000000008E-2</v>
      </c>
      <c r="C30" s="27">
        <v>0.19500000000000001</v>
      </c>
      <c r="D30">
        <v>10.8</v>
      </c>
      <c r="E30" s="28">
        <v>9830.52</v>
      </c>
      <c r="F30" s="37">
        <v>459</v>
      </c>
      <c r="G30" s="26">
        <v>2.75E-2</v>
      </c>
      <c r="H30" s="27">
        <f t="shared" si="1"/>
        <v>0.10576478208568529</v>
      </c>
      <c r="I30" s="44">
        <v>38443</v>
      </c>
      <c r="J30" s="11">
        <v>8.07</v>
      </c>
      <c r="K30">
        <v>10.8</v>
      </c>
      <c r="N30" s="44">
        <v>38443</v>
      </c>
      <c r="O30" s="27">
        <f t="shared" si="2"/>
        <v>0.13030413000000007</v>
      </c>
      <c r="P30" s="26">
        <f t="shared" si="3"/>
        <v>0.19500000000000001</v>
      </c>
      <c r="Q30" s="26">
        <f t="shared" si="4"/>
        <v>2.75E-2</v>
      </c>
      <c r="R30" s="26">
        <f t="shared" si="5"/>
        <v>0.16301703163017023</v>
      </c>
      <c r="S30" s="26">
        <f t="shared" si="6"/>
        <v>6.4695869999999933E-2</v>
      </c>
      <c r="T30" s="27">
        <f t="shared" si="7"/>
        <v>0.11711703163017023</v>
      </c>
    </row>
    <row r="31" spans="1:20" x14ac:dyDescent="0.25">
      <c r="A31" s="44">
        <v>38473</v>
      </c>
      <c r="B31" s="29">
        <f t="shared" si="0"/>
        <v>8.0500000000000002E-2</v>
      </c>
      <c r="C31" s="27">
        <v>0.19750000000000001</v>
      </c>
      <c r="D31">
        <v>10.199999999999999</v>
      </c>
      <c r="E31" s="28">
        <v>10465.870000000001</v>
      </c>
      <c r="F31" s="35">
        <v>456</v>
      </c>
      <c r="G31" s="26">
        <v>2.75E-2</v>
      </c>
      <c r="H31" s="27">
        <f t="shared" si="1"/>
        <v>0.10828320222119392</v>
      </c>
      <c r="I31" s="44">
        <v>38473</v>
      </c>
      <c r="J31" s="11">
        <v>8.0500000000000007</v>
      </c>
      <c r="K31">
        <v>10.199999999999999</v>
      </c>
      <c r="N31" s="44">
        <v>38473</v>
      </c>
      <c r="O31" s="27">
        <f t="shared" si="2"/>
        <v>0.12977080000000019</v>
      </c>
      <c r="P31" s="26">
        <f t="shared" si="3"/>
        <v>0.19750000000000001</v>
      </c>
      <c r="Q31" s="26">
        <f t="shared" si="4"/>
        <v>2.75E-2</v>
      </c>
      <c r="R31" s="26">
        <f t="shared" si="5"/>
        <v>0.16545012165450124</v>
      </c>
      <c r="S31" s="26">
        <f t="shared" si="6"/>
        <v>6.7729199999999823E-2</v>
      </c>
      <c r="T31" s="27">
        <f t="shared" si="7"/>
        <v>0.11985012165450123</v>
      </c>
    </row>
    <row r="32" spans="1:20" x14ac:dyDescent="0.25">
      <c r="A32" s="44">
        <v>38504</v>
      </c>
      <c r="B32" s="29">
        <f t="shared" si="0"/>
        <v>7.2700000000000001E-2</v>
      </c>
      <c r="C32" s="27">
        <v>0.19750000000000001</v>
      </c>
      <c r="D32">
        <v>9.4</v>
      </c>
      <c r="E32" s="28">
        <v>10726.73</v>
      </c>
      <c r="F32" s="37">
        <v>427</v>
      </c>
      <c r="G32" s="26">
        <v>2.75E-2</v>
      </c>
      <c r="H32" s="27">
        <f t="shared" si="1"/>
        <v>0.1163419408968025</v>
      </c>
      <c r="I32" s="44">
        <v>38504</v>
      </c>
      <c r="J32" s="11">
        <v>7.27</v>
      </c>
      <c r="K32">
        <v>9.4</v>
      </c>
      <c r="N32" s="44">
        <v>38504</v>
      </c>
      <c r="O32" s="27">
        <f t="shared" si="2"/>
        <v>0.11850428999999996</v>
      </c>
      <c r="P32" s="26">
        <f t="shared" si="3"/>
        <v>0.19750000000000001</v>
      </c>
      <c r="Q32" s="26">
        <f t="shared" si="4"/>
        <v>2.75E-2</v>
      </c>
      <c r="R32" s="26">
        <f t="shared" si="5"/>
        <v>0.16545012165450124</v>
      </c>
      <c r="S32" s="26">
        <f t="shared" si="6"/>
        <v>7.8995710000000052E-2</v>
      </c>
      <c r="T32" s="27">
        <f t="shared" si="7"/>
        <v>0.12275012165450123</v>
      </c>
    </row>
    <row r="33" spans="1:20" x14ac:dyDescent="0.25">
      <c r="A33" s="44">
        <v>38534</v>
      </c>
      <c r="B33" s="29">
        <f t="shared" si="0"/>
        <v>6.5700000000000008E-2</v>
      </c>
      <c r="C33" s="27">
        <v>0.19750000000000001</v>
      </c>
      <c r="D33">
        <v>9.4</v>
      </c>
      <c r="E33" s="28">
        <v>10946.76</v>
      </c>
      <c r="F33" s="37">
        <v>407</v>
      </c>
      <c r="G33" s="47">
        <v>0.03</v>
      </c>
      <c r="H33" s="27">
        <f t="shared" si="1"/>
        <v>0.12367458008820487</v>
      </c>
      <c r="I33" s="44">
        <v>38534</v>
      </c>
      <c r="J33" s="11">
        <v>6.57</v>
      </c>
      <c r="K33">
        <v>9.4</v>
      </c>
      <c r="N33" s="44">
        <v>38534</v>
      </c>
      <c r="O33" s="27">
        <f t="shared" si="2"/>
        <v>0.10907398999999995</v>
      </c>
      <c r="P33" s="26">
        <f t="shared" si="3"/>
        <v>0.19750000000000001</v>
      </c>
      <c r="Q33" s="26">
        <f t="shared" si="4"/>
        <v>0.03</v>
      </c>
      <c r="R33" s="26">
        <f t="shared" si="5"/>
        <v>0.16262135922330101</v>
      </c>
      <c r="S33" s="26">
        <f t="shared" si="6"/>
        <v>8.8426010000000055E-2</v>
      </c>
      <c r="T33" s="27">
        <f t="shared" si="7"/>
        <v>0.12192135922330101</v>
      </c>
    </row>
    <row r="34" spans="1:20" x14ac:dyDescent="0.25">
      <c r="A34" s="44">
        <v>38565</v>
      </c>
      <c r="B34" s="29">
        <f t="shared" si="0"/>
        <v>6.0199999999999997E-2</v>
      </c>
      <c r="C34" s="27">
        <v>0.19750000000000001</v>
      </c>
      <c r="D34">
        <v>9.4</v>
      </c>
      <c r="E34" s="28">
        <v>11908.12</v>
      </c>
      <c r="F34" s="37">
        <v>400</v>
      </c>
      <c r="G34" s="26">
        <v>3.2500000000000001E-2</v>
      </c>
      <c r="H34" s="27">
        <f t="shared" si="1"/>
        <v>0.12950386719486895</v>
      </c>
      <c r="I34" s="44">
        <v>38565</v>
      </c>
      <c r="J34" s="11">
        <v>6.02</v>
      </c>
      <c r="K34">
        <v>9.4</v>
      </c>
      <c r="N34" s="44">
        <v>38565</v>
      </c>
      <c r="O34" s="27">
        <f t="shared" si="2"/>
        <v>0.10260800000000003</v>
      </c>
      <c r="P34" s="26">
        <f t="shared" si="3"/>
        <v>0.19750000000000001</v>
      </c>
      <c r="Q34" s="26">
        <f t="shared" si="4"/>
        <v>3.2500000000000001E-2</v>
      </c>
      <c r="R34" s="26">
        <f t="shared" si="5"/>
        <v>0.15980629539951585</v>
      </c>
      <c r="S34" s="26">
        <f t="shared" si="6"/>
        <v>9.4891999999999976E-2</v>
      </c>
      <c r="T34" s="27">
        <f t="shared" si="7"/>
        <v>0.11980629539951584</v>
      </c>
    </row>
    <row r="35" spans="1:20" x14ac:dyDescent="0.25">
      <c r="A35" s="44">
        <v>38596</v>
      </c>
      <c r="B35" s="29">
        <f t="shared" si="0"/>
        <v>6.0400000000000002E-2</v>
      </c>
      <c r="C35" s="27">
        <v>0.19500000000000001</v>
      </c>
      <c r="D35">
        <v>9.6</v>
      </c>
      <c r="E35" s="28">
        <v>14175.84</v>
      </c>
      <c r="F35" s="35">
        <v>412</v>
      </c>
      <c r="G35" s="47">
        <v>3.5000000000000003E-2</v>
      </c>
      <c r="H35" s="27">
        <f t="shared" si="1"/>
        <v>0.12693323274236135</v>
      </c>
      <c r="I35" s="44">
        <v>38596</v>
      </c>
      <c r="J35" s="11">
        <v>6.04</v>
      </c>
      <c r="K35">
        <v>9.6</v>
      </c>
      <c r="N35" s="44">
        <v>38596</v>
      </c>
      <c r="O35" s="27">
        <f t="shared" si="2"/>
        <v>0.10408847999999993</v>
      </c>
      <c r="P35" s="26">
        <f t="shared" si="3"/>
        <v>0.19500000000000001</v>
      </c>
      <c r="Q35" s="26">
        <f t="shared" si="4"/>
        <v>3.5000000000000003E-2</v>
      </c>
      <c r="R35" s="26">
        <f t="shared" si="5"/>
        <v>0.15458937198067657</v>
      </c>
      <c r="S35" s="26">
        <f t="shared" si="6"/>
        <v>9.0911520000000079E-2</v>
      </c>
      <c r="T35" s="27">
        <f t="shared" si="7"/>
        <v>0.11338937198067657</v>
      </c>
    </row>
    <row r="36" spans="1:20" x14ac:dyDescent="0.25">
      <c r="A36" s="44">
        <v>38626</v>
      </c>
      <c r="B36" s="29">
        <f t="shared" si="0"/>
        <v>6.3600000000000004E-2</v>
      </c>
      <c r="C36" s="27">
        <v>0.19</v>
      </c>
      <c r="D36">
        <v>9.6</v>
      </c>
      <c r="E36" s="28">
        <v>13413.37</v>
      </c>
      <c r="F36" s="37">
        <v>341</v>
      </c>
      <c r="G36" s="26">
        <v>3.7499999999999999E-2</v>
      </c>
      <c r="H36" s="27">
        <f t="shared" si="1"/>
        <v>0.1188416698006769</v>
      </c>
      <c r="I36" s="44">
        <v>38626</v>
      </c>
      <c r="J36" s="11">
        <v>6.36</v>
      </c>
      <c r="K36">
        <v>9.6</v>
      </c>
      <c r="N36" s="44">
        <v>38626</v>
      </c>
      <c r="O36" s="27">
        <f t="shared" si="2"/>
        <v>9.9868760000000112E-2</v>
      </c>
      <c r="P36" s="26">
        <f t="shared" si="3"/>
        <v>0.19</v>
      </c>
      <c r="Q36" s="26">
        <f t="shared" si="4"/>
        <v>3.7499999999999999E-2</v>
      </c>
      <c r="R36" s="26">
        <f t="shared" si="5"/>
        <v>0.14698795180722879</v>
      </c>
      <c r="S36" s="26">
        <f t="shared" si="6"/>
        <v>9.013123999999989E-2</v>
      </c>
      <c r="T36" s="27">
        <f t="shared" si="7"/>
        <v>0.1128879518072288</v>
      </c>
    </row>
    <row r="37" spans="1:20" x14ac:dyDescent="0.25">
      <c r="A37" s="44">
        <v>38657</v>
      </c>
      <c r="B37" s="29">
        <f t="shared" si="0"/>
        <v>6.2199999999999998E-2</v>
      </c>
      <c r="C37" s="27">
        <v>0.185</v>
      </c>
      <c r="D37">
        <v>9.6</v>
      </c>
      <c r="E37" s="28">
        <v>14422.39</v>
      </c>
      <c r="F37" s="37">
        <v>354</v>
      </c>
      <c r="G37" s="47">
        <v>0.04</v>
      </c>
      <c r="H37" s="27">
        <f t="shared" si="1"/>
        <v>0.11560911316136324</v>
      </c>
      <c r="I37" s="44">
        <v>38657</v>
      </c>
      <c r="J37" s="11">
        <v>6.22</v>
      </c>
      <c r="K37">
        <v>9.6</v>
      </c>
      <c r="N37" s="44">
        <v>38657</v>
      </c>
      <c r="O37" s="27">
        <f t="shared" si="2"/>
        <v>9.9801880000000232E-2</v>
      </c>
      <c r="P37" s="26">
        <f t="shared" si="3"/>
        <v>0.185</v>
      </c>
      <c r="Q37" s="26">
        <f t="shared" si="4"/>
        <v>0.04</v>
      </c>
      <c r="R37" s="26">
        <f t="shared" si="5"/>
        <v>0.13942307692307687</v>
      </c>
      <c r="S37" s="26">
        <f t="shared" si="6"/>
        <v>8.5198119999999766E-2</v>
      </c>
      <c r="T37" s="27">
        <f t="shared" si="7"/>
        <v>0.10402307692307687</v>
      </c>
    </row>
    <row r="38" spans="1:20" x14ac:dyDescent="0.25">
      <c r="A38" s="44">
        <v>38687</v>
      </c>
      <c r="B38" s="29">
        <f t="shared" si="0"/>
        <v>5.6900000000000006E-2</v>
      </c>
      <c r="C38" s="27">
        <v>0.18</v>
      </c>
      <c r="D38">
        <v>8.3000000000000007</v>
      </c>
      <c r="E38" s="28">
        <v>14395.84</v>
      </c>
      <c r="F38" s="37">
        <v>330</v>
      </c>
      <c r="G38" s="47">
        <v>0.04</v>
      </c>
      <c r="H38" s="27">
        <f t="shared" si="1"/>
        <v>0.11647270318857039</v>
      </c>
      <c r="I38" s="44">
        <v>38687</v>
      </c>
      <c r="J38" s="11">
        <v>5.69</v>
      </c>
      <c r="K38">
        <v>8.3000000000000007</v>
      </c>
      <c r="N38" s="44">
        <v>38687</v>
      </c>
      <c r="O38" s="27">
        <f t="shared" si="2"/>
        <v>9.1777699999999962E-2</v>
      </c>
      <c r="P38" s="26">
        <f t="shared" si="3"/>
        <v>0.18</v>
      </c>
      <c r="Q38" s="26">
        <f t="shared" si="4"/>
        <v>0.04</v>
      </c>
      <c r="R38" s="26">
        <f t="shared" si="5"/>
        <v>0.13461538461538458</v>
      </c>
      <c r="S38" s="26">
        <f t="shared" si="6"/>
        <v>8.8222300000000031E-2</v>
      </c>
      <c r="T38" s="27">
        <f t="shared" si="7"/>
        <v>0.10161538461538458</v>
      </c>
    </row>
    <row r="39" spans="1:20" x14ac:dyDescent="0.25">
      <c r="A39" s="44">
        <v>38718</v>
      </c>
      <c r="B39" s="29">
        <f t="shared" si="0"/>
        <v>5.7000000000000002E-2</v>
      </c>
      <c r="C39" s="27">
        <v>0.17249999999999999</v>
      </c>
      <c r="D39">
        <v>9.1999999999999993</v>
      </c>
      <c r="E39" s="28">
        <v>17336.400000000001</v>
      </c>
      <c r="F39" s="35">
        <v>302</v>
      </c>
      <c r="G39" s="47">
        <v>0.04</v>
      </c>
      <c r="H39" s="27">
        <f t="shared" si="1"/>
        <v>0.10927152317880795</v>
      </c>
      <c r="I39" s="44">
        <v>38718</v>
      </c>
      <c r="J39" s="7">
        <v>5.7</v>
      </c>
      <c r="K39">
        <v>9.1999999999999993</v>
      </c>
      <c r="N39" s="44">
        <v>38718</v>
      </c>
      <c r="O39" s="27">
        <f t="shared" si="2"/>
        <v>8.8921400000000039E-2</v>
      </c>
      <c r="P39" s="26">
        <f t="shared" si="3"/>
        <v>0.17249999999999999</v>
      </c>
      <c r="Q39" s="26">
        <f t="shared" si="4"/>
        <v>0.04</v>
      </c>
      <c r="R39" s="26">
        <f t="shared" si="5"/>
        <v>0.12740384615384603</v>
      </c>
      <c r="S39" s="26">
        <f t="shared" si="6"/>
        <v>8.3578599999999947E-2</v>
      </c>
      <c r="T39" s="27">
        <f t="shared" si="7"/>
        <v>9.720384615384603E-2</v>
      </c>
    </row>
    <row r="40" spans="1:20" x14ac:dyDescent="0.25">
      <c r="A40" s="44">
        <v>38749</v>
      </c>
      <c r="B40" s="29">
        <f t="shared" si="0"/>
        <v>5.5099999999999996E-2</v>
      </c>
      <c r="C40" s="27">
        <v>0.17249999999999999</v>
      </c>
      <c r="D40">
        <v>10.1</v>
      </c>
      <c r="E40" s="28">
        <v>18050.669999999998</v>
      </c>
      <c r="F40" s="35">
        <v>262</v>
      </c>
      <c r="G40" s="26">
        <v>4.2500000000000003E-2</v>
      </c>
      <c r="H40" s="27">
        <f t="shared" si="1"/>
        <v>0.11126907402141972</v>
      </c>
      <c r="I40" s="44">
        <v>38749</v>
      </c>
      <c r="J40" s="7">
        <v>5.51</v>
      </c>
      <c r="K40">
        <v>10.1</v>
      </c>
      <c r="N40" s="44">
        <v>38749</v>
      </c>
      <c r="O40" s="27">
        <f t="shared" si="2"/>
        <v>8.2743620000000018E-2</v>
      </c>
      <c r="P40" s="26">
        <f t="shared" si="3"/>
        <v>0.17249999999999999</v>
      </c>
      <c r="Q40" s="26">
        <f t="shared" si="4"/>
        <v>4.2500000000000003E-2</v>
      </c>
      <c r="R40" s="26">
        <f t="shared" si="5"/>
        <v>0.12470023980815337</v>
      </c>
      <c r="S40" s="26">
        <f t="shared" si="6"/>
        <v>8.9756379999999969E-2</v>
      </c>
      <c r="T40" s="27">
        <f t="shared" si="7"/>
        <v>9.8500239808153367E-2</v>
      </c>
    </row>
    <row r="41" spans="1:20" x14ac:dyDescent="0.25">
      <c r="A41" s="44">
        <v>38777</v>
      </c>
      <c r="B41" s="29">
        <f t="shared" si="0"/>
        <v>5.3200000000000004E-2</v>
      </c>
      <c r="C41" s="27">
        <v>0.16500000000000001</v>
      </c>
      <c r="D41">
        <v>10.4</v>
      </c>
      <c r="E41" s="28">
        <v>17545.990000000002</v>
      </c>
      <c r="F41" s="37">
        <v>216</v>
      </c>
      <c r="G41" s="26">
        <v>4.4999999999999998E-2</v>
      </c>
      <c r="H41" s="27">
        <f t="shared" si="1"/>
        <v>0.10615267755412083</v>
      </c>
      <c r="I41" s="44">
        <v>38777</v>
      </c>
      <c r="J41" s="7">
        <v>5.32</v>
      </c>
      <c r="K41">
        <v>10.4</v>
      </c>
      <c r="N41" s="44">
        <v>38777</v>
      </c>
      <c r="O41" s="27">
        <f t="shared" si="2"/>
        <v>7.5949119999999981E-2</v>
      </c>
      <c r="P41" s="26">
        <f t="shared" si="3"/>
        <v>0.16500000000000001</v>
      </c>
      <c r="Q41" s="26">
        <f t="shared" si="4"/>
        <v>4.4999999999999998E-2</v>
      </c>
      <c r="R41" s="26">
        <f t="shared" si="5"/>
        <v>0.11483253588516762</v>
      </c>
      <c r="S41" s="26">
        <f t="shared" si="6"/>
        <v>8.9050880000000027E-2</v>
      </c>
      <c r="T41" s="27">
        <f t="shared" si="7"/>
        <v>9.3232535885167611E-2</v>
      </c>
    </row>
    <row r="42" spans="1:20" x14ac:dyDescent="0.25">
      <c r="A42" s="44">
        <v>38808</v>
      </c>
      <c r="B42" s="29">
        <f t="shared" si="0"/>
        <v>4.6300000000000001E-2</v>
      </c>
      <c r="C42" s="27">
        <v>0.1575</v>
      </c>
      <c r="D42">
        <v>10.4</v>
      </c>
      <c r="E42" s="28">
        <v>19340.400000000001</v>
      </c>
      <c r="F42" s="35">
        <v>236</v>
      </c>
      <c r="G42" s="26">
        <v>4.7500000000000001E-2</v>
      </c>
      <c r="H42" s="27">
        <f t="shared" si="1"/>
        <v>0.10627926980789448</v>
      </c>
      <c r="I42" s="44">
        <v>38808</v>
      </c>
      <c r="J42" s="7">
        <v>4.63</v>
      </c>
      <c r="K42">
        <v>10.4</v>
      </c>
      <c r="N42" s="44">
        <v>38808</v>
      </c>
      <c r="O42" s="27">
        <f t="shared" si="2"/>
        <v>7.099268000000003E-2</v>
      </c>
      <c r="P42" s="26">
        <f t="shared" si="3"/>
        <v>0.1575</v>
      </c>
      <c r="Q42" s="26">
        <f t="shared" si="4"/>
        <v>4.7500000000000001E-2</v>
      </c>
      <c r="R42" s="26">
        <f t="shared" si="5"/>
        <v>0.1050119331742243</v>
      </c>
      <c r="S42" s="26">
        <f t="shared" si="6"/>
        <v>8.6507319999999971E-2</v>
      </c>
      <c r="T42" s="27">
        <f t="shared" si="7"/>
        <v>8.1411933174224307E-2</v>
      </c>
    </row>
    <row r="43" spans="1:20" x14ac:dyDescent="0.25">
      <c r="A43" s="44">
        <v>38838</v>
      </c>
      <c r="B43" s="29">
        <f t="shared" si="0"/>
        <v>4.2300000000000004E-2</v>
      </c>
      <c r="C43" s="27">
        <v>0.1525</v>
      </c>
      <c r="D43">
        <v>10.199999999999999</v>
      </c>
      <c r="E43" s="28">
        <v>15889.19</v>
      </c>
      <c r="F43" s="37">
        <v>214</v>
      </c>
      <c r="G43" s="26">
        <v>4.7500000000000001E-2</v>
      </c>
      <c r="H43" s="27">
        <f t="shared" si="1"/>
        <v>0.10572771754773114</v>
      </c>
      <c r="I43" s="44">
        <v>38838</v>
      </c>
      <c r="J43" s="11">
        <v>4.2300000000000004</v>
      </c>
      <c r="K43">
        <v>10.199999999999999</v>
      </c>
      <c r="N43" s="44">
        <v>38838</v>
      </c>
      <c r="O43" s="27">
        <f t="shared" si="2"/>
        <v>6.4605220000000019E-2</v>
      </c>
      <c r="P43" s="26">
        <f t="shared" si="3"/>
        <v>0.1525</v>
      </c>
      <c r="Q43" s="26">
        <f t="shared" si="4"/>
        <v>4.7500000000000001E-2</v>
      </c>
      <c r="R43" s="26">
        <f t="shared" si="5"/>
        <v>0.10023866348448696</v>
      </c>
      <c r="S43" s="26">
        <f t="shared" si="6"/>
        <v>8.7894779999999978E-2</v>
      </c>
      <c r="T43" s="27">
        <f t="shared" si="7"/>
        <v>7.8838663484486954E-2</v>
      </c>
    </row>
    <row r="44" spans="1:20" x14ac:dyDescent="0.25">
      <c r="A44" s="44">
        <v>38869</v>
      </c>
      <c r="B44" s="29">
        <f t="shared" si="0"/>
        <v>4.0300000000000002E-2</v>
      </c>
      <c r="C44" s="27">
        <v>0.1525</v>
      </c>
      <c r="D44">
        <v>10.4</v>
      </c>
      <c r="E44" s="28">
        <v>16907.27</v>
      </c>
      <c r="F44" s="37">
        <v>266</v>
      </c>
      <c r="G44" s="47">
        <v>0.05</v>
      </c>
      <c r="H44" s="27">
        <f t="shared" si="1"/>
        <v>0.10785350379698166</v>
      </c>
      <c r="I44" s="44">
        <v>38869</v>
      </c>
      <c r="J44" s="11">
        <v>4.03</v>
      </c>
      <c r="K44">
        <v>10.4</v>
      </c>
      <c r="N44" s="44">
        <v>38869</v>
      </c>
      <c r="O44" s="27">
        <f t="shared" si="2"/>
        <v>6.7971980000000043E-2</v>
      </c>
      <c r="P44" s="26">
        <f t="shared" si="3"/>
        <v>0.1525</v>
      </c>
      <c r="Q44" s="26">
        <f t="shared" si="4"/>
        <v>0.05</v>
      </c>
      <c r="R44" s="26">
        <f t="shared" si="5"/>
        <v>9.7619047619047716E-2</v>
      </c>
      <c r="S44" s="26">
        <f t="shared" si="6"/>
        <v>8.4528019999999954E-2</v>
      </c>
      <c r="T44" s="27">
        <f t="shared" si="7"/>
        <v>7.1019047619047718E-2</v>
      </c>
    </row>
    <row r="45" spans="1:20" x14ac:dyDescent="0.25">
      <c r="A45" s="44">
        <v>38899</v>
      </c>
      <c r="B45" s="29">
        <f t="shared" si="0"/>
        <v>3.9699999999999999E-2</v>
      </c>
      <c r="C45" s="27">
        <v>0.14749999999999999</v>
      </c>
      <c r="D45">
        <v>10.7</v>
      </c>
      <c r="E45" s="28">
        <v>17046.169999999998</v>
      </c>
      <c r="F45" s="37">
        <v>247</v>
      </c>
      <c r="G45" s="47">
        <v>0.05</v>
      </c>
      <c r="H45" s="27">
        <f t="shared" si="1"/>
        <v>0.10368375492930637</v>
      </c>
      <c r="I45" s="44">
        <v>38899</v>
      </c>
      <c r="J45" s="11">
        <v>3.97</v>
      </c>
      <c r="K45">
        <v>10.7</v>
      </c>
      <c r="N45" s="44">
        <v>38899</v>
      </c>
      <c r="O45" s="27">
        <f t="shared" si="2"/>
        <v>6.5380589999999961E-2</v>
      </c>
      <c r="P45" s="26">
        <f t="shared" si="3"/>
        <v>0.14749999999999999</v>
      </c>
      <c r="Q45" s="26">
        <f t="shared" si="4"/>
        <v>0.05</v>
      </c>
      <c r="R45" s="26">
        <f t="shared" si="5"/>
        <v>9.2857142857142749E-2</v>
      </c>
      <c r="S45" s="26">
        <f t="shared" si="6"/>
        <v>8.2119410000000032E-2</v>
      </c>
      <c r="T45" s="27">
        <f t="shared" si="7"/>
        <v>6.815714285714275E-2</v>
      </c>
    </row>
    <row r="46" spans="1:20" x14ac:dyDescent="0.25">
      <c r="A46" s="44">
        <v>38930</v>
      </c>
      <c r="B46" s="29">
        <f t="shared" si="0"/>
        <v>3.8399999999999997E-2</v>
      </c>
      <c r="C46" s="27">
        <v>0.14249999999999999</v>
      </c>
      <c r="D46">
        <v>10.6</v>
      </c>
      <c r="E46" s="28">
        <v>17007.5</v>
      </c>
      <c r="F46" s="37">
        <v>224</v>
      </c>
      <c r="G46" s="47">
        <v>0.05</v>
      </c>
      <c r="H46" s="27">
        <f t="shared" si="1"/>
        <v>0.10025038520801233</v>
      </c>
      <c r="I46" s="44">
        <v>38930</v>
      </c>
      <c r="J46" s="11">
        <v>3.84</v>
      </c>
      <c r="K46">
        <v>10.6</v>
      </c>
      <c r="N46" s="44">
        <v>38930</v>
      </c>
      <c r="O46" s="27">
        <f t="shared" si="2"/>
        <v>6.1660159999999964E-2</v>
      </c>
      <c r="P46" s="26">
        <f t="shared" si="3"/>
        <v>0.14249999999999999</v>
      </c>
      <c r="Q46" s="26">
        <f t="shared" si="4"/>
        <v>0.05</v>
      </c>
      <c r="R46" s="26">
        <f t="shared" si="5"/>
        <v>8.8095238095238226E-2</v>
      </c>
      <c r="S46" s="26">
        <f t="shared" si="6"/>
        <v>8.0839840000000024E-2</v>
      </c>
      <c r="T46" s="27">
        <f t="shared" si="7"/>
        <v>6.5695238095238223E-2</v>
      </c>
    </row>
    <row r="47" spans="1:20" x14ac:dyDescent="0.25">
      <c r="A47" s="44">
        <v>38961</v>
      </c>
      <c r="B47" s="29">
        <f t="shared" si="0"/>
        <v>3.7000000000000005E-2</v>
      </c>
      <c r="C47" s="27">
        <v>0.14249999999999999</v>
      </c>
      <c r="D47">
        <v>10</v>
      </c>
      <c r="E47" s="28">
        <v>16763.3</v>
      </c>
      <c r="F47" s="35">
        <v>223</v>
      </c>
      <c r="G47" s="47">
        <v>0.05</v>
      </c>
      <c r="H47" s="27">
        <f t="shared" si="1"/>
        <v>0.10173577627772445</v>
      </c>
      <c r="I47" s="44">
        <v>38961</v>
      </c>
      <c r="J47" s="11">
        <v>3.7</v>
      </c>
      <c r="K47">
        <v>10</v>
      </c>
      <c r="N47" s="44">
        <v>38961</v>
      </c>
      <c r="O47" s="27">
        <f t="shared" si="2"/>
        <v>6.012509999999982E-2</v>
      </c>
      <c r="P47" s="26">
        <f t="shared" si="3"/>
        <v>0.14249999999999999</v>
      </c>
      <c r="Q47" s="26">
        <f t="shared" si="4"/>
        <v>0.05</v>
      </c>
      <c r="R47" s="26">
        <f t="shared" si="5"/>
        <v>8.8095238095238226E-2</v>
      </c>
      <c r="S47" s="26">
        <f t="shared" si="6"/>
        <v>8.2374900000000167E-2</v>
      </c>
      <c r="T47" s="27">
        <f t="shared" si="7"/>
        <v>6.5795238095238226E-2</v>
      </c>
    </row>
    <row r="48" spans="1:20" x14ac:dyDescent="0.25">
      <c r="A48" s="44">
        <v>38991</v>
      </c>
      <c r="B48" s="29">
        <f t="shared" si="0"/>
        <v>3.2599999999999997E-2</v>
      </c>
      <c r="C48" s="27">
        <v>0.13750000000000001</v>
      </c>
      <c r="D48">
        <v>9.8000000000000007</v>
      </c>
      <c r="E48" s="28">
        <v>18312.8</v>
      </c>
      <c r="F48" s="35">
        <v>231</v>
      </c>
      <c r="G48" s="47">
        <v>0.05</v>
      </c>
      <c r="H48" s="27">
        <f t="shared" si="1"/>
        <v>0.10158822390083277</v>
      </c>
      <c r="I48" s="44">
        <v>38991</v>
      </c>
      <c r="J48" s="11">
        <v>3.26</v>
      </c>
      <c r="K48">
        <v>9.8000000000000007</v>
      </c>
      <c r="N48" s="44">
        <v>38991</v>
      </c>
      <c r="O48" s="27">
        <f t="shared" si="2"/>
        <v>5.6453059999999944E-2</v>
      </c>
      <c r="P48" s="26">
        <f t="shared" si="3"/>
        <v>0.13750000000000001</v>
      </c>
      <c r="Q48" s="26">
        <f t="shared" si="4"/>
        <v>0.05</v>
      </c>
      <c r="R48" s="26">
        <f t="shared" si="5"/>
        <v>8.3333333333333259E-2</v>
      </c>
      <c r="S48" s="26">
        <f t="shared" si="6"/>
        <v>8.1046940000000067E-2</v>
      </c>
      <c r="T48" s="27">
        <f t="shared" si="7"/>
        <v>6.0233333333333264E-2</v>
      </c>
    </row>
    <row r="49" spans="1:20" x14ac:dyDescent="0.25">
      <c r="A49" s="44">
        <v>39022</v>
      </c>
      <c r="B49" s="29">
        <f t="shared" si="0"/>
        <v>3.0200000000000001E-2</v>
      </c>
      <c r="C49" s="27">
        <v>0.13250000000000001</v>
      </c>
      <c r="D49">
        <v>9.5</v>
      </c>
      <c r="E49" s="28">
        <v>19387.400000000001</v>
      </c>
      <c r="F49" s="37">
        <v>224</v>
      </c>
      <c r="G49" s="47">
        <v>0.05</v>
      </c>
      <c r="H49" s="27">
        <f t="shared" si="1"/>
        <v>9.9301106581246357E-2</v>
      </c>
      <c r="I49" s="44">
        <v>39022</v>
      </c>
      <c r="J49" s="11">
        <v>3.02</v>
      </c>
      <c r="K49">
        <v>9.5</v>
      </c>
      <c r="N49" s="44">
        <v>39022</v>
      </c>
      <c r="O49" s="27">
        <f t="shared" si="2"/>
        <v>5.327648000000007E-2</v>
      </c>
      <c r="P49" s="26">
        <f t="shared" si="3"/>
        <v>0.13250000000000001</v>
      </c>
      <c r="Q49" s="26">
        <f t="shared" si="4"/>
        <v>0.05</v>
      </c>
      <c r="R49" s="26">
        <f t="shared" si="5"/>
        <v>7.8571428571428514E-2</v>
      </c>
      <c r="S49" s="26">
        <f t="shared" si="6"/>
        <v>7.9223519999999936E-2</v>
      </c>
      <c r="T49" s="27">
        <f t="shared" si="7"/>
        <v>5.6171428571428511E-2</v>
      </c>
    </row>
    <row r="50" spans="1:20" x14ac:dyDescent="0.25">
      <c r="A50" s="44">
        <v>39052</v>
      </c>
      <c r="B50" s="29">
        <f t="shared" si="0"/>
        <v>3.1400000000000004E-2</v>
      </c>
      <c r="C50" s="27">
        <v>0.13250000000000001</v>
      </c>
      <c r="D50">
        <v>8.4</v>
      </c>
      <c r="E50" s="28">
        <v>20842.2</v>
      </c>
      <c r="F50" s="35">
        <v>229</v>
      </c>
      <c r="G50" s="47">
        <v>0.05</v>
      </c>
      <c r="H50" s="27">
        <f t="shared" si="1"/>
        <v>9.802210587550908E-2</v>
      </c>
      <c r="I50" s="44">
        <v>39052</v>
      </c>
      <c r="J50" s="11">
        <v>3.14</v>
      </c>
      <c r="K50">
        <v>8.4</v>
      </c>
      <c r="N50" s="44">
        <v>39052</v>
      </c>
      <c r="O50" s="27">
        <f t="shared" si="2"/>
        <v>5.5019060000000009E-2</v>
      </c>
      <c r="P50" s="26">
        <f t="shared" si="3"/>
        <v>0.13250000000000001</v>
      </c>
      <c r="Q50" s="26">
        <f t="shared" si="4"/>
        <v>0.05</v>
      </c>
      <c r="R50" s="26">
        <f t="shared" si="5"/>
        <v>7.8571428571428514E-2</v>
      </c>
      <c r="S50" s="26">
        <f t="shared" si="6"/>
        <v>7.7480939999999998E-2</v>
      </c>
      <c r="T50" s="27">
        <f t="shared" si="7"/>
        <v>5.5671428571428511E-2</v>
      </c>
    </row>
    <row r="51" spans="1:20" x14ac:dyDescent="0.25">
      <c r="A51" s="44">
        <v>39083</v>
      </c>
      <c r="B51" s="29">
        <f t="shared" si="0"/>
        <v>2.9900000000000003E-2</v>
      </c>
      <c r="C51" s="27">
        <v>0.13</v>
      </c>
      <c r="D51">
        <v>9.3000000000000007</v>
      </c>
      <c r="E51" s="28">
        <v>20999.4</v>
      </c>
      <c r="F51" s="35">
        <v>194</v>
      </c>
      <c r="G51" s="47">
        <v>0.05</v>
      </c>
      <c r="H51" s="27">
        <f t="shared" si="1"/>
        <v>9.7193902320613423E-2</v>
      </c>
      <c r="I51" s="44">
        <v>39083</v>
      </c>
      <c r="J51" s="11">
        <v>2.99</v>
      </c>
      <c r="K51">
        <v>9.3000000000000007</v>
      </c>
      <c r="N51" s="44">
        <v>39083</v>
      </c>
      <c r="O51" s="27">
        <f t="shared" si="2"/>
        <v>4.9880060000000226E-2</v>
      </c>
      <c r="P51" s="26">
        <f t="shared" si="3"/>
        <v>0.13</v>
      </c>
      <c r="Q51" s="26">
        <f t="shared" si="4"/>
        <v>0.05</v>
      </c>
      <c r="R51" s="26">
        <f t="shared" si="5"/>
        <v>7.6190476190476142E-2</v>
      </c>
      <c r="S51" s="26">
        <f t="shared" si="6"/>
        <v>8.0119939999999779E-2</v>
      </c>
      <c r="T51" s="27">
        <f t="shared" si="7"/>
        <v>5.6790476190476141E-2</v>
      </c>
    </row>
    <row r="52" spans="1:20" x14ac:dyDescent="0.25">
      <c r="A52" s="44">
        <v>39114</v>
      </c>
      <c r="B52" s="29">
        <f t="shared" si="0"/>
        <v>3.0200000000000001E-2</v>
      </c>
      <c r="C52" s="27">
        <v>0.13</v>
      </c>
      <c r="D52">
        <v>9.9</v>
      </c>
      <c r="E52" s="28">
        <v>20693.400000000001</v>
      </c>
      <c r="F52" s="37">
        <v>182</v>
      </c>
      <c r="G52" s="47">
        <v>0.05</v>
      </c>
      <c r="H52" s="27">
        <f t="shared" si="1"/>
        <v>9.6874393321684904E-2</v>
      </c>
      <c r="I52" s="44">
        <v>39114</v>
      </c>
      <c r="J52" s="11">
        <v>3.02</v>
      </c>
      <c r="K52">
        <v>9.9</v>
      </c>
      <c r="N52" s="44">
        <v>39114</v>
      </c>
      <c r="O52" s="27">
        <f t="shared" si="2"/>
        <v>4.8949640000000016E-2</v>
      </c>
      <c r="P52" s="26">
        <f t="shared" si="3"/>
        <v>0.13</v>
      </c>
      <c r="Q52" s="26">
        <f t="shared" si="4"/>
        <v>0.05</v>
      </c>
      <c r="R52" s="26">
        <f t="shared" si="5"/>
        <v>7.6190476190476142E-2</v>
      </c>
      <c r="S52" s="26">
        <f t="shared" si="6"/>
        <v>8.1050359999999988E-2</v>
      </c>
      <c r="T52" s="27">
        <f t="shared" si="7"/>
        <v>5.7990476190476141E-2</v>
      </c>
    </row>
    <row r="53" spans="1:20" x14ac:dyDescent="0.25">
      <c r="A53" s="44">
        <v>39142</v>
      </c>
      <c r="B53" s="29">
        <f t="shared" si="0"/>
        <v>2.9600000000000001E-2</v>
      </c>
      <c r="C53" s="27">
        <v>0.1275</v>
      </c>
      <c r="D53">
        <v>10.1</v>
      </c>
      <c r="E53" s="28">
        <v>22235.200000000001</v>
      </c>
      <c r="F53" s="35">
        <v>195</v>
      </c>
      <c r="G53" s="47">
        <v>0.05</v>
      </c>
      <c r="H53" s="27">
        <f t="shared" si="1"/>
        <v>9.508547008546997E-2</v>
      </c>
      <c r="I53" s="44">
        <v>39142</v>
      </c>
      <c r="J53" s="11">
        <v>2.96</v>
      </c>
      <c r="K53">
        <v>10.1</v>
      </c>
      <c r="N53" s="44">
        <v>39142</v>
      </c>
      <c r="O53" s="27">
        <f t="shared" si="2"/>
        <v>4.9677200000000088E-2</v>
      </c>
      <c r="P53" s="26">
        <f t="shared" si="3"/>
        <v>0.1275</v>
      </c>
      <c r="Q53" s="26">
        <f t="shared" si="4"/>
        <v>0.05</v>
      </c>
      <c r="R53" s="26">
        <f t="shared" si="5"/>
        <v>7.3809523809523769E-2</v>
      </c>
      <c r="S53" s="26">
        <f t="shared" si="6"/>
        <v>7.7822799999999914E-2</v>
      </c>
      <c r="T53" s="27">
        <f t="shared" si="7"/>
        <v>5.4309523809523766E-2</v>
      </c>
    </row>
    <row r="54" spans="1:20" x14ac:dyDescent="0.25">
      <c r="A54" s="44">
        <v>39173</v>
      </c>
      <c r="B54" s="29">
        <f t="shared" si="0"/>
        <v>0.03</v>
      </c>
      <c r="C54" s="27">
        <v>0.125</v>
      </c>
      <c r="D54">
        <v>10.1</v>
      </c>
      <c r="E54" s="28">
        <v>24057.19</v>
      </c>
      <c r="F54" s="35">
        <v>167</v>
      </c>
      <c r="G54" s="47">
        <v>0.05</v>
      </c>
      <c r="H54" s="27">
        <f t="shared" si="1"/>
        <v>9.2233009708737823E-2</v>
      </c>
      <c r="I54" s="44">
        <v>39173</v>
      </c>
      <c r="J54" s="11">
        <v>3</v>
      </c>
      <c r="K54">
        <v>10.1</v>
      </c>
      <c r="N54" s="44">
        <v>39173</v>
      </c>
      <c r="O54" s="27">
        <f t="shared" si="2"/>
        <v>4.7201000000000048E-2</v>
      </c>
      <c r="P54" s="26">
        <f t="shared" si="3"/>
        <v>0.125</v>
      </c>
      <c r="Q54" s="26">
        <f t="shared" si="4"/>
        <v>0.05</v>
      </c>
      <c r="R54" s="26">
        <f t="shared" si="5"/>
        <v>7.1428571428571397E-2</v>
      </c>
      <c r="S54" s="26">
        <f t="shared" si="6"/>
        <v>7.7798999999999952E-2</v>
      </c>
      <c r="T54" s="27">
        <f t="shared" si="7"/>
        <v>5.4728571428571397E-2</v>
      </c>
    </row>
    <row r="55" spans="1:20" x14ac:dyDescent="0.25">
      <c r="A55" s="44">
        <v>39203</v>
      </c>
      <c r="B55" s="29">
        <f t="shared" si="0"/>
        <v>3.1800000000000002E-2</v>
      </c>
      <c r="C55" s="27">
        <v>0.125</v>
      </c>
      <c r="D55">
        <v>10.1</v>
      </c>
      <c r="E55" s="28">
        <v>27199.08</v>
      </c>
      <c r="F55" s="35">
        <v>152</v>
      </c>
      <c r="G55" s="47">
        <v>0.05</v>
      </c>
      <c r="H55" s="27">
        <f t="shared" si="1"/>
        <v>9.0327582864896172E-2</v>
      </c>
      <c r="I55" s="44">
        <v>39203</v>
      </c>
      <c r="J55" s="11">
        <v>3.18</v>
      </c>
      <c r="K55">
        <v>10.1</v>
      </c>
      <c r="N55" s="44">
        <v>39203</v>
      </c>
      <c r="O55" s="27">
        <f t="shared" si="2"/>
        <v>4.7483360000000197E-2</v>
      </c>
      <c r="P55" s="26">
        <f t="shared" si="3"/>
        <v>0.125</v>
      </c>
      <c r="Q55" s="26">
        <f t="shared" si="4"/>
        <v>0.05</v>
      </c>
      <c r="R55" s="26">
        <f t="shared" si="5"/>
        <v>7.1428571428571397E-2</v>
      </c>
      <c r="S55" s="26">
        <f t="shared" si="6"/>
        <v>7.7516639999999803E-2</v>
      </c>
      <c r="T55" s="27">
        <f t="shared" si="7"/>
        <v>5.6228571428571399E-2</v>
      </c>
    </row>
    <row r="56" spans="1:20" x14ac:dyDescent="0.25">
      <c r="A56" s="44">
        <v>39234</v>
      </c>
      <c r="B56" s="29">
        <f t="shared" si="0"/>
        <v>3.6900000000000002E-2</v>
      </c>
      <c r="C56" s="27">
        <v>0.12</v>
      </c>
      <c r="D56">
        <v>9.6999999999999993</v>
      </c>
      <c r="E56" s="28">
        <v>28197.02</v>
      </c>
      <c r="F56" s="35">
        <v>139</v>
      </c>
      <c r="G56" s="47">
        <v>0.05</v>
      </c>
      <c r="H56" s="27">
        <f t="shared" si="1"/>
        <v>8.0142733146880252E-2</v>
      </c>
      <c r="I56" s="44">
        <v>39234</v>
      </c>
      <c r="J56" s="11">
        <v>3.69</v>
      </c>
      <c r="K56">
        <v>9.6999999999999993</v>
      </c>
      <c r="N56" s="44">
        <v>39234</v>
      </c>
      <c r="O56" s="27">
        <f t="shared" si="2"/>
        <v>5.1312910000000045E-2</v>
      </c>
      <c r="P56" s="26">
        <f t="shared" si="3"/>
        <v>0.12</v>
      </c>
      <c r="Q56" s="26">
        <f t="shared" si="4"/>
        <v>0.05</v>
      </c>
      <c r="R56" s="26">
        <f t="shared" si="5"/>
        <v>6.6666666666666652E-2</v>
      </c>
      <c r="S56" s="26">
        <f t="shared" si="6"/>
        <v>6.8687089999999951E-2</v>
      </c>
      <c r="T56" s="27">
        <f t="shared" si="7"/>
        <v>5.2766666666666656E-2</v>
      </c>
    </row>
    <row r="57" spans="1:20" x14ac:dyDescent="0.25">
      <c r="A57" s="44">
        <v>39264</v>
      </c>
      <c r="B57" s="29">
        <f t="shared" si="0"/>
        <v>3.7400000000000003E-2</v>
      </c>
      <c r="C57" s="27">
        <v>0.115</v>
      </c>
      <c r="D57">
        <v>9.5</v>
      </c>
      <c r="E57" s="28">
        <v>28789.85</v>
      </c>
      <c r="F57" s="37">
        <v>157</v>
      </c>
      <c r="G57" s="47">
        <v>0.05</v>
      </c>
      <c r="H57" s="27">
        <f t="shared" si="1"/>
        <v>7.4802390591864221E-2</v>
      </c>
      <c r="I57" s="44">
        <v>39264</v>
      </c>
      <c r="J57" s="11">
        <v>3.74</v>
      </c>
      <c r="K57">
        <v>9.5</v>
      </c>
      <c r="N57" s="44">
        <v>39264</v>
      </c>
      <c r="O57" s="27">
        <f t="shared" si="2"/>
        <v>5.3687180000000057E-2</v>
      </c>
      <c r="P57" s="26">
        <f t="shared" si="3"/>
        <v>0.115</v>
      </c>
      <c r="Q57" s="26">
        <f t="shared" si="4"/>
        <v>0.05</v>
      </c>
      <c r="R57" s="26">
        <f t="shared" si="5"/>
        <v>6.1904761904761907E-2</v>
      </c>
      <c r="S57" s="26">
        <f t="shared" si="6"/>
        <v>6.1312819999999948E-2</v>
      </c>
      <c r="T57" s="27">
        <f t="shared" si="7"/>
        <v>4.6204761904761908E-2</v>
      </c>
    </row>
    <row r="58" spans="1:20" x14ac:dyDescent="0.25">
      <c r="A58" s="44">
        <v>39295</v>
      </c>
      <c r="B58" s="29">
        <f t="shared" si="0"/>
        <v>4.1799999999999997E-2</v>
      </c>
      <c r="C58" s="27">
        <v>0.115</v>
      </c>
      <c r="D58">
        <v>9.5</v>
      </c>
      <c r="E58" s="28">
        <v>27833.54</v>
      </c>
      <c r="F58" s="35">
        <v>206</v>
      </c>
      <c r="G58" s="47">
        <v>0.05</v>
      </c>
      <c r="H58" s="27">
        <f t="shared" si="1"/>
        <v>7.0263006335189004E-2</v>
      </c>
      <c r="I58" s="44">
        <v>39295</v>
      </c>
      <c r="J58" s="11">
        <v>4.18</v>
      </c>
      <c r="K58">
        <v>9.5</v>
      </c>
      <c r="N58" s="44">
        <v>39295</v>
      </c>
      <c r="O58" s="27">
        <f t="shared" si="2"/>
        <v>6.326107999999997E-2</v>
      </c>
      <c r="P58" s="26">
        <f t="shared" si="3"/>
        <v>0.115</v>
      </c>
      <c r="Q58" s="26">
        <f t="shared" si="4"/>
        <v>0.05</v>
      </c>
      <c r="R58" s="26">
        <f t="shared" si="5"/>
        <v>6.1904761904761907E-2</v>
      </c>
      <c r="S58" s="26">
        <f t="shared" si="6"/>
        <v>5.1738920000000035E-2</v>
      </c>
      <c r="T58" s="27">
        <f t="shared" si="7"/>
        <v>4.1304761904761907E-2</v>
      </c>
    </row>
    <row r="59" spans="1:20" x14ac:dyDescent="0.25">
      <c r="A59" s="44">
        <v>39326</v>
      </c>
      <c r="B59" s="29">
        <f t="shared" si="0"/>
        <v>4.1500000000000002E-2</v>
      </c>
      <c r="C59" s="27">
        <v>0.1125</v>
      </c>
      <c r="D59">
        <v>9</v>
      </c>
      <c r="E59" s="28">
        <v>32968.949999999997</v>
      </c>
      <c r="F59" s="37">
        <v>196</v>
      </c>
      <c r="G59" s="26">
        <v>5.2499999999999998E-2</v>
      </c>
      <c r="H59" s="27">
        <f t="shared" si="1"/>
        <v>6.817090734517528E-2</v>
      </c>
      <c r="I59" s="44">
        <v>39326</v>
      </c>
      <c r="J59" s="11">
        <v>4.1500000000000004</v>
      </c>
      <c r="K59">
        <v>9</v>
      </c>
      <c r="N59" s="44">
        <v>39326</v>
      </c>
      <c r="O59" s="27">
        <f t="shared" si="2"/>
        <v>6.1913400000000118E-2</v>
      </c>
      <c r="P59" s="26">
        <f t="shared" si="3"/>
        <v>0.1125</v>
      </c>
      <c r="Q59" s="26">
        <f t="shared" si="4"/>
        <v>5.2499999999999998E-2</v>
      </c>
      <c r="R59" s="26">
        <f t="shared" si="5"/>
        <v>5.700712589073631E-2</v>
      </c>
      <c r="S59" s="26">
        <f t="shared" si="6"/>
        <v>5.0586599999999884E-2</v>
      </c>
      <c r="T59" s="27">
        <f t="shared" si="7"/>
        <v>3.7407125890736311E-2</v>
      </c>
    </row>
    <row r="60" spans="1:20" x14ac:dyDescent="0.25">
      <c r="A60" s="44">
        <v>39356</v>
      </c>
      <c r="B60" s="29">
        <f t="shared" si="0"/>
        <v>4.1200000000000001E-2</v>
      </c>
      <c r="C60" s="27">
        <v>0.1125</v>
      </c>
      <c r="D60">
        <v>8.6999999999999993</v>
      </c>
      <c r="E60" s="28">
        <v>37547</v>
      </c>
      <c r="F60" s="35">
        <v>173</v>
      </c>
      <c r="G60" s="26">
        <v>4.7500000000000001E-2</v>
      </c>
      <c r="H60" s="27">
        <f t="shared" si="1"/>
        <v>6.8478678447944752E-2</v>
      </c>
      <c r="I60" s="44">
        <v>39356</v>
      </c>
      <c r="J60" s="11">
        <v>4.12</v>
      </c>
      <c r="K60">
        <v>8.6999999999999993</v>
      </c>
      <c r="N60" s="44">
        <v>39356</v>
      </c>
      <c r="O60" s="27">
        <f t="shared" si="2"/>
        <v>5.9212760000000086E-2</v>
      </c>
      <c r="P60" s="26">
        <f t="shared" si="3"/>
        <v>0.1125</v>
      </c>
      <c r="Q60" s="26">
        <f t="shared" si="4"/>
        <v>4.7500000000000001E-2</v>
      </c>
      <c r="R60" s="26">
        <f t="shared" si="5"/>
        <v>6.2052505966587068E-2</v>
      </c>
      <c r="S60" s="26">
        <f t="shared" si="6"/>
        <v>5.3287239999999916E-2</v>
      </c>
      <c r="T60" s="27">
        <f t="shared" si="7"/>
        <v>4.4752505966587072E-2</v>
      </c>
    </row>
    <row r="61" spans="1:20" x14ac:dyDescent="0.25">
      <c r="A61" s="44">
        <v>39387</v>
      </c>
      <c r="B61" s="29">
        <f t="shared" si="0"/>
        <v>4.1900000000000007E-2</v>
      </c>
      <c r="C61" s="27">
        <v>0.1125</v>
      </c>
      <c r="D61">
        <v>8.1999999999999993</v>
      </c>
      <c r="E61" s="28">
        <v>34666.11</v>
      </c>
      <c r="F61" s="35">
        <v>179</v>
      </c>
      <c r="G61" s="26">
        <v>4.4999999999999998E-2</v>
      </c>
      <c r="H61" s="27">
        <f t="shared" si="1"/>
        <v>6.7760821575967078E-2</v>
      </c>
      <c r="I61" s="44">
        <v>39387</v>
      </c>
      <c r="J61" s="11">
        <v>4.1900000000000004</v>
      </c>
      <c r="K61">
        <v>8.1999999999999993</v>
      </c>
      <c r="N61" s="44">
        <v>39387</v>
      </c>
      <c r="O61" s="27">
        <f t="shared" si="2"/>
        <v>6.0550010000000043E-2</v>
      </c>
      <c r="P61" s="26">
        <f t="shared" si="3"/>
        <v>0.1125</v>
      </c>
      <c r="Q61" s="26">
        <f t="shared" si="4"/>
        <v>4.4999999999999998E-2</v>
      </c>
      <c r="R61" s="26">
        <f t="shared" si="5"/>
        <v>6.4593301435406758E-2</v>
      </c>
      <c r="S61" s="26">
        <f t="shared" si="6"/>
        <v>5.194998999999996E-2</v>
      </c>
      <c r="T61" s="27">
        <f t="shared" si="7"/>
        <v>4.6693301435406759E-2</v>
      </c>
    </row>
    <row r="62" spans="1:20" x14ac:dyDescent="0.25">
      <c r="A62" s="44">
        <v>39417</v>
      </c>
      <c r="B62" s="29">
        <f t="shared" si="0"/>
        <v>4.4600000000000001E-2</v>
      </c>
      <c r="C62" s="27">
        <v>0.1125</v>
      </c>
      <c r="D62">
        <v>7.4</v>
      </c>
      <c r="E62" s="28">
        <v>36264.980000000003</v>
      </c>
      <c r="F62" s="35">
        <v>230</v>
      </c>
      <c r="G62" s="26">
        <v>4.2500000000000003E-2</v>
      </c>
      <c r="H62" s="27">
        <f t="shared" si="1"/>
        <v>6.5000957304231388E-2</v>
      </c>
      <c r="I62" s="44">
        <v>39417</v>
      </c>
      <c r="J62" s="11">
        <v>4.46</v>
      </c>
      <c r="K62">
        <v>7.4</v>
      </c>
      <c r="N62" s="44">
        <v>39417</v>
      </c>
      <c r="O62" s="27">
        <f t="shared" si="2"/>
        <v>6.8625799999999959E-2</v>
      </c>
      <c r="P62" s="26">
        <f t="shared" si="3"/>
        <v>0.1125</v>
      </c>
      <c r="Q62" s="26">
        <f t="shared" si="4"/>
        <v>4.2500000000000003E-2</v>
      </c>
      <c r="R62" s="26">
        <f t="shared" si="5"/>
        <v>6.714628297362113E-2</v>
      </c>
      <c r="S62" s="26">
        <f t="shared" si="6"/>
        <v>4.3874200000000044E-2</v>
      </c>
      <c r="T62" s="27">
        <f t="shared" si="7"/>
        <v>4.414628297362113E-2</v>
      </c>
    </row>
    <row r="63" spans="1:20" x14ac:dyDescent="0.25">
      <c r="A63" s="44">
        <v>39448</v>
      </c>
      <c r="B63" s="29">
        <f t="shared" si="0"/>
        <v>4.5599999999999995E-2</v>
      </c>
      <c r="C63" s="27">
        <v>0.1125</v>
      </c>
      <c r="D63">
        <v>8</v>
      </c>
      <c r="E63" s="28">
        <v>33341.440000000002</v>
      </c>
      <c r="F63" s="35">
        <v>227</v>
      </c>
      <c r="G63" s="26">
        <v>0.03</v>
      </c>
      <c r="H63" s="27">
        <f t="shared" si="1"/>
        <v>6.3982402448355069E-2</v>
      </c>
      <c r="I63" s="44">
        <v>39448</v>
      </c>
      <c r="J63" s="11">
        <v>4.5599999999999996</v>
      </c>
      <c r="K63">
        <v>8</v>
      </c>
      <c r="N63" s="44">
        <v>39448</v>
      </c>
      <c r="O63" s="27">
        <f t="shared" si="2"/>
        <v>6.9335120000000083E-2</v>
      </c>
      <c r="P63" s="26">
        <f t="shared" si="3"/>
        <v>0.1125</v>
      </c>
      <c r="Q63" s="26">
        <f t="shared" si="4"/>
        <v>0.03</v>
      </c>
      <c r="R63" s="26">
        <f t="shared" si="5"/>
        <v>8.0097087378640852E-2</v>
      </c>
      <c r="S63" s="26">
        <f t="shared" si="6"/>
        <v>4.3164879999999919E-2</v>
      </c>
      <c r="T63" s="27">
        <f t="shared" si="7"/>
        <v>5.7397087378640854E-2</v>
      </c>
    </row>
    <row r="64" spans="1:20" x14ac:dyDescent="0.25">
      <c r="A64" s="44">
        <v>39479</v>
      </c>
      <c r="B64" s="29">
        <f t="shared" si="0"/>
        <v>4.6100000000000002E-2</v>
      </c>
      <c r="C64" s="27">
        <v>0.1125</v>
      </c>
      <c r="D64">
        <v>8.6999999999999993</v>
      </c>
      <c r="E64" s="28">
        <v>38962.9</v>
      </c>
      <c r="F64" s="37">
        <v>259</v>
      </c>
      <c r="G64" s="47">
        <v>0.03</v>
      </c>
      <c r="H64" s="27">
        <f t="shared" si="1"/>
        <v>6.3473855271962476E-2</v>
      </c>
      <c r="I64" s="44">
        <v>39479</v>
      </c>
      <c r="J64" s="11">
        <v>4.6100000000000003</v>
      </c>
      <c r="K64">
        <v>8.6999999999999993</v>
      </c>
      <c r="N64" s="44">
        <v>39479</v>
      </c>
      <c r="O64" s="27">
        <f t="shared" si="2"/>
        <v>7.3193990000000042E-2</v>
      </c>
      <c r="P64" s="26">
        <f t="shared" si="3"/>
        <v>0.1125</v>
      </c>
      <c r="Q64" s="26">
        <f t="shared" si="4"/>
        <v>0.03</v>
      </c>
      <c r="R64" s="26">
        <f t="shared" si="5"/>
        <v>8.0097087378640852E-2</v>
      </c>
      <c r="S64" s="26">
        <f t="shared" si="6"/>
        <v>3.9306009999999961E-2</v>
      </c>
      <c r="T64" s="27">
        <f t="shared" si="7"/>
        <v>5.4197087378640853E-2</v>
      </c>
    </row>
    <row r="65" spans="1:20" x14ac:dyDescent="0.25">
      <c r="A65" s="44">
        <v>39508</v>
      </c>
      <c r="B65" s="29">
        <f t="shared" si="0"/>
        <v>4.7300000000000002E-2</v>
      </c>
      <c r="C65" s="27">
        <v>0.1125</v>
      </c>
      <c r="D65">
        <v>8.6</v>
      </c>
      <c r="E65" s="28">
        <v>34799.120000000003</v>
      </c>
      <c r="F65" s="37">
        <v>267</v>
      </c>
      <c r="G65" s="26">
        <v>2.2499999999999999E-2</v>
      </c>
      <c r="H65" s="27">
        <f t="shared" si="1"/>
        <v>6.225532321206928E-2</v>
      </c>
      <c r="I65" s="44">
        <v>39508</v>
      </c>
      <c r="J65" s="11">
        <v>4.7300000000000004</v>
      </c>
      <c r="K65">
        <v>8.6</v>
      </c>
      <c r="N65" s="44">
        <v>39508</v>
      </c>
      <c r="O65" s="27">
        <f t="shared" si="2"/>
        <v>7.5262909999999739E-2</v>
      </c>
      <c r="P65" s="26">
        <f t="shared" si="3"/>
        <v>0.1125</v>
      </c>
      <c r="Q65" s="26">
        <f t="shared" si="4"/>
        <v>2.2499999999999999E-2</v>
      </c>
      <c r="R65" s="26">
        <f t="shared" si="5"/>
        <v>8.8019559902200672E-2</v>
      </c>
      <c r="S65" s="26">
        <f t="shared" si="6"/>
        <v>3.7237090000000264E-2</v>
      </c>
      <c r="T65" s="27">
        <f t="shared" si="7"/>
        <v>6.1319559902200671E-2</v>
      </c>
    </row>
    <row r="66" spans="1:20" x14ac:dyDescent="0.25">
      <c r="A66" s="44">
        <v>39539</v>
      </c>
      <c r="B66" s="29">
        <f t="shared" si="0"/>
        <v>5.04E-2</v>
      </c>
      <c r="C66" s="27">
        <v>0.11749999999999999</v>
      </c>
      <c r="D66">
        <v>8.5</v>
      </c>
      <c r="E66" s="28">
        <v>40254.120000000003</v>
      </c>
      <c r="F66" s="37">
        <v>273</v>
      </c>
      <c r="G66" s="47">
        <v>0.02</v>
      </c>
      <c r="H66" s="27">
        <f t="shared" si="1"/>
        <v>6.3880426504188792E-2</v>
      </c>
      <c r="I66" s="44">
        <v>39539</v>
      </c>
      <c r="J66" s="11">
        <v>5.04</v>
      </c>
      <c r="K66">
        <v>8.5</v>
      </c>
      <c r="N66" s="44">
        <v>39539</v>
      </c>
      <c r="O66" s="27">
        <f t="shared" si="2"/>
        <v>7.9075920000000188E-2</v>
      </c>
      <c r="P66" s="26">
        <f t="shared" si="3"/>
        <v>0.11749999999999999</v>
      </c>
      <c r="Q66" s="26">
        <f t="shared" si="4"/>
        <v>0.02</v>
      </c>
      <c r="R66" s="26">
        <f t="shared" si="5"/>
        <v>9.558823529411753E-2</v>
      </c>
      <c r="S66" s="26">
        <f t="shared" si="6"/>
        <v>3.8424079999999805E-2</v>
      </c>
      <c r="T66" s="27">
        <f t="shared" si="7"/>
        <v>6.8288235294117525E-2</v>
      </c>
    </row>
    <row r="67" spans="1:20" x14ac:dyDescent="0.25">
      <c r="A67" s="44">
        <v>39569</v>
      </c>
      <c r="B67" s="29">
        <f t="shared" ref="B67:B130" si="8">J67/100</f>
        <v>5.5800000000000002E-2</v>
      </c>
      <c r="C67" s="27">
        <v>0.11749999999999999</v>
      </c>
      <c r="D67">
        <v>7.9</v>
      </c>
      <c r="E67" s="28">
        <v>44617.39</v>
      </c>
      <c r="F67" s="37">
        <v>207</v>
      </c>
      <c r="G67" s="47">
        <v>0.02</v>
      </c>
      <c r="H67" s="27">
        <f t="shared" si="1"/>
        <v>5.8439098314074567E-2</v>
      </c>
      <c r="I67" s="44">
        <v>39569</v>
      </c>
      <c r="J67" s="11">
        <v>5.58</v>
      </c>
      <c r="K67">
        <v>7.9</v>
      </c>
      <c r="N67" s="44">
        <v>39569</v>
      </c>
      <c r="O67" s="27">
        <f t="shared" si="2"/>
        <v>7.7655060000000109E-2</v>
      </c>
      <c r="P67" s="26">
        <f t="shared" si="3"/>
        <v>0.11749999999999999</v>
      </c>
      <c r="Q67" s="26">
        <f t="shared" si="4"/>
        <v>0.02</v>
      </c>
      <c r="R67" s="26">
        <f t="shared" si="5"/>
        <v>9.558823529411753E-2</v>
      </c>
      <c r="S67" s="26">
        <f t="shared" si="6"/>
        <v>3.9844939999999884E-2</v>
      </c>
      <c r="T67" s="27">
        <f t="shared" si="7"/>
        <v>7.4888235294117533E-2</v>
      </c>
    </row>
    <row r="68" spans="1:20" x14ac:dyDescent="0.25">
      <c r="A68" s="44">
        <v>39600</v>
      </c>
      <c r="B68" s="29">
        <f t="shared" si="8"/>
        <v>6.0599999999999994E-2</v>
      </c>
      <c r="C68" s="27">
        <v>0.1225</v>
      </c>
      <c r="D68">
        <v>7.8</v>
      </c>
      <c r="E68" s="28">
        <v>40712.32</v>
      </c>
      <c r="F68" s="35">
        <v>179</v>
      </c>
      <c r="G68" s="47">
        <v>0.02</v>
      </c>
      <c r="H68" s="27">
        <f t="shared" ref="H68:H131" si="9">(1+C68)/(1+B68)-1</f>
        <v>5.8363190646803842E-2</v>
      </c>
      <c r="I68" s="44">
        <v>39600</v>
      </c>
      <c r="J68" s="11">
        <v>6.06</v>
      </c>
      <c r="K68">
        <v>7.8</v>
      </c>
      <c r="N68" s="44">
        <v>39600</v>
      </c>
      <c r="O68" s="27">
        <f t="shared" ref="O68:O131" si="10">((1+(F68/10000))*(1+B68))-1</f>
        <v>7.9584740000000043E-2</v>
      </c>
      <c r="P68" s="26">
        <f t="shared" ref="P68:P131" si="11">C68</f>
        <v>0.1225</v>
      </c>
      <c r="Q68" s="26">
        <f t="shared" ref="Q68:Q131" si="12">G68</f>
        <v>0.02</v>
      </c>
      <c r="R68" s="26">
        <f t="shared" ref="R68:R131" si="13">(1+P68)/(1+Q68)-1</f>
        <v>0.10049019607843146</v>
      </c>
      <c r="S68" s="26">
        <f t="shared" ref="S68:S131" si="14">P68-O68</f>
        <v>4.2915259999999955E-2</v>
      </c>
      <c r="T68" s="27">
        <f t="shared" ref="T68:T131" si="15">R68-(F68/10000)</f>
        <v>8.259019607843146E-2</v>
      </c>
    </row>
    <row r="69" spans="1:20" x14ac:dyDescent="0.25">
      <c r="A69" s="44">
        <v>39630</v>
      </c>
      <c r="B69" s="29">
        <f t="shared" si="8"/>
        <v>6.3700000000000007E-2</v>
      </c>
      <c r="C69" s="27">
        <v>0.13</v>
      </c>
      <c r="D69">
        <v>8.1</v>
      </c>
      <c r="E69" s="28">
        <v>38095.49</v>
      </c>
      <c r="F69" s="37">
        <v>232</v>
      </c>
      <c r="G69" s="47">
        <v>0.02</v>
      </c>
      <c r="H69" s="27">
        <f t="shared" si="9"/>
        <v>6.232960421171363E-2</v>
      </c>
      <c r="I69" s="44">
        <v>39630</v>
      </c>
      <c r="J69" s="11">
        <v>6.37</v>
      </c>
      <c r="K69">
        <v>8.1</v>
      </c>
      <c r="N69" s="44">
        <v>39630</v>
      </c>
      <c r="O69" s="27">
        <f t="shared" si="10"/>
        <v>8.8377840000000152E-2</v>
      </c>
      <c r="P69" s="26">
        <f t="shared" si="11"/>
        <v>0.13</v>
      </c>
      <c r="Q69" s="26">
        <f t="shared" si="12"/>
        <v>0.02</v>
      </c>
      <c r="R69" s="26">
        <f t="shared" si="13"/>
        <v>0.1078431372549018</v>
      </c>
      <c r="S69" s="26">
        <f t="shared" si="14"/>
        <v>4.1622159999999853E-2</v>
      </c>
      <c r="T69" s="27">
        <f t="shared" si="15"/>
        <v>8.4643137254901801E-2</v>
      </c>
    </row>
    <row r="70" spans="1:20" x14ac:dyDescent="0.25">
      <c r="A70" s="44">
        <v>39661</v>
      </c>
      <c r="B70" s="29">
        <f t="shared" si="8"/>
        <v>6.1699999999999998E-2</v>
      </c>
      <c r="C70" s="27">
        <v>0.13</v>
      </c>
      <c r="D70">
        <v>7.6</v>
      </c>
      <c r="E70" s="28">
        <v>34166.04</v>
      </c>
      <c r="F70" s="37">
        <v>228</v>
      </c>
      <c r="G70" s="47">
        <v>0.02</v>
      </c>
      <c r="H70" s="27">
        <f t="shared" si="9"/>
        <v>6.4330790242064451E-2</v>
      </c>
      <c r="I70" s="44">
        <v>39661</v>
      </c>
      <c r="J70" s="11">
        <v>6.17</v>
      </c>
      <c r="K70">
        <v>7.6</v>
      </c>
      <c r="N70" s="44">
        <v>39661</v>
      </c>
      <c r="O70" s="27">
        <f t="shared" si="10"/>
        <v>8.5906760000000082E-2</v>
      </c>
      <c r="P70" s="26">
        <f t="shared" si="11"/>
        <v>0.13</v>
      </c>
      <c r="Q70" s="26">
        <f t="shared" si="12"/>
        <v>0.02</v>
      </c>
      <c r="R70" s="26">
        <f t="shared" si="13"/>
        <v>0.1078431372549018</v>
      </c>
      <c r="S70" s="26">
        <f t="shared" si="14"/>
        <v>4.4093239999999922E-2</v>
      </c>
      <c r="T70" s="27">
        <f t="shared" si="15"/>
        <v>8.5043137254901799E-2</v>
      </c>
    </row>
    <row r="71" spans="1:20" x14ac:dyDescent="0.25">
      <c r="A71" s="44">
        <v>39692</v>
      </c>
      <c r="B71" s="29">
        <f t="shared" si="8"/>
        <v>6.25E-2</v>
      </c>
      <c r="C71" s="27">
        <v>0.13750000000000001</v>
      </c>
      <c r="D71">
        <v>7.6</v>
      </c>
      <c r="E71" s="28">
        <v>26019.57</v>
      </c>
      <c r="F71" s="35">
        <v>246</v>
      </c>
      <c r="G71" s="47">
        <v>0.02</v>
      </c>
      <c r="H71" s="27">
        <f t="shared" si="9"/>
        <v>7.0588235294117618E-2</v>
      </c>
      <c r="I71" s="44">
        <v>39692</v>
      </c>
      <c r="J71" s="11">
        <v>6.25</v>
      </c>
      <c r="K71">
        <v>7.6</v>
      </c>
      <c r="N71" s="44">
        <v>39692</v>
      </c>
      <c r="O71" s="27">
        <f t="shared" si="10"/>
        <v>8.8637499999999925E-2</v>
      </c>
      <c r="P71" s="26">
        <f t="shared" si="11"/>
        <v>0.13750000000000001</v>
      </c>
      <c r="Q71" s="26">
        <f t="shared" si="12"/>
        <v>0.02</v>
      </c>
      <c r="R71" s="26">
        <f t="shared" si="13"/>
        <v>0.11519607843137258</v>
      </c>
      <c r="S71" s="26">
        <f t="shared" si="14"/>
        <v>4.8862500000000086E-2</v>
      </c>
      <c r="T71" s="27">
        <f t="shared" si="15"/>
        <v>9.0596078431372587E-2</v>
      </c>
    </row>
    <row r="72" spans="1:20" x14ac:dyDescent="0.25">
      <c r="A72" s="44">
        <v>39722</v>
      </c>
      <c r="B72" s="29">
        <f t="shared" si="8"/>
        <v>6.4100000000000004E-2</v>
      </c>
      <c r="C72" s="27">
        <v>0.13750000000000001</v>
      </c>
      <c r="D72">
        <v>7.5</v>
      </c>
      <c r="E72" s="28">
        <v>17264.52</v>
      </c>
      <c r="F72" s="37">
        <v>337</v>
      </c>
      <c r="G72" s="47">
        <v>0.01</v>
      </c>
      <c r="H72" s="27">
        <f t="shared" si="9"/>
        <v>6.8978479466215603E-2</v>
      </c>
      <c r="I72" s="44">
        <v>39722</v>
      </c>
      <c r="J72" s="11">
        <v>6.41</v>
      </c>
      <c r="K72">
        <v>7.5</v>
      </c>
      <c r="N72" s="44">
        <v>39722</v>
      </c>
      <c r="O72" s="27">
        <f t="shared" si="10"/>
        <v>9.9960170000000126E-2</v>
      </c>
      <c r="P72" s="26">
        <f t="shared" si="11"/>
        <v>0.13750000000000001</v>
      </c>
      <c r="Q72" s="26">
        <f t="shared" si="12"/>
        <v>0.01</v>
      </c>
      <c r="R72" s="26">
        <f t="shared" si="13"/>
        <v>0.12623762376237613</v>
      </c>
      <c r="S72" s="26">
        <f t="shared" si="14"/>
        <v>3.7539829999999885E-2</v>
      </c>
      <c r="T72" s="27">
        <f t="shared" si="15"/>
        <v>9.253762376237612E-2</v>
      </c>
    </row>
    <row r="73" spans="1:20" x14ac:dyDescent="0.25">
      <c r="A73" s="44">
        <v>39753</v>
      </c>
      <c r="B73" s="29">
        <f t="shared" si="8"/>
        <v>6.3899999999999998E-2</v>
      </c>
      <c r="C73" s="27">
        <v>0.13750000000000001</v>
      </c>
      <c r="D73">
        <v>7.6</v>
      </c>
      <c r="E73" s="28">
        <v>15672.74</v>
      </c>
      <c r="F73" s="37">
        <v>439</v>
      </c>
      <c r="G73" s="47">
        <v>0.01</v>
      </c>
      <c r="H73" s="27">
        <f t="shared" si="9"/>
        <v>6.917943415734551E-2</v>
      </c>
      <c r="I73" s="44">
        <v>39753</v>
      </c>
      <c r="J73" s="11">
        <v>6.39</v>
      </c>
      <c r="K73">
        <v>7.6</v>
      </c>
      <c r="N73" s="44">
        <v>39753</v>
      </c>
      <c r="O73" s="27">
        <f t="shared" si="10"/>
        <v>0.11060521000000012</v>
      </c>
      <c r="P73" s="26">
        <f t="shared" si="11"/>
        <v>0.13750000000000001</v>
      </c>
      <c r="Q73" s="26">
        <f t="shared" si="12"/>
        <v>0.01</v>
      </c>
      <c r="R73" s="26">
        <f t="shared" si="13"/>
        <v>0.12623762376237613</v>
      </c>
      <c r="S73" s="26">
        <f t="shared" si="14"/>
        <v>2.6894789999999891E-2</v>
      </c>
      <c r="T73" s="27">
        <f t="shared" si="15"/>
        <v>8.2337623762376133E-2</v>
      </c>
    </row>
    <row r="74" spans="1:20" x14ac:dyDescent="0.25">
      <c r="A74" s="44">
        <v>39783</v>
      </c>
      <c r="B74" s="29">
        <f t="shared" si="8"/>
        <v>5.9000000000000004E-2</v>
      </c>
      <c r="C74" s="27">
        <v>0.13750000000000001</v>
      </c>
      <c r="D74">
        <v>6.8</v>
      </c>
      <c r="E74" s="28">
        <v>16234.46</v>
      </c>
      <c r="F74" s="37">
        <v>530</v>
      </c>
      <c r="G74" s="26">
        <v>2.5000000000000001E-3</v>
      </c>
      <c r="H74" s="27">
        <f t="shared" si="9"/>
        <v>7.4126534466477878E-2</v>
      </c>
      <c r="I74" s="44">
        <v>39783</v>
      </c>
      <c r="J74" s="11">
        <v>5.9</v>
      </c>
      <c r="K74">
        <v>6.8</v>
      </c>
      <c r="N74" s="44">
        <v>39783</v>
      </c>
      <c r="O74" s="27">
        <f t="shared" si="10"/>
        <v>0.11512699999999998</v>
      </c>
      <c r="P74" s="26">
        <f t="shared" si="11"/>
        <v>0.13750000000000001</v>
      </c>
      <c r="Q74" s="26">
        <f t="shared" si="12"/>
        <v>2.5000000000000001E-3</v>
      </c>
      <c r="R74" s="26">
        <f t="shared" si="13"/>
        <v>0.13466334164588534</v>
      </c>
      <c r="S74" s="26">
        <f t="shared" si="14"/>
        <v>2.2373000000000032E-2</v>
      </c>
      <c r="T74" s="27">
        <f t="shared" si="15"/>
        <v>8.1663341645885346E-2</v>
      </c>
    </row>
    <row r="75" spans="1:20" x14ac:dyDescent="0.25">
      <c r="A75" s="44">
        <v>39814</v>
      </c>
      <c r="B75" s="29">
        <f t="shared" si="8"/>
        <v>5.8400000000000001E-2</v>
      </c>
      <c r="C75" s="27">
        <v>0.1275</v>
      </c>
      <c r="D75">
        <v>8.1999999999999993</v>
      </c>
      <c r="E75" s="28">
        <v>16961.919999999998</v>
      </c>
      <c r="F75" s="37">
        <v>405</v>
      </c>
      <c r="G75" s="26">
        <v>2.5000000000000001E-3</v>
      </c>
      <c r="H75" s="27">
        <f t="shared" si="9"/>
        <v>6.52872260015116E-2</v>
      </c>
      <c r="I75" s="44">
        <v>39814</v>
      </c>
      <c r="J75" s="11">
        <v>5.84</v>
      </c>
      <c r="K75">
        <v>8.1999999999999993</v>
      </c>
      <c r="N75" s="44">
        <v>39814</v>
      </c>
      <c r="O75" s="27">
        <f t="shared" si="10"/>
        <v>0.10126520000000006</v>
      </c>
      <c r="P75" s="26">
        <f t="shared" si="11"/>
        <v>0.1275</v>
      </c>
      <c r="Q75" s="26">
        <f t="shared" si="12"/>
        <v>2.5000000000000001E-3</v>
      </c>
      <c r="R75" s="26">
        <f t="shared" si="13"/>
        <v>0.12468827930174564</v>
      </c>
      <c r="S75" s="26">
        <f t="shared" si="14"/>
        <v>2.6234799999999947E-2</v>
      </c>
      <c r="T75" s="27">
        <f t="shared" si="15"/>
        <v>8.4188279301745633E-2</v>
      </c>
    </row>
    <row r="76" spans="1:20" x14ac:dyDescent="0.25">
      <c r="A76" s="44">
        <v>39845</v>
      </c>
      <c r="B76" s="29">
        <f t="shared" si="8"/>
        <v>5.9000000000000004E-2</v>
      </c>
      <c r="C76" s="27">
        <v>0.1275</v>
      </c>
      <c r="D76">
        <v>8.5</v>
      </c>
      <c r="E76" s="28">
        <v>16114.5</v>
      </c>
      <c r="F76" s="37">
        <v>426</v>
      </c>
      <c r="G76" s="26">
        <v>2.5000000000000001E-3</v>
      </c>
      <c r="H76" s="27">
        <f t="shared" si="9"/>
        <v>6.4683663833805527E-2</v>
      </c>
      <c r="I76" s="44">
        <v>39845</v>
      </c>
      <c r="J76" s="11">
        <v>5.9</v>
      </c>
      <c r="K76">
        <v>8.5</v>
      </c>
      <c r="N76" s="44">
        <v>39845</v>
      </c>
      <c r="O76" s="27">
        <f t="shared" si="10"/>
        <v>0.10411339999999991</v>
      </c>
      <c r="P76" s="26">
        <f t="shared" si="11"/>
        <v>0.1275</v>
      </c>
      <c r="Q76" s="26">
        <f t="shared" si="12"/>
        <v>2.5000000000000001E-3</v>
      </c>
      <c r="R76" s="26">
        <f t="shared" si="13"/>
        <v>0.12468827930174564</v>
      </c>
      <c r="S76" s="26">
        <f t="shared" si="14"/>
        <v>2.3386600000000091E-2</v>
      </c>
      <c r="T76" s="27">
        <f t="shared" si="15"/>
        <v>8.2088279301745642E-2</v>
      </c>
    </row>
    <row r="77" spans="1:20" x14ac:dyDescent="0.25">
      <c r="A77" s="44">
        <v>39873</v>
      </c>
      <c r="B77" s="29">
        <f t="shared" si="8"/>
        <v>5.6100000000000004E-2</v>
      </c>
      <c r="C77" s="27">
        <v>0.1125</v>
      </c>
      <c r="D77">
        <v>9</v>
      </c>
      <c r="E77" s="28">
        <v>17655.68</v>
      </c>
      <c r="F77" s="35">
        <v>442</v>
      </c>
      <c r="G77" s="26">
        <v>2.5000000000000001E-3</v>
      </c>
      <c r="H77" s="27">
        <f t="shared" si="9"/>
        <v>5.3404033708928988E-2</v>
      </c>
      <c r="I77" s="44">
        <v>39873</v>
      </c>
      <c r="J77" s="11">
        <v>5.61</v>
      </c>
      <c r="K77">
        <v>9</v>
      </c>
      <c r="N77" s="44">
        <v>39873</v>
      </c>
      <c r="O77" s="27">
        <f t="shared" si="10"/>
        <v>0.10277961999999996</v>
      </c>
      <c r="P77" s="26">
        <f t="shared" si="11"/>
        <v>0.1125</v>
      </c>
      <c r="Q77" s="26">
        <f t="shared" si="12"/>
        <v>2.5000000000000001E-3</v>
      </c>
      <c r="R77" s="26">
        <f t="shared" si="13"/>
        <v>0.10972568578553621</v>
      </c>
      <c r="S77" s="26">
        <f t="shared" si="14"/>
        <v>9.7203800000000423E-3</v>
      </c>
      <c r="T77" s="27">
        <f t="shared" si="15"/>
        <v>6.5525685785536206E-2</v>
      </c>
    </row>
    <row r="78" spans="1:20" x14ac:dyDescent="0.25">
      <c r="A78" s="44">
        <v>39904</v>
      </c>
      <c r="B78" s="29">
        <f t="shared" si="8"/>
        <v>5.5300000000000002E-2</v>
      </c>
      <c r="C78" s="27">
        <v>0.10249999999999999</v>
      </c>
      <c r="D78">
        <v>8.9</v>
      </c>
      <c r="E78" s="28">
        <v>21682.49</v>
      </c>
      <c r="F78" s="35">
        <v>427</v>
      </c>
      <c r="G78" s="26">
        <v>2.5000000000000001E-3</v>
      </c>
      <c r="H78" s="27">
        <f t="shared" si="9"/>
        <v>4.4726618023311016E-2</v>
      </c>
      <c r="I78" s="44">
        <v>39904</v>
      </c>
      <c r="J78" s="11">
        <v>5.53</v>
      </c>
      <c r="K78">
        <v>8.9</v>
      </c>
      <c r="N78" s="44">
        <v>39904</v>
      </c>
      <c r="O78" s="27">
        <f t="shared" si="10"/>
        <v>0.10036130999999981</v>
      </c>
      <c r="P78" s="26">
        <f t="shared" si="11"/>
        <v>0.10249999999999999</v>
      </c>
      <c r="Q78" s="26">
        <f t="shared" si="12"/>
        <v>2.5000000000000001E-3</v>
      </c>
      <c r="R78" s="26">
        <f t="shared" si="13"/>
        <v>9.9750623441396513E-2</v>
      </c>
      <c r="S78" s="26">
        <f t="shared" si="14"/>
        <v>2.1386900000001791E-3</v>
      </c>
      <c r="T78" s="27">
        <f t="shared" si="15"/>
        <v>5.7050623441396511E-2</v>
      </c>
    </row>
    <row r="79" spans="1:20" x14ac:dyDescent="0.25">
      <c r="A79" s="44">
        <v>39934</v>
      </c>
      <c r="B79" s="29">
        <f t="shared" si="8"/>
        <v>5.2000000000000005E-2</v>
      </c>
      <c r="C79" s="27">
        <v>0.10249999999999999</v>
      </c>
      <c r="D79">
        <v>8.8000000000000007</v>
      </c>
      <c r="E79" s="28">
        <v>27003.919999999998</v>
      </c>
      <c r="F79" s="37">
        <v>351</v>
      </c>
      <c r="G79" s="26">
        <v>2.5000000000000001E-3</v>
      </c>
      <c r="H79" s="27">
        <f t="shared" si="9"/>
        <v>4.8003802281368912E-2</v>
      </c>
      <c r="I79" s="44">
        <v>39934</v>
      </c>
      <c r="J79" s="11">
        <v>5.2</v>
      </c>
      <c r="K79">
        <v>8.8000000000000007</v>
      </c>
      <c r="N79" s="44">
        <v>39934</v>
      </c>
      <c r="O79" s="27">
        <f t="shared" si="10"/>
        <v>8.8925200000000038E-2</v>
      </c>
      <c r="P79" s="26">
        <f t="shared" si="11"/>
        <v>0.10249999999999999</v>
      </c>
      <c r="Q79" s="26">
        <f t="shared" si="12"/>
        <v>2.5000000000000001E-3</v>
      </c>
      <c r="R79" s="26">
        <f t="shared" si="13"/>
        <v>9.9750623441396513E-2</v>
      </c>
      <c r="S79" s="26">
        <f t="shared" si="14"/>
        <v>1.3574799999999956E-2</v>
      </c>
      <c r="T79" s="27">
        <f t="shared" si="15"/>
        <v>6.4650623441396521E-2</v>
      </c>
    </row>
    <row r="80" spans="1:20" x14ac:dyDescent="0.25">
      <c r="A80" s="44">
        <v>39965</v>
      </c>
      <c r="B80" s="29">
        <f t="shared" si="8"/>
        <v>4.8000000000000001E-2</v>
      </c>
      <c r="C80" s="27">
        <v>9.2499999999999999E-2</v>
      </c>
      <c r="D80">
        <v>8.1</v>
      </c>
      <c r="E80" s="28">
        <v>26231.119999999999</v>
      </c>
      <c r="F80" s="37">
        <v>266</v>
      </c>
      <c r="G80" s="26">
        <v>2.5000000000000001E-3</v>
      </c>
      <c r="H80" s="27">
        <f t="shared" si="9"/>
        <v>4.2461832061068794E-2</v>
      </c>
      <c r="I80" s="44">
        <v>39965</v>
      </c>
      <c r="J80" s="11">
        <v>4.8</v>
      </c>
      <c r="K80">
        <v>8.1</v>
      </c>
      <c r="N80" s="44">
        <v>39965</v>
      </c>
      <c r="O80" s="27">
        <f t="shared" si="10"/>
        <v>7.5876800000000078E-2</v>
      </c>
      <c r="P80" s="26">
        <f t="shared" si="11"/>
        <v>9.2499999999999999E-2</v>
      </c>
      <c r="Q80" s="26">
        <f t="shared" si="12"/>
        <v>2.5000000000000001E-3</v>
      </c>
      <c r="R80" s="26">
        <f t="shared" si="13"/>
        <v>8.9775561097257039E-2</v>
      </c>
      <c r="S80" s="26">
        <f t="shared" si="14"/>
        <v>1.6623199999999921E-2</v>
      </c>
      <c r="T80" s="27">
        <f t="shared" si="15"/>
        <v>6.3175561097257041E-2</v>
      </c>
    </row>
    <row r="81" spans="1:20" x14ac:dyDescent="0.25">
      <c r="A81" s="44">
        <v>39995</v>
      </c>
      <c r="B81" s="29">
        <f t="shared" si="8"/>
        <v>4.4999999999999998E-2</v>
      </c>
      <c r="C81" s="27">
        <v>8.7499999999999994E-2</v>
      </c>
      <c r="D81">
        <v>8</v>
      </c>
      <c r="E81" s="28">
        <v>29396.52</v>
      </c>
      <c r="F81" s="37">
        <v>277</v>
      </c>
      <c r="G81" s="26">
        <v>2.5000000000000001E-3</v>
      </c>
      <c r="H81" s="27">
        <f t="shared" si="9"/>
        <v>4.0669856459330189E-2</v>
      </c>
      <c r="I81" s="44">
        <v>39995</v>
      </c>
      <c r="J81" s="11">
        <v>4.5</v>
      </c>
      <c r="K81">
        <v>8</v>
      </c>
      <c r="N81" s="44">
        <v>39995</v>
      </c>
      <c r="O81" s="27">
        <f t="shared" si="10"/>
        <v>7.3946499999999915E-2</v>
      </c>
      <c r="P81" s="26">
        <f t="shared" si="11"/>
        <v>8.7499999999999994E-2</v>
      </c>
      <c r="Q81" s="26">
        <f t="shared" si="12"/>
        <v>2.5000000000000001E-3</v>
      </c>
      <c r="R81" s="26">
        <f t="shared" si="13"/>
        <v>8.4788029925187081E-2</v>
      </c>
      <c r="S81" s="26">
        <f t="shared" si="14"/>
        <v>1.3553500000000079E-2</v>
      </c>
      <c r="T81" s="27">
        <f t="shared" si="15"/>
        <v>5.7088029925187078E-2</v>
      </c>
    </row>
    <row r="82" spans="1:20" x14ac:dyDescent="0.25">
      <c r="A82" s="44">
        <v>40026</v>
      </c>
      <c r="B82" s="29">
        <f t="shared" si="8"/>
        <v>4.36E-2</v>
      </c>
      <c r="C82" s="27">
        <v>8.7499999999999994E-2</v>
      </c>
      <c r="D82">
        <v>8.1</v>
      </c>
      <c r="E82" s="28">
        <v>29888.34</v>
      </c>
      <c r="F82" s="37">
        <v>243</v>
      </c>
      <c r="G82" s="26">
        <v>2.5000000000000001E-3</v>
      </c>
      <c r="H82" s="27">
        <f t="shared" si="9"/>
        <v>4.2065925642008173E-2</v>
      </c>
      <c r="I82" s="44">
        <v>40026</v>
      </c>
      <c r="J82" s="11">
        <v>4.3600000000000003</v>
      </c>
      <c r="K82">
        <v>8.1</v>
      </c>
      <c r="N82" s="44">
        <v>40026</v>
      </c>
      <c r="O82" s="27">
        <f t="shared" si="10"/>
        <v>6.8959480000000184E-2</v>
      </c>
      <c r="P82" s="26">
        <f t="shared" si="11"/>
        <v>8.7499999999999994E-2</v>
      </c>
      <c r="Q82" s="26">
        <f t="shared" si="12"/>
        <v>2.5000000000000001E-3</v>
      </c>
      <c r="R82" s="26">
        <f t="shared" si="13"/>
        <v>8.4788029925187081E-2</v>
      </c>
      <c r="S82" s="26">
        <f t="shared" si="14"/>
        <v>1.854051999999981E-2</v>
      </c>
      <c r="T82" s="27">
        <f t="shared" si="15"/>
        <v>6.0488029925187078E-2</v>
      </c>
    </row>
    <row r="83" spans="1:20" x14ac:dyDescent="0.25">
      <c r="A83" s="44">
        <v>40057</v>
      </c>
      <c r="B83" s="29">
        <f t="shared" si="8"/>
        <v>4.3400000000000001E-2</v>
      </c>
      <c r="C83" s="27">
        <v>8.7499999999999994E-2</v>
      </c>
      <c r="D83">
        <v>7.7</v>
      </c>
      <c r="E83" s="28">
        <v>34716.639999999999</v>
      </c>
      <c r="F83" s="35">
        <v>272</v>
      </c>
      <c r="G83" s="26">
        <v>2.5000000000000001E-3</v>
      </c>
      <c r="H83" s="27">
        <f t="shared" si="9"/>
        <v>4.2265669925244165E-2</v>
      </c>
      <c r="I83" s="44">
        <v>40057</v>
      </c>
      <c r="J83" s="11">
        <v>4.34</v>
      </c>
      <c r="K83">
        <v>7.7</v>
      </c>
      <c r="N83" s="44">
        <v>40057</v>
      </c>
      <c r="O83" s="27">
        <f t="shared" si="10"/>
        <v>7.1780479999999924E-2</v>
      </c>
      <c r="P83" s="26">
        <f t="shared" si="11"/>
        <v>8.7499999999999994E-2</v>
      </c>
      <c r="Q83" s="26">
        <f t="shared" si="12"/>
        <v>2.5000000000000001E-3</v>
      </c>
      <c r="R83" s="26">
        <f t="shared" si="13"/>
        <v>8.4788029925187081E-2</v>
      </c>
      <c r="S83" s="26">
        <f t="shared" si="14"/>
        <v>1.571952000000007E-2</v>
      </c>
      <c r="T83" s="27">
        <f t="shared" si="15"/>
        <v>5.7588029925187079E-2</v>
      </c>
    </row>
    <row r="84" spans="1:20" x14ac:dyDescent="0.25">
      <c r="A84" s="44">
        <v>40087</v>
      </c>
      <c r="B84" s="29">
        <f t="shared" si="8"/>
        <v>4.1700000000000001E-2</v>
      </c>
      <c r="C84" s="27">
        <v>8.7499999999999994E-2</v>
      </c>
      <c r="D84">
        <v>7.5</v>
      </c>
      <c r="E84" s="28">
        <v>35094.65</v>
      </c>
      <c r="F84" s="37">
        <v>251</v>
      </c>
      <c r="G84" s="26">
        <v>2.5000000000000001E-3</v>
      </c>
      <c r="H84" s="27">
        <f t="shared" si="9"/>
        <v>4.396659306902162E-2</v>
      </c>
      <c r="I84" s="44">
        <v>40087</v>
      </c>
      <c r="J84" s="11">
        <v>4.17</v>
      </c>
      <c r="K84">
        <v>7.5</v>
      </c>
      <c r="N84" s="44">
        <v>40087</v>
      </c>
      <c r="O84" s="27">
        <f t="shared" si="10"/>
        <v>6.7846669999999998E-2</v>
      </c>
      <c r="P84" s="26">
        <f t="shared" si="11"/>
        <v>8.7499999999999994E-2</v>
      </c>
      <c r="Q84" s="26">
        <f t="shared" si="12"/>
        <v>2.5000000000000001E-3</v>
      </c>
      <c r="R84" s="26">
        <f t="shared" si="13"/>
        <v>8.4788029925187081E-2</v>
      </c>
      <c r="S84" s="26">
        <f t="shared" si="14"/>
        <v>1.9653329999999997E-2</v>
      </c>
      <c r="T84" s="27">
        <f t="shared" si="15"/>
        <v>5.9688029925187083E-2</v>
      </c>
    </row>
    <row r="85" spans="1:20" x14ac:dyDescent="0.25">
      <c r="A85" s="44">
        <v>40118</v>
      </c>
      <c r="B85" s="29">
        <f t="shared" si="8"/>
        <v>4.2199999999999994E-2</v>
      </c>
      <c r="C85" s="27">
        <v>8.7499999999999994E-2</v>
      </c>
      <c r="D85">
        <v>7.4</v>
      </c>
      <c r="E85" s="28">
        <v>38308.92</v>
      </c>
      <c r="F85" s="35">
        <v>238</v>
      </c>
      <c r="G85" s="26">
        <v>2.5000000000000001E-3</v>
      </c>
      <c r="H85" s="27">
        <f t="shared" si="9"/>
        <v>4.3465745538284306E-2</v>
      </c>
      <c r="I85" s="44">
        <v>40118</v>
      </c>
      <c r="J85" s="11">
        <v>4.22</v>
      </c>
      <c r="K85">
        <v>7.4</v>
      </c>
      <c r="N85" s="44">
        <v>40118</v>
      </c>
      <c r="O85" s="27">
        <f t="shared" si="10"/>
        <v>6.7004360000000096E-2</v>
      </c>
      <c r="P85" s="26">
        <f t="shared" si="11"/>
        <v>8.7499999999999994E-2</v>
      </c>
      <c r="Q85" s="26">
        <f t="shared" si="12"/>
        <v>2.5000000000000001E-3</v>
      </c>
      <c r="R85" s="26">
        <f t="shared" si="13"/>
        <v>8.4788029925187081E-2</v>
      </c>
      <c r="S85" s="26">
        <f t="shared" si="14"/>
        <v>2.0495639999999898E-2</v>
      </c>
      <c r="T85" s="27">
        <f t="shared" si="15"/>
        <v>6.0988029925187079E-2</v>
      </c>
    </row>
    <row r="86" spans="1:20" x14ac:dyDescent="0.25">
      <c r="A86" s="44">
        <v>40148</v>
      </c>
      <c r="B86" s="29">
        <f t="shared" si="8"/>
        <v>4.3099999999999999E-2</v>
      </c>
      <c r="C86" s="27">
        <v>8.7499999999999994E-2</v>
      </c>
      <c r="D86">
        <v>6.8</v>
      </c>
      <c r="E86" s="28">
        <v>39350.78</v>
      </c>
      <c r="F86" s="37">
        <v>219</v>
      </c>
      <c r="G86" s="26">
        <v>2.5000000000000001E-3</v>
      </c>
      <c r="H86" s="27">
        <f t="shared" si="9"/>
        <v>4.2565429968363544E-2</v>
      </c>
      <c r="I86" s="44">
        <v>40148</v>
      </c>
      <c r="J86" s="11">
        <v>4.3099999999999996</v>
      </c>
      <c r="K86">
        <v>6.8</v>
      </c>
      <c r="N86" s="44">
        <v>40148</v>
      </c>
      <c r="O86" s="27">
        <f t="shared" si="10"/>
        <v>6.5943890000000005E-2</v>
      </c>
      <c r="P86" s="26">
        <f t="shared" si="11"/>
        <v>8.7499999999999994E-2</v>
      </c>
      <c r="Q86" s="26">
        <f t="shared" si="12"/>
        <v>2.5000000000000001E-3</v>
      </c>
      <c r="R86" s="26">
        <f t="shared" si="13"/>
        <v>8.4788029925187081E-2</v>
      </c>
      <c r="S86" s="26">
        <f t="shared" si="14"/>
        <v>2.1556109999999989E-2</v>
      </c>
      <c r="T86" s="27">
        <f t="shared" si="15"/>
        <v>6.2888029925187078E-2</v>
      </c>
    </row>
    <row r="87" spans="1:20" x14ac:dyDescent="0.25">
      <c r="A87" s="44">
        <v>40179</v>
      </c>
      <c r="B87" s="29">
        <f t="shared" si="8"/>
        <v>4.5899999999999996E-2</v>
      </c>
      <c r="C87" s="27">
        <v>8.7499999999999994E-2</v>
      </c>
      <c r="D87">
        <v>7.2</v>
      </c>
      <c r="E87" s="28">
        <v>34838.199999999997</v>
      </c>
      <c r="F87" s="37">
        <v>191</v>
      </c>
      <c r="G87" s="26">
        <v>2.5000000000000001E-3</v>
      </c>
      <c r="H87" s="27">
        <f t="shared" si="9"/>
        <v>3.9774357013098616E-2</v>
      </c>
      <c r="I87" s="44">
        <v>40179</v>
      </c>
      <c r="J87" s="11">
        <v>4.59</v>
      </c>
      <c r="K87">
        <v>7.2</v>
      </c>
      <c r="N87" s="44">
        <v>40179</v>
      </c>
      <c r="O87" s="27">
        <f t="shared" si="10"/>
        <v>6.5876689999999849E-2</v>
      </c>
      <c r="P87" s="26">
        <f t="shared" si="11"/>
        <v>8.7499999999999994E-2</v>
      </c>
      <c r="Q87" s="26">
        <f t="shared" si="12"/>
        <v>2.5000000000000001E-3</v>
      </c>
      <c r="R87" s="26">
        <f t="shared" si="13"/>
        <v>8.4788029925187081E-2</v>
      </c>
      <c r="S87" s="26">
        <f t="shared" si="14"/>
        <v>2.1623310000000145E-2</v>
      </c>
      <c r="T87" s="27">
        <f t="shared" si="15"/>
        <v>6.5688029925187075E-2</v>
      </c>
    </row>
    <row r="88" spans="1:20" x14ac:dyDescent="0.25">
      <c r="A88" s="44">
        <v>40210</v>
      </c>
      <c r="B88" s="29">
        <f t="shared" si="8"/>
        <v>4.8300000000000003E-2</v>
      </c>
      <c r="C88" s="27">
        <v>8.7499999999999994E-2</v>
      </c>
      <c r="D88">
        <v>7.4</v>
      </c>
      <c r="E88" s="28">
        <v>36803.129999999997</v>
      </c>
      <c r="F88" s="35">
        <v>230</v>
      </c>
      <c r="G88" s="26">
        <v>2.5000000000000001E-3</v>
      </c>
      <c r="H88" s="27">
        <f t="shared" si="9"/>
        <v>3.7393875798912513E-2</v>
      </c>
      <c r="I88" s="44">
        <v>40210</v>
      </c>
      <c r="J88" s="11">
        <v>4.83</v>
      </c>
      <c r="K88">
        <v>7.4</v>
      </c>
      <c r="N88" s="44">
        <v>40210</v>
      </c>
      <c r="O88" s="27">
        <f t="shared" si="10"/>
        <v>7.2410899999999945E-2</v>
      </c>
      <c r="P88" s="26">
        <f t="shared" si="11"/>
        <v>8.7499999999999994E-2</v>
      </c>
      <c r="Q88" s="26">
        <f t="shared" si="12"/>
        <v>2.5000000000000001E-3</v>
      </c>
      <c r="R88" s="26">
        <f t="shared" si="13"/>
        <v>8.4788029925187081E-2</v>
      </c>
      <c r="S88" s="26">
        <f t="shared" si="14"/>
        <v>1.508910000000005E-2</v>
      </c>
      <c r="T88" s="27">
        <f t="shared" si="15"/>
        <v>6.1788029925187081E-2</v>
      </c>
    </row>
    <row r="89" spans="1:20" x14ac:dyDescent="0.25">
      <c r="A89" s="44">
        <v>40238</v>
      </c>
      <c r="B89" s="29">
        <f t="shared" si="8"/>
        <v>5.1699999999999996E-2</v>
      </c>
      <c r="C89" s="27">
        <v>8.7499999999999994E-2</v>
      </c>
      <c r="D89">
        <v>7.6</v>
      </c>
      <c r="E89" s="28">
        <v>39541.230000000003</v>
      </c>
      <c r="F89" s="37">
        <v>201</v>
      </c>
      <c r="G89" s="26">
        <v>2.5000000000000001E-3</v>
      </c>
      <c r="H89" s="27">
        <f t="shared" si="9"/>
        <v>3.4040125511077157E-2</v>
      </c>
      <c r="I89" s="44">
        <v>40238</v>
      </c>
      <c r="J89" s="11">
        <v>5.17</v>
      </c>
      <c r="K89">
        <v>7.6</v>
      </c>
      <c r="N89" s="44">
        <v>40238</v>
      </c>
      <c r="O89" s="27">
        <f t="shared" si="10"/>
        <v>7.2839170000000175E-2</v>
      </c>
      <c r="P89" s="26">
        <f t="shared" si="11"/>
        <v>8.7499999999999994E-2</v>
      </c>
      <c r="Q89" s="26">
        <f t="shared" si="12"/>
        <v>2.5000000000000001E-3</v>
      </c>
      <c r="R89" s="26">
        <f t="shared" si="13"/>
        <v>8.4788029925187081E-2</v>
      </c>
      <c r="S89" s="26">
        <f t="shared" si="14"/>
        <v>1.4660829999999819E-2</v>
      </c>
      <c r="T89" s="27">
        <f t="shared" si="15"/>
        <v>6.4688029925187074E-2</v>
      </c>
    </row>
    <row r="90" spans="1:20" x14ac:dyDescent="0.25">
      <c r="A90" s="44">
        <v>40269</v>
      </c>
      <c r="B90" s="29">
        <f t="shared" si="8"/>
        <v>5.2600000000000001E-2</v>
      </c>
      <c r="C90" s="27">
        <v>9.5000000000000001E-2</v>
      </c>
      <c r="D90">
        <v>7.3</v>
      </c>
      <c r="E90" s="28">
        <v>38877.21</v>
      </c>
      <c r="F90" s="35">
        <v>184</v>
      </c>
      <c r="G90" s="26">
        <v>2.5000000000000001E-3</v>
      </c>
      <c r="H90" s="27">
        <f t="shared" si="9"/>
        <v>4.0281208436253158E-2</v>
      </c>
      <c r="I90" s="44">
        <v>40269</v>
      </c>
      <c r="J90" s="11">
        <v>5.26</v>
      </c>
      <c r="K90">
        <v>7.3</v>
      </c>
      <c r="N90" s="44">
        <v>40269</v>
      </c>
      <c r="O90" s="27">
        <f t="shared" si="10"/>
        <v>7.1967839999999894E-2</v>
      </c>
      <c r="P90" s="26">
        <f t="shared" si="11"/>
        <v>9.5000000000000001E-2</v>
      </c>
      <c r="Q90" s="26">
        <f t="shared" si="12"/>
        <v>2.5000000000000001E-3</v>
      </c>
      <c r="R90" s="26">
        <f t="shared" si="13"/>
        <v>9.2269326683291908E-2</v>
      </c>
      <c r="S90" s="26">
        <f t="shared" si="14"/>
        <v>2.3032160000000107E-2</v>
      </c>
      <c r="T90" s="27">
        <f t="shared" si="15"/>
        <v>7.3869326683291908E-2</v>
      </c>
    </row>
    <row r="91" spans="1:20" x14ac:dyDescent="0.25">
      <c r="A91" s="44">
        <v>40299</v>
      </c>
      <c r="B91" s="29">
        <f t="shared" si="8"/>
        <v>5.2199999999999996E-2</v>
      </c>
      <c r="C91" s="27">
        <v>9.5000000000000001E-2</v>
      </c>
      <c r="D91">
        <v>7.5</v>
      </c>
      <c r="E91" s="28">
        <v>34679.040000000001</v>
      </c>
      <c r="F91" s="37">
        <v>190</v>
      </c>
      <c r="G91" s="26">
        <v>2.5000000000000001E-3</v>
      </c>
      <c r="H91" s="27">
        <f t="shared" si="9"/>
        <v>4.0676677437749387E-2</v>
      </c>
      <c r="I91" s="44">
        <v>40299</v>
      </c>
      <c r="J91" s="11">
        <v>5.22</v>
      </c>
      <c r="K91">
        <v>7.5</v>
      </c>
      <c r="N91" s="44">
        <v>40299</v>
      </c>
      <c r="O91" s="27">
        <f t="shared" si="10"/>
        <v>7.2191799999999917E-2</v>
      </c>
      <c r="P91" s="26">
        <f t="shared" si="11"/>
        <v>9.5000000000000001E-2</v>
      </c>
      <c r="Q91" s="26">
        <f t="shared" si="12"/>
        <v>2.5000000000000001E-3</v>
      </c>
      <c r="R91" s="26">
        <f t="shared" si="13"/>
        <v>9.2269326683291908E-2</v>
      </c>
      <c r="S91" s="26">
        <f t="shared" si="14"/>
        <v>2.2808200000000084E-2</v>
      </c>
      <c r="T91" s="27">
        <f t="shared" si="15"/>
        <v>7.3269326683291905E-2</v>
      </c>
    </row>
    <row r="92" spans="1:20" x14ac:dyDescent="0.25">
      <c r="A92" s="44">
        <v>40330</v>
      </c>
      <c r="B92" s="29">
        <f t="shared" si="8"/>
        <v>4.8399999999999999E-2</v>
      </c>
      <c r="C92" s="27">
        <v>0.10249999999999999</v>
      </c>
      <c r="D92">
        <v>7</v>
      </c>
      <c r="E92" s="28">
        <v>33834.480000000003</v>
      </c>
      <c r="F92" s="37">
        <v>235</v>
      </c>
      <c r="G92" s="26">
        <v>2.5000000000000001E-3</v>
      </c>
      <c r="H92" s="27">
        <f t="shared" si="9"/>
        <v>5.1602441816100741E-2</v>
      </c>
      <c r="I92" s="44">
        <v>40330</v>
      </c>
      <c r="J92" s="11">
        <v>4.84</v>
      </c>
      <c r="K92">
        <v>7</v>
      </c>
      <c r="N92" s="44">
        <v>40330</v>
      </c>
      <c r="O92" s="27">
        <f t="shared" si="10"/>
        <v>7.303740000000003E-2</v>
      </c>
      <c r="P92" s="26">
        <f t="shared" si="11"/>
        <v>0.10249999999999999</v>
      </c>
      <c r="Q92" s="26">
        <f t="shared" si="12"/>
        <v>2.5000000000000001E-3</v>
      </c>
      <c r="R92" s="26">
        <f t="shared" si="13"/>
        <v>9.9750623441396513E-2</v>
      </c>
      <c r="S92" s="26">
        <f t="shared" si="14"/>
        <v>2.9462599999999964E-2</v>
      </c>
      <c r="T92" s="27">
        <f t="shared" si="15"/>
        <v>7.625062344139652E-2</v>
      </c>
    </row>
    <row r="93" spans="1:20" x14ac:dyDescent="0.25">
      <c r="A93" s="44">
        <v>40360</v>
      </c>
      <c r="B93" s="29">
        <f t="shared" si="8"/>
        <v>4.5999999999999999E-2</v>
      </c>
      <c r="C93" s="27">
        <v>0.1075</v>
      </c>
      <c r="D93">
        <v>6.9</v>
      </c>
      <c r="E93" s="28">
        <v>38347.94</v>
      </c>
      <c r="F93" s="37">
        <v>250</v>
      </c>
      <c r="G93" s="26">
        <v>2.5000000000000001E-3</v>
      </c>
      <c r="H93" s="27">
        <f t="shared" si="9"/>
        <v>5.8795411089866079E-2</v>
      </c>
      <c r="I93" s="44">
        <v>40360</v>
      </c>
      <c r="J93" s="11">
        <v>4.5999999999999996</v>
      </c>
      <c r="K93">
        <v>6.9</v>
      </c>
      <c r="N93" s="44">
        <v>40360</v>
      </c>
      <c r="O93" s="27">
        <f t="shared" si="10"/>
        <v>7.2149999999999936E-2</v>
      </c>
      <c r="P93" s="26">
        <f t="shared" si="11"/>
        <v>0.1075</v>
      </c>
      <c r="Q93" s="26">
        <f t="shared" si="12"/>
        <v>2.5000000000000001E-3</v>
      </c>
      <c r="R93" s="26">
        <f t="shared" si="13"/>
        <v>0.10473815461346625</v>
      </c>
      <c r="S93" s="26">
        <f t="shared" si="14"/>
        <v>3.5350000000000062E-2</v>
      </c>
      <c r="T93" s="27">
        <f t="shared" si="15"/>
        <v>7.9738154613466256E-2</v>
      </c>
    </row>
    <row r="94" spans="1:20" x14ac:dyDescent="0.25">
      <c r="A94" s="44">
        <v>40391</v>
      </c>
      <c r="B94" s="29">
        <f t="shared" si="8"/>
        <v>4.4900000000000002E-2</v>
      </c>
      <c r="C94" s="27">
        <v>0.1075</v>
      </c>
      <c r="D94">
        <v>6.7</v>
      </c>
      <c r="E94" s="28">
        <v>37108.28</v>
      </c>
      <c r="F94" s="35">
        <v>204</v>
      </c>
      <c r="G94" s="26">
        <v>2.5000000000000001E-3</v>
      </c>
      <c r="H94" s="27">
        <f t="shared" si="9"/>
        <v>5.9910039238204593E-2</v>
      </c>
      <c r="I94" s="44">
        <v>40391</v>
      </c>
      <c r="J94" s="11">
        <v>4.49</v>
      </c>
      <c r="K94">
        <v>6.7</v>
      </c>
      <c r="N94" s="44">
        <v>40391</v>
      </c>
      <c r="O94" s="27">
        <f t="shared" si="10"/>
        <v>6.6215959999999852E-2</v>
      </c>
      <c r="P94" s="26">
        <f t="shared" si="11"/>
        <v>0.1075</v>
      </c>
      <c r="Q94" s="26">
        <f t="shared" si="12"/>
        <v>2.5000000000000001E-3</v>
      </c>
      <c r="R94" s="26">
        <f t="shared" si="13"/>
        <v>0.10473815461346625</v>
      </c>
      <c r="S94" s="26">
        <f t="shared" si="14"/>
        <v>4.1284040000000147E-2</v>
      </c>
      <c r="T94" s="27">
        <f t="shared" si="15"/>
        <v>8.4338154613466249E-2</v>
      </c>
    </row>
    <row r="95" spans="1:20" x14ac:dyDescent="0.25">
      <c r="A95" s="44">
        <v>40422</v>
      </c>
      <c r="B95" s="29">
        <f t="shared" si="8"/>
        <v>4.7E-2</v>
      </c>
      <c r="C95" s="27">
        <v>0.1075</v>
      </c>
      <c r="D95">
        <v>6.2</v>
      </c>
      <c r="E95" s="28">
        <v>41153.32</v>
      </c>
      <c r="F95" s="35">
        <v>222</v>
      </c>
      <c r="G95" s="26">
        <v>2.5000000000000001E-3</v>
      </c>
      <c r="H95" s="27">
        <f t="shared" si="9"/>
        <v>5.778414517669539E-2</v>
      </c>
      <c r="I95" s="44">
        <v>40422</v>
      </c>
      <c r="J95" s="11">
        <v>4.7</v>
      </c>
      <c r="K95">
        <v>6.2</v>
      </c>
      <c r="N95" s="44">
        <v>40422</v>
      </c>
      <c r="O95" s="27">
        <f t="shared" si="10"/>
        <v>7.0243399999999845E-2</v>
      </c>
      <c r="P95" s="26">
        <f t="shared" si="11"/>
        <v>0.1075</v>
      </c>
      <c r="Q95" s="26">
        <f t="shared" si="12"/>
        <v>2.5000000000000001E-3</v>
      </c>
      <c r="R95" s="26">
        <f t="shared" si="13"/>
        <v>0.10473815461346625</v>
      </c>
      <c r="S95" s="26">
        <f t="shared" si="14"/>
        <v>3.7256600000000153E-2</v>
      </c>
      <c r="T95" s="27">
        <f t="shared" si="15"/>
        <v>8.2538154613466252E-2</v>
      </c>
    </row>
    <row r="96" spans="1:20" x14ac:dyDescent="0.25">
      <c r="A96" s="44">
        <v>40452</v>
      </c>
      <c r="B96" s="29">
        <f t="shared" si="8"/>
        <v>5.2000000000000005E-2</v>
      </c>
      <c r="C96" s="27">
        <v>0.1075</v>
      </c>
      <c r="D96">
        <v>6.1</v>
      </c>
      <c r="E96" s="28">
        <v>41359.74</v>
      </c>
      <c r="F96" s="37">
        <v>203</v>
      </c>
      <c r="G96" s="26">
        <v>2.5000000000000001E-3</v>
      </c>
      <c r="H96" s="27">
        <f t="shared" si="9"/>
        <v>5.2756653992395375E-2</v>
      </c>
      <c r="I96" s="44">
        <v>40452</v>
      </c>
      <c r="J96" s="11">
        <v>5.2</v>
      </c>
      <c r="K96">
        <v>6.1</v>
      </c>
      <c r="N96" s="44">
        <v>40452</v>
      </c>
      <c r="O96" s="27">
        <f t="shared" si="10"/>
        <v>7.3355599999999965E-2</v>
      </c>
      <c r="P96" s="26">
        <f t="shared" si="11"/>
        <v>0.1075</v>
      </c>
      <c r="Q96" s="26">
        <f t="shared" si="12"/>
        <v>2.5000000000000001E-3</v>
      </c>
      <c r="R96" s="26">
        <f t="shared" si="13"/>
        <v>0.10473815461346625</v>
      </c>
      <c r="S96" s="26">
        <f t="shared" si="14"/>
        <v>3.4144400000000033E-2</v>
      </c>
      <c r="T96" s="27">
        <f t="shared" si="15"/>
        <v>8.4438154613466251E-2</v>
      </c>
    </row>
    <row r="97" spans="1:20" x14ac:dyDescent="0.25">
      <c r="A97" s="44">
        <v>40483</v>
      </c>
      <c r="B97" s="29">
        <f t="shared" si="8"/>
        <v>5.6299999999999996E-2</v>
      </c>
      <c r="C97" s="27">
        <v>0.1075</v>
      </c>
      <c r="D97">
        <v>5.7</v>
      </c>
      <c r="E97" s="28">
        <v>39631.78</v>
      </c>
      <c r="F97" s="37">
        <v>171</v>
      </c>
      <c r="G97" s="26">
        <v>2.5000000000000001E-3</v>
      </c>
      <c r="H97" s="27">
        <f t="shared" si="9"/>
        <v>4.8471078292151804E-2</v>
      </c>
      <c r="I97" s="44">
        <v>40483</v>
      </c>
      <c r="J97" s="11">
        <v>5.63</v>
      </c>
      <c r="K97">
        <v>5.7</v>
      </c>
      <c r="N97" s="44">
        <v>40483</v>
      </c>
      <c r="O97" s="27">
        <f t="shared" si="10"/>
        <v>7.4362729999999821E-2</v>
      </c>
      <c r="P97" s="26">
        <f t="shared" si="11"/>
        <v>0.1075</v>
      </c>
      <c r="Q97" s="26">
        <f t="shared" si="12"/>
        <v>2.5000000000000001E-3</v>
      </c>
      <c r="R97" s="26">
        <f t="shared" si="13"/>
        <v>0.10473815461346625</v>
      </c>
      <c r="S97" s="26">
        <f t="shared" si="14"/>
        <v>3.3137270000000177E-2</v>
      </c>
      <c r="T97" s="27">
        <f t="shared" si="15"/>
        <v>8.7638154613466246E-2</v>
      </c>
    </row>
    <row r="98" spans="1:20" x14ac:dyDescent="0.25">
      <c r="A98" s="44">
        <v>40513</v>
      </c>
      <c r="B98" s="29">
        <f t="shared" si="8"/>
        <v>5.91E-2</v>
      </c>
      <c r="C98" s="27">
        <v>0.1075</v>
      </c>
      <c r="D98">
        <v>5.3</v>
      </c>
      <c r="E98" s="28">
        <v>41745.65</v>
      </c>
      <c r="F98" s="35">
        <v>183</v>
      </c>
      <c r="G98" s="26">
        <v>2.5000000000000001E-3</v>
      </c>
      <c r="H98" s="27">
        <f t="shared" si="9"/>
        <v>4.5699178547823571E-2</v>
      </c>
      <c r="I98" s="44">
        <v>40513</v>
      </c>
      <c r="J98" s="11">
        <v>5.91</v>
      </c>
      <c r="K98">
        <v>5.3</v>
      </c>
      <c r="N98" s="44">
        <v>40513</v>
      </c>
      <c r="O98" s="27">
        <f t="shared" si="10"/>
        <v>7.8481529999999911E-2</v>
      </c>
      <c r="P98" s="26">
        <f t="shared" si="11"/>
        <v>0.1075</v>
      </c>
      <c r="Q98" s="26">
        <f t="shared" si="12"/>
        <v>2.5000000000000001E-3</v>
      </c>
      <c r="R98" s="26">
        <f t="shared" si="13"/>
        <v>0.10473815461346625</v>
      </c>
      <c r="S98" s="26">
        <f t="shared" si="14"/>
        <v>2.9018470000000088E-2</v>
      </c>
      <c r="T98" s="27">
        <f t="shared" si="15"/>
        <v>8.6438154613466253E-2</v>
      </c>
    </row>
    <row r="99" spans="1:20" x14ac:dyDescent="0.25">
      <c r="A99" s="44">
        <v>40544</v>
      </c>
      <c r="B99" s="29">
        <f t="shared" si="8"/>
        <v>5.9900000000000002E-2</v>
      </c>
      <c r="C99" s="27">
        <v>0.1125</v>
      </c>
      <c r="D99">
        <v>6.1</v>
      </c>
      <c r="E99" s="28">
        <v>40088.97</v>
      </c>
      <c r="F99" s="35">
        <v>181</v>
      </c>
      <c r="G99" s="26">
        <v>2.5000000000000001E-3</v>
      </c>
      <c r="H99" s="27">
        <f t="shared" si="9"/>
        <v>4.9627323332389839E-2</v>
      </c>
      <c r="I99" s="44">
        <v>40544</v>
      </c>
      <c r="J99" s="11">
        <v>5.99</v>
      </c>
      <c r="K99">
        <v>6.1</v>
      </c>
      <c r="N99" s="44">
        <v>40544</v>
      </c>
      <c r="O99" s="27">
        <f t="shared" si="10"/>
        <v>7.908419000000011E-2</v>
      </c>
      <c r="P99" s="26">
        <f t="shared" si="11"/>
        <v>0.1125</v>
      </c>
      <c r="Q99" s="26">
        <f t="shared" si="12"/>
        <v>2.5000000000000001E-3</v>
      </c>
      <c r="R99" s="26">
        <f t="shared" si="13"/>
        <v>0.10972568578553621</v>
      </c>
      <c r="S99" s="26">
        <f t="shared" si="14"/>
        <v>3.3415809999999893E-2</v>
      </c>
      <c r="T99" s="27">
        <f t="shared" si="15"/>
        <v>9.1625685785536204E-2</v>
      </c>
    </row>
    <row r="100" spans="1:20" x14ac:dyDescent="0.25">
      <c r="A100" s="44">
        <v>40575</v>
      </c>
      <c r="B100" s="29">
        <f t="shared" si="8"/>
        <v>6.0100000000000001E-2</v>
      </c>
      <c r="C100" s="27">
        <v>0.1125</v>
      </c>
      <c r="D100">
        <v>6.4</v>
      </c>
      <c r="E100" s="28">
        <v>40385.32</v>
      </c>
      <c r="F100" s="35">
        <v>169</v>
      </c>
      <c r="G100" s="26">
        <v>2.5000000000000001E-3</v>
      </c>
      <c r="H100" s="27">
        <f t="shared" si="9"/>
        <v>4.9429299122724313E-2</v>
      </c>
      <c r="I100" s="44">
        <v>40575</v>
      </c>
      <c r="J100" s="11">
        <v>6.01</v>
      </c>
      <c r="K100">
        <v>6.4</v>
      </c>
      <c r="N100" s="44">
        <v>40575</v>
      </c>
      <c r="O100" s="27">
        <f t="shared" si="10"/>
        <v>7.8015689999999971E-2</v>
      </c>
      <c r="P100" s="26">
        <f t="shared" si="11"/>
        <v>0.1125</v>
      </c>
      <c r="Q100" s="26">
        <f t="shared" si="12"/>
        <v>2.5000000000000001E-3</v>
      </c>
      <c r="R100" s="26">
        <f t="shared" si="13"/>
        <v>0.10972568578553621</v>
      </c>
      <c r="S100" s="26">
        <f t="shared" si="14"/>
        <v>3.4484310000000032E-2</v>
      </c>
      <c r="T100" s="27">
        <f t="shared" si="15"/>
        <v>9.2825685785536211E-2</v>
      </c>
    </row>
    <row r="101" spans="1:20" x14ac:dyDescent="0.25">
      <c r="A101" s="44">
        <v>40603</v>
      </c>
      <c r="B101" s="29">
        <f t="shared" si="8"/>
        <v>6.3E-2</v>
      </c>
      <c r="C101" s="27">
        <v>0.11749999999999999</v>
      </c>
      <c r="D101">
        <v>6.5</v>
      </c>
      <c r="E101" s="28">
        <v>41993.99</v>
      </c>
      <c r="F101" s="37">
        <v>174</v>
      </c>
      <c r="G101" s="26">
        <v>2.5000000000000001E-3</v>
      </c>
      <c r="H101" s="27">
        <f t="shared" si="9"/>
        <v>5.1269990592662351E-2</v>
      </c>
      <c r="I101" s="44">
        <v>40603</v>
      </c>
      <c r="J101" s="11">
        <v>6.3</v>
      </c>
      <c r="K101">
        <v>6.5</v>
      </c>
      <c r="N101" s="44">
        <v>40603</v>
      </c>
      <c r="O101" s="27">
        <f t="shared" si="10"/>
        <v>8.149620000000013E-2</v>
      </c>
      <c r="P101" s="26">
        <f t="shared" si="11"/>
        <v>0.11749999999999999</v>
      </c>
      <c r="Q101" s="26">
        <f t="shared" si="12"/>
        <v>2.5000000000000001E-3</v>
      </c>
      <c r="R101" s="26">
        <f t="shared" si="13"/>
        <v>0.11471321695760595</v>
      </c>
      <c r="S101" s="26">
        <f t="shared" si="14"/>
        <v>3.6003799999999864E-2</v>
      </c>
      <c r="T101" s="27">
        <f t="shared" si="15"/>
        <v>9.7313216957605947E-2</v>
      </c>
    </row>
    <row r="102" spans="1:20" x14ac:dyDescent="0.25">
      <c r="A102" s="44">
        <v>40634</v>
      </c>
      <c r="B102" s="29">
        <f t="shared" si="8"/>
        <v>6.5099999999999991E-2</v>
      </c>
      <c r="C102" s="27">
        <v>0.12</v>
      </c>
      <c r="D102">
        <v>6.4</v>
      </c>
      <c r="E102" s="28">
        <v>41994.45</v>
      </c>
      <c r="F102" s="35">
        <v>171</v>
      </c>
      <c r="G102" s="26">
        <v>2.5000000000000001E-3</v>
      </c>
      <c r="H102" s="27">
        <f t="shared" si="9"/>
        <v>5.1544455919632082E-2</v>
      </c>
      <c r="I102" s="44">
        <v>40634</v>
      </c>
      <c r="J102" s="11">
        <v>6.51</v>
      </c>
      <c r="K102">
        <v>6.4</v>
      </c>
      <c r="N102" s="44">
        <v>40634</v>
      </c>
      <c r="O102" s="27">
        <f t="shared" si="10"/>
        <v>8.3313209999999804E-2</v>
      </c>
      <c r="P102" s="26">
        <f t="shared" si="11"/>
        <v>0.12</v>
      </c>
      <c r="Q102" s="26">
        <f t="shared" si="12"/>
        <v>2.5000000000000001E-3</v>
      </c>
      <c r="R102" s="26">
        <f t="shared" si="13"/>
        <v>0.11720698254364104</v>
      </c>
      <c r="S102" s="26">
        <f t="shared" si="14"/>
        <v>3.6686790000000191E-2</v>
      </c>
      <c r="T102" s="27">
        <f t="shared" si="15"/>
        <v>0.10010698254364103</v>
      </c>
    </row>
    <row r="103" spans="1:20" x14ac:dyDescent="0.25">
      <c r="A103" s="44">
        <v>40664</v>
      </c>
      <c r="B103" s="29">
        <f t="shared" si="8"/>
        <v>6.5500000000000003E-2</v>
      </c>
      <c r="C103" s="27">
        <v>0.12</v>
      </c>
      <c r="D103">
        <v>6.4</v>
      </c>
      <c r="E103" s="28">
        <v>40905.25</v>
      </c>
      <c r="F103" s="35">
        <v>165</v>
      </c>
      <c r="G103" s="26">
        <v>2.5000000000000001E-3</v>
      </c>
      <c r="H103" s="27">
        <f t="shared" si="9"/>
        <v>5.114969497888322E-2</v>
      </c>
      <c r="I103" s="44">
        <v>40664</v>
      </c>
      <c r="J103" s="11">
        <v>6.55</v>
      </c>
      <c r="K103">
        <v>6.4</v>
      </c>
      <c r="N103" s="44">
        <v>40664</v>
      </c>
      <c r="O103" s="27">
        <f t="shared" si="10"/>
        <v>8.3080750000000148E-2</v>
      </c>
      <c r="P103" s="26">
        <f t="shared" si="11"/>
        <v>0.12</v>
      </c>
      <c r="Q103" s="26">
        <f t="shared" si="12"/>
        <v>2.5000000000000001E-3</v>
      </c>
      <c r="R103" s="26">
        <f t="shared" si="13"/>
        <v>0.11720698254364104</v>
      </c>
      <c r="S103" s="26">
        <f t="shared" si="14"/>
        <v>3.6919249999999848E-2</v>
      </c>
      <c r="T103" s="27">
        <f t="shared" si="15"/>
        <v>0.10070698254364104</v>
      </c>
    </row>
    <row r="104" spans="1:20" x14ac:dyDescent="0.25">
      <c r="A104" s="44">
        <v>40695</v>
      </c>
      <c r="B104" s="29">
        <f t="shared" si="8"/>
        <v>6.7099999999999993E-2</v>
      </c>
      <c r="C104" s="27">
        <v>0.1225</v>
      </c>
      <c r="D104">
        <v>6.2</v>
      </c>
      <c r="E104" s="28">
        <v>39933.21</v>
      </c>
      <c r="F104" s="37">
        <v>176</v>
      </c>
      <c r="G104" s="26">
        <v>2.5000000000000001E-3</v>
      </c>
      <c r="H104" s="27">
        <f t="shared" si="9"/>
        <v>5.1916408958860627E-2</v>
      </c>
      <c r="I104" s="44">
        <v>40695</v>
      </c>
      <c r="J104" s="11">
        <v>6.71</v>
      </c>
      <c r="K104">
        <v>6.2</v>
      </c>
      <c r="N104" s="44">
        <v>40695</v>
      </c>
      <c r="O104" s="27">
        <f t="shared" si="10"/>
        <v>8.5880959999999895E-2</v>
      </c>
      <c r="P104" s="26">
        <f t="shared" si="11"/>
        <v>0.1225</v>
      </c>
      <c r="Q104" s="26">
        <f t="shared" si="12"/>
        <v>2.5000000000000001E-3</v>
      </c>
      <c r="R104" s="26">
        <f t="shared" si="13"/>
        <v>0.1197007481296759</v>
      </c>
      <c r="S104" s="26">
        <f t="shared" si="14"/>
        <v>3.6619040000000103E-2</v>
      </c>
      <c r="T104" s="27">
        <f t="shared" si="15"/>
        <v>0.1021007481296759</v>
      </c>
    </row>
    <row r="105" spans="1:20" x14ac:dyDescent="0.25">
      <c r="A105" s="44">
        <v>40725</v>
      </c>
      <c r="B105" s="29">
        <f t="shared" si="8"/>
        <v>6.8699999999999997E-2</v>
      </c>
      <c r="C105" s="27">
        <v>0.125</v>
      </c>
      <c r="D105">
        <v>6</v>
      </c>
      <c r="E105" s="28">
        <v>37975.11</v>
      </c>
      <c r="F105" s="35">
        <v>147</v>
      </c>
      <c r="G105" s="26">
        <v>2.5000000000000001E-3</v>
      </c>
      <c r="H105" s="27">
        <f t="shared" si="9"/>
        <v>5.2680827173201106E-2</v>
      </c>
      <c r="I105" s="44">
        <v>40725</v>
      </c>
      <c r="J105" s="11">
        <v>6.87</v>
      </c>
      <c r="K105">
        <v>6</v>
      </c>
      <c r="N105" s="44">
        <v>40725</v>
      </c>
      <c r="O105" s="27">
        <f t="shared" si="10"/>
        <v>8.4409889999999876E-2</v>
      </c>
      <c r="P105" s="26">
        <f t="shared" si="11"/>
        <v>0.125</v>
      </c>
      <c r="Q105" s="26">
        <f t="shared" si="12"/>
        <v>2.5000000000000001E-3</v>
      </c>
      <c r="R105" s="26">
        <f t="shared" si="13"/>
        <v>0.12219451371571077</v>
      </c>
      <c r="S105" s="26">
        <f t="shared" si="14"/>
        <v>4.0590110000000124E-2</v>
      </c>
      <c r="T105" s="27">
        <f t="shared" si="15"/>
        <v>0.10749451371571077</v>
      </c>
    </row>
    <row r="106" spans="1:20" x14ac:dyDescent="0.25">
      <c r="A106" s="44">
        <v>40756</v>
      </c>
      <c r="B106" s="29">
        <f t="shared" si="8"/>
        <v>7.2300000000000003E-2</v>
      </c>
      <c r="C106" s="27">
        <v>0.12</v>
      </c>
      <c r="D106">
        <v>6</v>
      </c>
      <c r="E106" s="28">
        <v>35543.81</v>
      </c>
      <c r="F106" s="35">
        <v>155</v>
      </c>
      <c r="G106" s="26">
        <v>2.5000000000000001E-3</v>
      </c>
      <c r="H106" s="27">
        <f t="shared" si="9"/>
        <v>4.4483819826541149E-2</v>
      </c>
      <c r="I106" s="44">
        <v>40756</v>
      </c>
      <c r="J106" s="11">
        <v>7.23</v>
      </c>
      <c r="K106">
        <v>6</v>
      </c>
      <c r="N106" s="44">
        <v>40756</v>
      </c>
      <c r="O106" s="27">
        <f t="shared" si="10"/>
        <v>8.8920650000000157E-2</v>
      </c>
      <c r="P106" s="26">
        <f t="shared" si="11"/>
        <v>0.12</v>
      </c>
      <c r="Q106" s="26">
        <f t="shared" si="12"/>
        <v>2.5000000000000001E-3</v>
      </c>
      <c r="R106" s="26">
        <f t="shared" si="13"/>
        <v>0.11720698254364104</v>
      </c>
      <c r="S106" s="26">
        <f t="shared" si="14"/>
        <v>3.1079349999999839E-2</v>
      </c>
      <c r="T106" s="27">
        <f t="shared" si="15"/>
        <v>0.10170698254364104</v>
      </c>
    </row>
    <row r="107" spans="1:20" x14ac:dyDescent="0.25">
      <c r="A107" s="44">
        <v>40787</v>
      </c>
      <c r="B107" s="29">
        <f t="shared" si="8"/>
        <v>7.3099999999999998E-2</v>
      </c>
      <c r="C107" s="27">
        <v>0.12</v>
      </c>
      <c r="D107">
        <v>6</v>
      </c>
      <c r="E107" s="28">
        <v>27813.64</v>
      </c>
      <c r="F107" s="37">
        <v>201</v>
      </c>
      <c r="G107" s="26">
        <v>2.5000000000000001E-3</v>
      </c>
      <c r="H107" s="27">
        <f t="shared" si="9"/>
        <v>4.3705153294194554E-2</v>
      </c>
      <c r="I107" s="44">
        <v>40787</v>
      </c>
      <c r="J107" s="11">
        <v>7.31</v>
      </c>
      <c r="K107">
        <v>6</v>
      </c>
      <c r="N107" s="44">
        <v>40787</v>
      </c>
      <c r="O107" s="27">
        <f t="shared" si="10"/>
        <v>9.4669310000000007E-2</v>
      </c>
      <c r="P107" s="26">
        <f t="shared" si="11"/>
        <v>0.12</v>
      </c>
      <c r="Q107" s="26">
        <f t="shared" si="12"/>
        <v>2.5000000000000001E-3</v>
      </c>
      <c r="R107" s="26">
        <f t="shared" si="13"/>
        <v>0.11720698254364104</v>
      </c>
      <c r="S107" s="26">
        <f t="shared" si="14"/>
        <v>2.5330689999999989E-2</v>
      </c>
      <c r="T107" s="27">
        <f t="shared" si="15"/>
        <v>9.7106982543641029E-2</v>
      </c>
    </row>
    <row r="108" spans="1:20" x14ac:dyDescent="0.25">
      <c r="A108" s="44">
        <v>40817</v>
      </c>
      <c r="B108" s="29">
        <f t="shared" si="8"/>
        <v>6.9699999999999998E-2</v>
      </c>
      <c r="C108" s="27">
        <v>0.115</v>
      </c>
      <c r="D108">
        <v>5.8</v>
      </c>
      <c r="E108" s="28">
        <v>34160.269999999997</v>
      </c>
      <c r="F108" s="35">
        <v>286</v>
      </c>
      <c r="G108" s="26">
        <v>2.5000000000000001E-3</v>
      </c>
      <c r="H108" s="27">
        <f t="shared" si="9"/>
        <v>4.2348321959427837E-2</v>
      </c>
      <c r="I108" s="44">
        <v>40817</v>
      </c>
      <c r="J108" s="11">
        <v>6.97</v>
      </c>
      <c r="K108">
        <v>5.8</v>
      </c>
      <c r="N108" s="44">
        <v>40817</v>
      </c>
      <c r="O108" s="27">
        <f t="shared" si="10"/>
        <v>0.10029342000000008</v>
      </c>
      <c r="P108" s="26">
        <f t="shared" si="11"/>
        <v>0.115</v>
      </c>
      <c r="Q108" s="26">
        <f t="shared" si="12"/>
        <v>2.5000000000000001E-3</v>
      </c>
      <c r="R108" s="26">
        <f t="shared" si="13"/>
        <v>0.11221945137157108</v>
      </c>
      <c r="S108" s="26">
        <f t="shared" si="14"/>
        <v>1.4706579999999927E-2</v>
      </c>
      <c r="T108" s="27">
        <f t="shared" si="15"/>
        <v>8.3619451371571077E-2</v>
      </c>
    </row>
    <row r="109" spans="1:20" x14ac:dyDescent="0.25">
      <c r="A109" s="44">
        <v>40848</v>
      </c>
      <c r="B109" s="29">
        <f t="shared" si="8"/>
        <v>6.6400000000000001E-2</v>
      </c>
      <c r="C109" s="27">
        <v>0.11</v>
      </c>
      <c r="D109">
        <v>5.2</v>
      </c>
      <c r="E109" s="28">
        <v>31381.09</v>
      </c>
      <c r="F109" s="35">
        <v>231</v>
      </c>
      <c r="G109" s="26">
        <v>2.5000000000000001E-3</v>
      </c>
      <c r="H109" s="27">
        <f t="shared" si="9"/>
        <v>4.0885221305326347E-2</v>
      </c>
      <c r="I109" s="44">
        <v>40848</v>
      </c>
      <c r="J109" s="11">
        <v>6.64</v>
      </c>
      <c r="K109">
        <v>5.2</v>
      </c>
      <c r="N109" s="44">
        <v>40848</v>
      </c>
      <c r="O109" s="27">
        <f t="shared" si="10"/>
        <v>9.1033839999999921E-2</v>
      </c>
      <c r="P109" s="26">
        <f t="shared" si="11"/>
        <v>0.11</v>
      </c>
      <c r="Q109" s="26">
        <f t="shared" si="12"/>
        <v>2.5000000000000001E-3</v>
      </c>
      <c r="R109" s="26">
        <f t="shared" si="13"/>
        <v>0.10723192019950134</v>
      </c>
      <c r="S109" s="26">
        <f t="shared" si="14"/>
        <v>1.8966160000000079E-2</v>
      </c>
      <c r="T109" s="27">
        <f t="shared" si="15"/>
        <v>8.4131920199501345E-2</v>
      </c>
    </row>
    <row r="110" spans="1:20" x14ac:dyDescent="0.25">
      <c r="A110" s="44">
        <v>40878</v>
      </c>
      <c r="B110" s="29">
        <f t="shared" si="8"/>
        <v>6.5000000000000002E-2</v>
      </c>
      <c r="C110" s="27">
        <v>0.11</v>
      </c>
      <c r="D110">
        <v>4.7</v>
      </c>
      <c r="E110" s="28">
        <v>30271.57</v>
      </c>
      <c r="F110" s="35">
        <v>216</v>
      </c>
      <c r="G110" s="26">
        <v>2.5000000000000001E-3</v>
      </c>
      <c r="H110" s="27">
        <f t="shared" si="9"/>
        <v>4.2253521126760729E-2</v>
      </c>
      <c r="I110" s="44">
        <v>40878</v>
      </c>
      <c r="J110" s="11">
        <v>6.5</v>
      </c>
      <c r="K110">
        <v>4.7</v>
      </c>
      <c r="N110" s="44">
        <v>40878</v>
      </c>
      <c r="O110" s="27">
        <f t="shared" si="10"/>
        <v>8.8003999999999971E-2</v>
      </c>
      <c r="P110" s="26">
        <f t="shared" si="11"/>
        <v>0.11</v>
      </c>
      <c r="Q110" s="26">
        <f t="shared" si="12"/>
        <v>2.5000000000000001E-3</v>
      </c>
      <c r="R110" s="26">
        <f t="shared" si="13"/>
        <v>0.10723192019950134</v>
      </c>
      <c r="S110" s="26">
        <f t="shared" si="14"/>
        <v>2.1996000000000029E-2</v>
      </c>
      <c r="T110" s="27">
        <f t="shared" si="15"/>
        <v>8.5631920199501332E-2</v>
      </c>
    </row>
    <row r="111" spans="1:20" x14ac:dyDescent="0.25">
      <c r="A111" s="44">
        <v>40909</v>
      </c>
      <c r="B111" s="29">
        <f t="shared" si="8"/>
        <v>6.2199999999999998E-2</v>
      </c>
      <c r="C111" s="27">
        <v>0.105</v>
      </c>
      <c r="D111">
        <v>5.5</v>
      </c>
      <c r="E111" s="28">
        <v>36067.06</v>
      </c>
      <c r="F111" s="35">
        <v>223</v>
      </c>
      <c r="G111" s="26">
        <v>2.5000000000000001E-3</v>
      </c>
      <c r="H111" s="27">
        <f t="shared" si="9"/>
        <v>4.0293729994351324E-2</v>
      </c>
      <c r="I111" s="44">
        <v>40909</v>
      </c>
      <c r="J111" s="11">
        <v>6.22</v>
      </c>
      <c r="K111">
        <v>5.5</v>
      </c>
      <c r="N111" s="44">
        <v>40909</v>
      </c>
      <c r="O111" s="27">
        <f t="shared" si="10"/>
        <v>8.5887060000000126E-2</v>
      </c>
      <c r="P111" s="26">
        <f t="shared" si="11"/>
        <v>0.105</v>
      </c>
      <c r="Q111" s="26">
        <f t="shared" si="12"/>
        <v>2.5000000000000001E-3</v>
      </c>
      <c r="R111" s="26">
        <f t="shared" si="13"/>
        <v>0.10224438902743138</v>
      </c>
      <c r="S111" s="26">
        <f t="shared" si="14"/>
        <v>1.911293999999987E-2</v>
      </c>
      <c r="T111" s="27">
        <f t="shared" si="15"/>
        <v>7.9944389027431381E-2</v>
      </c>
    </row>
    <row r="112" spans="1:20" x14ac:dyDescent="0.25">
      <c r="A112" s="44">
        <v>40940</v>
      </c>
      <c r="B112" s="29">
        <f t="shared" si="8"/>
        <v>5.8499999999999996E-2</v>
      </c>
      <c r="C112" s="27">
        <v>0.105</v>
      </c>
      <c r="D112">
        <v>5.7</v>
      </c>
      <c r="E112" s="28">
        <v>38395.83</v>
      </c>
      <c r="F112" s="35">
        <v>216</v>
      </c>
      <c r="G112" s="26">
        <v>2.5000000000000001E-3</v>
      </c>
      <c r="H112" s="27">
        <f t="shared" si="9"/>
        <v>4.393008974964574E-2</v>
      </c>
      <c r="I112" s="44">
        <v>40940</v>
      </c>
      <c r="J112" s="11">
        <v>5.85</v>
      </c>
      <c r="K112">
        <v>5.7</v>
      </c>
      <c r="N112" s="44">
        <v>40940</v>
      </c>
      <c r="O112" s="27">
        <f t="shared" si="10"/>
        <v>8.136359999999998E-2</v>
      </c>
      <c r="P112" s="26">
        <f t="shared" si="11"/>
        <v>0.105</v>
      </c>
      <c r="Q112" s="26">
        <f t="shared" si="12"/>
        <v>2.5000000000000001E-3</v>
      </c>
      <c r="R112" s="26">
        <f t="shared" si="13"/>
        <v>0.10224438902743138</v>
      </c>
      <c r="S112" s="26">
        <f t="shared" si="14"/>
        <v>2.3636400000000016E-2</v>
      </c>
      <c r="T112" s="27">
        <f t="shared" si="15"/>
        <v>8.0644389027431373E-2</v>
      </c>
    </row>
    <row r="113" spans="1:20" x14ac:dyDescent="0.25">
      <c r="A113" s="44">
        <v>40969</v>
      </c>
      <c r="B113" s="29">
        <f t="shared" si="8"/>
        <v>5.2400000000000002E-2</v>
      </c>
      <c r="C113" s="27">
        <v>9.7500000000000003E-2</v>
      </c>
      <c r="D113">
        <v>7.9</v>
      </c>
      <c r="E113" s="28">
        <v>35301.08</v>
      </c>
      <c r="F113" s="37">
        <v>190</v>
      </c>
      <c r="G113" s="26">
        <v>2.5000000000000001E-3</v>
      </c>
      <c r="H113" s="27">
        <f t="shared" si="9"/>
        <v>4.2854427974154286E-2</v>
      </c>
      <c r="I113" s="44">
        <v>40969</v>
      </c>
      <c r="J113" s="11">
        <v>5.24</v>
      </c>
      <c r="K113">
        <v>7.9</v>
      </c>
      <c r="N113" s="44">
        <v>40969</v>
      </c>
      <c r="O113" s="27">
        <f t="shared" si="10"/>
        <v>7.2395599999999893E-2</v>
      </c>
      <c r="P113" s="26">
        <f t="shared" si="11"/>
        <v>9.7500000000000003E-2</v>
      </c>
      <c r="Q113" s="26">
        <f t="shared" si="12"/>
        <v>2.5000000000000001E-3</v>
      </c>
      <c r="R113" s="26">
        <f t="shared" si="13"/>
        <v>9.4763092269326554E-2</v>
      </c>
      <c r="S113" s="26">
        <f t="shared" si="14"/>
        <v>2.510440000000011E-2</v>
      </c>
      <c r="T113" s="27">
        <f t="shared" si="15"/>
        <v>7.5763092269326551E-2</v>
      </c>
    </row>
    <row r="114" spans="1:20" x14ac:dyDescent="0.25">
      <c r="A114" s="44">
        <v>41000</v>
      </c>
      <c r="B114" s="29">
        <f t="shared" si="8"/>
        <v>5.0999999999999997E-2</v>
      </c>
      <c r="C114" s="27">
        <v>0.09</v>
      </c>
      <c r="D114">
        <v>7.8</v>
      </c>
      <c r="E114" s="28">
        <v>32371.71</v>
      </c>
      <c r="F114" s="37">
        <v>177</v>
      </c>
      <c r="G114" s="26">
        <v>2.5000000000000001E-3</v>
      </c>
      <c r="H114" s="27">
        <f t="shared" si="9"/>
        <v>3.7107516650808803E-2</v>
      </c>
      <c r="I114" s="44">
        <v>41000</v>
      </c>
      <c r="J114" s="11">
        <v>5.0999999999999996</v>
      </c>
      <c r="K114">
        <v>7.8</v>
      </c>
      <c r="N114" s="44">
        <v>41000</v>
      </c>
      <c r="O114" s="27">
        <f t="shared" si="10"/>
        <v>6.9602699999999906E-2</v>
      </c>
      <c r="P114" s="26">
        <f t="shared" si="11"/>
        <v>0.09</v>
      </c>
      <c r="Q114" s="26">
        <f t="shared" si="12"/>
        <v>2.5000000000000001E-3</v>
      </c>
      <c r="R114" s="26">
        <f t="shared" si="13"/>
        <v>8.7281795511222171E-2</v>
      </c>
      <c r="S114" s="26">
        <f t="shared" si="14"/>
        <v>2.039730000000009E-2</v>
      </c>
      <c r="T114" s="27">
        <f t="shared" si="15"/>
        <v>6.9581795511222178E-2</v>
      </c>
    </row>
    <row r="115" spans="1:20" x14ac:dyDescent="0.25">
      <c r="A115" s="44">
        <v>41030</v>
      </c>
      <c r="B115" s="29">
        <f t="shared" si="8"/>
        <v>4.99E-2</v>
      </c>
      <c r="C115" s="27">
        <v>8.5000000000000006E-2</v>
      </c>
      <c r="D115">
        <v>7.5</v>
      </c>
      <c r="E115" s="28">
        <v>26932.11</v>
      </c>
      <c r="F115" s="37">
        <v>181</v>
      </c>
      <c r="G115" s="26">
        <v>2.5000000000000001E-3</v>
      </c>
      <c r="H115" s="27">
        <f t="shared" si="9"/>
        <v>3.3431755405276542E-2</v>
      </c>
      <c r="I115" s="44">
        <v>41030</v>
      </c>
      <c r="J115" s="11">
        <v>4.99</v>
      </c>
      <c r="K115">
        <v>7.5</v>
      </c>
      <c r="N115" s="44">
        <v>41030</v>
      </c>
      <c r="O115" s="27">
        <f t="shared" si="10"/>
        <v>6.8903190000000114E-2</v>
      </c>
      <c r="P115" s="26">
        <f t="shared" si="11"/>
        <v>8.5000000000000006E-2</v>
      </c>
      <c r="Q115" s="26">
        <f t="shared" si="12"/>
        <v>2.5000000000000001E-3</v>
      </c>
      <c r="R115" s="26">
        <f t="shared" si="13"/>
        <v>8.2294264339152212E-2</v>
      </c>
      <c r="S115" s="26">
        <f t="shared" si="14"/>
        <v>1.6096809999999892E-2</v>
      </c>
      <c r="T115" s="27">
        <f t="shared" si="15"/>
        <v>6.4194264339152207E-2</v>
      </c>
    </row>
    <row r="116" spans="1:20" x14ac:dyDescent="0.25">
      <c r="A116" s="44">
        <v>41061</v>
      </c>
      <c r="B116" s="29">
        <f t="shared" si="8"/>
        <v>4.9200000000000001E-2</v>
      </c>
      <c r="C116" s="27">
        <v>8.5000000000000006E-2</v>
      </c>
      <c r="D116">
        <v>7.5</v>
      </c>
      <c r="E116" s="28">
        <v>27049.5</v>
      </c>
      <c r="F116" s="37">
        <v>249</v>
      </c>
      <c r="G116" s="26">
        <v>2.5000000000000001E-3</v>
      </c>
      <c r="H116" s="27">
        <f t="shared" si="9"/>
        <v>3.412123522683963E-2</v>
      </c>
      <c r="I116" s="44">
        <v>41061</v>
      </c>
      <c r="J116" s="11">
        <v>4.92</v>
      </c>
      <c r="K116">
        <v>7.5</v>
      </c>
      <c r="N116" s="44">
        <v>41061</v>
      </c>
      <c r="O116" s="27">
        <f t="shared" si="10"/>
        <v>7.5325079999999822E-2</v>
      </c>
      <c r="P116" s="26">
        <f t="shared" si="11"/>
        <v>8.5000000000000006E-2</v>
      </c>
      <c r="Q116" s="26">
        <f t="shared" si="12"/>
        <v>2.5000000000000001E-3</v>
      </c>
      <c r="R116" s="26">
        <f t="shared" si="13"/>
        <v>8.2294264339152212E-2</v>
      </c>
      <c r="S116" s="26">
        <f t="shared" si="14"/>
        <v>9.6749200000001839E-3</v>
      </c>
      <c r="T116" s="27">
        <f t="shared" si="15"/>
        <v>5.7394264339152214E-2</v>
      </c>
    </row>
    <row r="117" spans="1:20" x14ac:dyDescent="0.25">
      <c r="A117" s="44">
        <v>41091</v>
      </c>
      <c r="B117" s="29">
        <f t="shared" si="8"/>
        <v>5.2000000000000005E-2</v>
      </c>
      <c r="C117" s="27">
        <v>0.08</v>
      </c>
      <c r="D117">
        <v>7.4</v>
      </c>
      <c r="E117" s="28">
        <v>27281.9</v>
      </c>
      <c r="F117" s="35">
        <v>213</v>
      </c>
      <c r="G117" s="26">
        <v>2.5000000000000001E-3</v>
      </c>
      <c r="H117" s="27">
        <f t="shared" si="9"/>
        <v>2.6615969581749166E-2</v>
      </c>
      <c r="I117" s="44">
        <v>41091</v>
      </c>
      <c r="J117" s="11">
        <v>5.2</v>
      </c>
      <c r="K117">
        <v>7.4</v>
      </c>
      <c r="N117" s="44">
        <v>41091</v>
      </c>
      <c r="O117" s="27">
        <f t="shared" si="10"/>
        <v>7.440760000000024E-2</v>
      </c>
      <c r="P117" s="26">
        <f t="shared" si="11"/>
        <v>0.08</v>
      </c>
      <c r="Q117" s="26">
        <f t="shared" si="12"/>
        <v>2.5000000000000001E-3</v>
      </c>
      <c r="R117" s="26">
        <f t="shared" si="13"/>
        <v>7.7306733167082475E-2</v>
      </c>
      <c r="S117" s="26">
        <f t="shared" si="14"/>
        <v>5.5923999999997615E-3</v>
      </c>
      <c r="T117" s="27">
        <f t="shared" si="15"/>
        <v>5.6006733167082476E-2</v>
      </c>
    </row>
    <row r="118" spans="1:20" x14ac:dyDescent="0.25">
      <c r="A118" s="44">
        <v>41122</v>
      </c>
      <c r="B118" s="29">
        <f t="shared" si="8"/>
        <v>5.2400000000000002E-2</v>
      </c>
      <c r="C118" s="27">
        <v>7.4999999999999997E-2</v>
      </c>
      <c r="D118">
        <v>7.3</v>
      </c>
      <c r="E118" s="28">
        <v>28084.87</v>
      </c>
      <c r="F118" s="37">
        <v>175</v>
      </c>
      <c r="G118" s="26">
        <v>2.5000000000000001E-3</v>
      </c>
      <c r="H118" s="27">
        <f t="shared" si="9"/>
        <v>2.1474724439376702E-2</v>
      </c>
      <c r="I118" s="44">
        <v>41122</v>
      </c>
      <c r="J118" s="22">
        <v>5.24</v>
      </c>
      <c r="K118">
        <v>7.3</v>
      </c>
      <c r="N118" s="44">
        <v>41122</v>
      </c>
      <c r="O118" s="27">
        <f t="shared" si="10"/>
        <v>7.081700000000013E-2</v>
      </c>
      <c r="P118" s="26">
        <f t="shared" si="11"/>
        <v>7.4999999999999997E-2</v>
      </c>
      <c r="Q118" s="26">
        <f t="shared" si="12"/>
        <v>2.5000000000000001E-3</v>
      </c>
      <c r="R118" s="26">
        <f t="shared" si="13"/>
        <v>7.2319201995012516E-2</v>
      </c>
      <c r="S118" s="26">
        <f t="shared" si="14"/>
        <v>4.1829999999998674E-3</v>
      </c>
      <c r="T118" s="27">
        <f t="shared" si="15"/>
        <v>5.4819201995012515E-2</v>
      </c>
    </row>
    <row r="119" spans="1:20" x14ac:dyDescent="0.25">
      <c r="A119" s="44">
        <v>41153</v>
      </c>
      <c r="B119" s="29">
        <f t="shared" si="8"/>
        <v>5.28E-2</v>
      </c>
      <c r="C119" s="27">
        <v>7.4999999999999997E-2</v>
      </c>
      <c r="D119">
        <v>7.1</v>
      </c>
      <c r="E119" s="28">
        <v>29211.1</v>
      </c>
      <c r="F119" s="35">
        <v>180</v>
      </c>
      <c r="G119" s="26">
        <v>2.5000000000000001E-3</v>
      </c>
      <c r="H119" s="27">
        <f t="shared" si="9"/>
        <v>2.108662613981771E-2</v>
      </c>
      <c r="I119" s="44">
        <v>41153</v>
      </c>
      <c r="J119" s="22">
        <v>5.28</v>
      </c>
      <c r="K119">
        <v>7.1</v>
      </c>
      <c r="N119" s="44">
        <v>41153</v>
      </c>
      <c r="O119" s="27">
        <f t="shared" si="10"/>
        <v>7.1750399999999992E-2</v>
      </c>
      <c r="P119" s="26">
        <f t="shared" si="11"/>
        <v>7.4999999999999997E-2</v>
      </c>
      <c r="Q119" s="26">
        <f t="shared" si="12"/>
        <v>2.5000000000000001E-3</v>
      </c>
      <c r="R119" s="26">
        <f t="shared" si="13"/>
        <v>7.2319201995012516E-2</v>
      </c>
      <c r="S119" s="26">
        <f t="shared" si="14"/>
        <v>3.2496000000000053E-3</v>
      </c>
      <c r="T119" s="27">
        <f t="shared" si="15"/>
        <v>5.4319201995012514E-2</v>
      </c>
    </row>
    <row r="120" spans="1:20" x14ac:dyDescent="0.25">
      <c r="A120" s="44">
        <v>41183</v>
      </c>
      <c r="B120" s="29">
        <f t="shared" si="8"/>
        <v>5.45E-2</v>
      </c>
      <c r="C120" s="27">
        <v>7.2499999999999995E-2</v>
      </c>
      <c r="D120">
        <v>6.9</v>
      </c>
      <c r="E120" s="28">
        <v>28102.02</v>
      </c>
      <c r="F120" s="35">
        <v>162</v>
      </c>
      <c r="G120" s="26">
        <v>2.5000000000000001E-3</v>
      </c>
      <c r="H120" s="27">
        <f t="shared" si="9"/>
        <v>1.7069701280227667E-2</v>
      </c>
      <c r="I120" s="44">
        <v>41183</v>
      </c>
      <c r="J120" s="22">
        <v>5.45</v>
      </c>
      <c r="K120">
        <v>6.9</v>
      </c>
      <c r="N120" s="44">
        <v>41183</v>
      </c>
      <c r="O120" s="27">
        <f t="shared" si="10"/>
        <v>7.1582899999999894E-2</v>
      </c>
      <c r="P120" s="26">
        <f t="shared" si="11"/>
        <v>7.2499999999999995E-2</v>
      </c>
      <c r="Q120" s="26">
        <f t="shared" si="12"/>
        <v>2.5000000000000001E-3</v>
      </c>
      <c r="R120" s="26">
        <f t="shared" si="13"/>
        <v>6.9825436408977648E-2</v>
      </c>
      <c r="S120" s="26">
        <f t="shared" si="14"/>
        <v>9.1710000000010117E-4</v>
      </c>
      <c r="T120" s="27">
        <f t="shared" si="15"/>
        <v>5.3625436408977649E-2</v>
      </c>
    </row>
    <row r="121" spans="1:20" x14ac:dyDescent="0.25">
      <c r="A121" s="44">
        <v>41214</v>
      </c>
      <c r="B121" s="29">
        <f t="shared" si="8"/>
        <v>5.5300000000000002E-2</v>
      </c>
      <c r="C121" s="27">
        <v>7.2499999999999995E-2</v>
      </c>
      <c r="D121">
        <v>6.8</v>
      </c>
      <c r="E121" s="28">
        <v>26903.79</v>
      </c>
      <c r="F121" s="37">
        <v>152</v>
      </c>
      <c r="G121" s="26">
        <v>2.5000000000000001E-3</v>
      </c>
      <c r="H121" s="27">
        <f t="shared" si="9"/>
        <v>1.6298682839003265E-2</v>
      </c>
      <c r="I121" s="44">
        <v>41214</v>
      </c>
      <c r="J121" s="22">
        <v>5.53</v>
      </c>
      <c r="K121">
        <v>6.8</v>
      </c>
      <c r="N121" s="44">
        <v>41214</v>
      </c>
      <c r="O121" s="27">
        <f t="shared" si="10"/>
        <v>7.1340560000000108E-2</v>
      </c>
      <c r="P121" s="26">
        <f t="shared" si="11"/>
        <v>7.2499999999999995E-2</v>
      </c>
      <c r="Q121" s="26">
        <f t="shared" si="12"/>
        <v>2.5000000000000001E-3</v>
      </c>
      <c r="R121" s="26">
        <f t="shared" si="13"/>
        <v>6.9825436408977648E-2</v>
      </c>
      <c r="S121" s="26">
        <f t="shared" si="14"/>
        <v>1.1594399999998867E-3</v>
      </c>
      <c r="T121" s="27">
        <f t="shared" si="15"/>
        <v>5.462543640897765E-2</v>
      </c>
    </row>
    <row r="122" spans="1:20" x14ac:dyDescent="0.25">
      <c r="A122" s="44">
        <v>41244</v>
      </c>
      <c r="B122" s="29">
        <f t="shared" si="8"/>
        <v>5.8400000000000001E-2</v>
      </c>
      <c r="C122" s="27">
        <v>7.2499999999999995E-2</v>
      </c>
      <c r="D122">
        <v>6.9</v>
      </c>
      <c r="E122" s="28">
        <v>29608.639999999999</v>
      </c>
      <c r="F122" s="35">
        <v>155</v>
      </c>
      <c r="G122" s="26">
        <v>2.5000000000000001E-3</v>
      </c>
      <c r="H122" s="27">
        <f t="shared" si="9"/>
        <v>1.3321995464852687E-2</v>
      </c>
      <c r="I122" s="44">
        <v>41244</v>
      </c>
      <c r="J122" s="22">
        <v>5.84</v>
      </c>
      <c r="K122">
        <v>6.9</v>
      </c>
      <c r="N122" s="44">
        <v>41244</v>
      </c>
      <c r="O122" s="27">
        <f t="shared" si="10"/>
        <v>7.4805200000000127E-2</v>
      </c>
      <c r="P122" s="26">
        <f t="shared" si="11"/>
        <v>7.2499999999999995E-2</v>
      </c>
      <c r="Q122" s="26">
        <f t="shared" si="12"/>
        <v>2.5000000000000001E-3</v>
      </c>
      <c r="R122" s="26">
        <f t="shared" si="13"/>
        <v>6.9825436408977648E-2</v>
      </c>
      <c r="S122" s="26">
        <f t="shared" si="14"/>
        <v>-2.3052000000001321E-3</v>
      </c>
      <c r="T122" s="27">
        <f t="shared" si="15"/>
        <v>5.4325436408977648E-2</v>
      </c>
    </row>
    <row r="123" spans="1:20" x14ac:dyDescent="0.25">
      <c r="A123" s="44">
        <v>41275</v>
      </c>
      <c r="B123" s="29">
        <f t="shared" si="8"/>
        <v>6.1500000000000006E-2</v>
      </c>
      <c r="C123" s="27">
        <v>7.2499999999999995E-2</v>
      </c>
      <c r="D123">
        <v>7.2</v>
      </c>
      <c r="E123" s="28">
        <v>30014.3</v>
      </c>
      <c r="F123" s="35">
        <v>136</v>
      </c>
      <c r="G123" s="26">
        <v>2.5000000000000001E-3</v>
      </c>
      <c r="H123" s="27">
        <f t="shared" si="9"/>
        <v>1.0362694300517949E-2</v>
      </c>
      <c r="I123" s="44">
        <v>41275</v>
      </c>
      <c r="J123" s="22">
        <v>6.15</v>
      </c>
      <c r="K123">
        <v>7.2</v>
      </c>
      <c r="N123" s="44">
        <v>41275</v>
      </c>
      <c r="O123" s="27">
        <f t="shared" si="10"/>
        <v>7.5936400000000237E-2</v>
      </c>
      <c r="P123" s="26">
        <f t="shared" si="11"/>
        <v>7.2499999999999995E-2</v>
      </c>
      <c r="Q123" s="26">
        <f t="shared" si="12"/>
        <v>2.5000000000000001E-3</v>
      </c>
      <c r="R123" s="26">
        <f t="shared" si="13"/>
        <v>6.9825436408977648E-2</v>
      </c>
      <c r="S123" s="26">
        <f t="shared" si="14"/>
        <v>-3.436400000000242E-3</v>
      </c>
      <c r="T123" s="27">
        <f t="shared" si="15"/>
        <v>5.6225436408977647E-2</v>
      </c>
    </row>
    <row r="124" spans="1:20" x14ac:dyDescent="0.25">
      <c r="A124" s="44">
        <v>41306</v>
      </c>
      <c r="B124" s="29">
        <f t="shared" si="8"/>
        <v>6.3099999999999989E-2</v>
      </c>
      <c r="C124" s="27">
        <v>7.2499999999999995E-2</v>
      </c>
      <c r="D124">
        <v>7.7</v>
      </c>
      <c r="E124" s="28">
        <v>29027.08</v>
      </c>
      <c r="F124" s="37">
        <v>151</v>
      </c>
      <c r="G124" s="26">
        <v>2.5000000000000001E-3</v>
      </c>
      <c r="H124" s="27">
        <f t="shared" si="9"/>
        <v>8.8420656570407097E-3</v>
      </c>
      <c r="I124" s="44">
        <v>41306</v>
      </c>
      <c r="J124" s="22">
        <v>6.31</v>
      </c>
      <c r="K124">
        <v>7.7</v>
      </c>
      <c r="N124" s="44">
        <v>41306</v>
      </c>
      <c r="O124" s="27">
        <f t="shared" si="10"/>
        <v>7.9152809999999851E-2</v>
      </c>
      <c r="P124" s="26">
        <f t="shared" si="11"/>
        <v>7.2499999999999995E-2</v>
      </c>
      <c r="Q124" s="26">
        <f t="shared" si="12"/>
        <v>2.5000000000000001E-3</v>
      </c>
      <c r="R124" s="26">
        <f t="shared" si="13"/>
        <v>6.9825436408977648E-2</v>
      </c>
      <c r="S124" s="26">
        <f t="shared" si="14"/>
        <v>-6.6528099999998563E-3</v>
      </c>
      <c r="T124" s="27">
        <f t="shared" si="15"/>
        <v>5.4725436408977646E-2</v>
      </c>
    </row>
    <row r="125" spans="1:20" x14ac:dyDescent="0.25">
      <c r="A125" s="44">
        <v>41334</v>
      </c>
      <c r="B125" s="29">
        <f t="shared" si="8"/>
        <v>6.59E-2</v>
      </c>
      <c r="C125" s="27">
        <v>7.2499999999999995E-2</v>
      </c>
      <c r="D125">
        <v>8</v>
      </c>
      <c r="E125" s="28">
        <v>27872.92</v>
      </c>
      <c r="F125" s="37">
        <v>182</v>
      </c>
      <c r="G125" s="26">
        <v>2.5000000000000001E-3</v>
      </c>
      <c r="H125" s="27">
        <f t="shared" si="9"/>
        <v>6.1919504643961343E-3</v>
      </c>
      <c r="I125" s="44">
        <v>41334</v>
      </c>
      <c r="J125" s="22">
        <v>6.59</v>
      </c>
      <c r="K125">
        <v>8</v>
      </c>
      <c r="N125" s="44">
        <v>41334</v>
      </c>
      <c r="O125" s="27">
        <f t="shared" si="10"/>
        <v>8.5299380000000147E-2</v>
      </c>
      <c r="P125" s="26">
        <f t="shared" si="11"/>
        <v>7.2499999999999995E-2</v>
      </c>
      <c r="Q125" s="26">
        <f t="shared" si="12"/>
        <v>2.5000000000000001E-3</v>
      </c>
      <c r="R125" s="26">
        <f t="shared" si="13"/>
        <v>6.9825436408977648E-2</v>
      </c>
      <c r="S125" s="26">
        <f t="shared" si="14"/>
        <v>-1.2799380000000152E-2</v>
      </c>
      <c r="T125" s="27">
        <f t="shared" si="15"/>
        <v>5.1625436408977647E-2</v>
      </c>
    </row>
    <row r="126" spans="1:20" x14ac:dyDescent="0.25">
      <c r="A126" s="44">
        <v>41365</v>
      </c>
      <c r="B126" s="29">
        <f t="shared" si="8"/>
        <v>6.4899999999999999E-2</v>
      </c>
      <c r="C126" s="27">
        <v>7.4999999999999997E-2</v>
      </c>
      <c r="D126">
        <v>7.8</v>
      </c>
      <c r="E126" s="28">
        <v>27930.04</v>
      </c>
      <c r="F126" s="37">
        <v>191</v>
      </c>
      <c r="G126" s="26">
        <v>2.5000000000000001E-3</v>
      </c>
      <c r="H126" s="27">
        <f t="shared" si="9"/>
        <v>9.4844586346136683E-3</v>
      </c>
      <c r="I126" s="44">
        <v>41365</v>
      </c>
      <c r="J126" s="22">
        <v>6.49</v>
      </c>
      <c r="K126">
        <v>7.8</v>
      </c>
      <c r="N126" s="44">
        <v>41365</v>
      </c>
      <c r="O126" s="27">
        <f t="shared" si="10"/>
        <v>8.523958999999981E-2</v>
      </c>
      <c r="P126" s="26">
        <f t="shared" si="11"/>
        <v>7.4999999999999997E-2</v>
      </c>
      <c r="Q126" s="26">
        <f t="shared" si="12"/>
        <v>2.5000000000000001E-3</v>
      </c>
      <c r="R126" s="26">
        <f t="shared" si="13"/>
        <v>7.2319201995012516E-2</v>
      </c>
      <c r="S126" s="26">
        <f t="shared" si="14"/>
        <v>-1.0239589999999812E-2</v>
      </c>
      <c r="T126" s="27">
        <f t="shared" si="15"/>
        <v>5.3219201995012518E-2</v>
      </c>
    </row>
    <row r="127" spans="1:20" x14ac:dyDescent="0.25">
      <c r="A127" s="44">
        <v>41395</v>
      </c>
      <c r="B127" s="29">
        <f t="shared" si="8"/>
        <v>6.5000000000000002E-2</v>
      </c>
      <c r="C127" s="27">
        <v>0.08</v>
      </c>
      <c r="D127">
        <v>7.6</v>
      </c>
      <c r="E127" s="28">
        <v>25879.72</v>
      </c>
      <c r="F127" s="35">
        <v>170</v>
      </c>
      <c r="G127" s="26">
        <v>2.5000000000000001E-3</v>
      </c>
      <c r="H127" s="27">
        <f t="shared" si="9"/>
        <v>1.4084507042253724E-2</v>
      </c>
      <c r="I127" s="44">
        <v>41395</v>
      </c>
      <c r="J127" s="22">
        <v>6.5</v>
      </c>
      <c r="K127">
        <v>7.6</v>
      </c>
      <c r="N127" s="44">
        <v>41395</v>
      </c>
      <c r="O127" s="27">
        <f t="shared" si="10"/>
        <v>8.3104999999999762E-2</v>
      </c>
      <c r="P127" s="26">
        <f t="shared" si="11"/>
        <v>0.08</v>
      </c>
      <c r="Q127" s="26">
        <f t="shared" si="12"/>
        <v>2.5000000000000001E-3</v>
      </c>
      <c r="R127" s="26">
        <f t="shared" si="13"/>
        <v>7.7306733167082475E-2</v>
      </c>
      <c r="S127" s="26">
        <f t="shared" si="14"/>
        <v>-3.1049999999997607E-3</v>
      </c>
      <c r="T127" s="27">
        <f t="shared" si="15"/>
        <v>6.0306733167082474E-2</v>
      </c>
    </row>
    <row r="128" spans="1:20" x14ac:dyDescent="0.25">
      <c r="A128" s="44">
        <v>41426</v>
      </c>
      <c r="B128" s="29">
        <f t="shared" si="8"/>
        <v>6.7000000000000004E-2</v>
      </c>
      <c r="C128" s="27">
        <v>0.08</v>
      </c>
      <c r="D128">
        <v>7.4</v>
      </c>
      <c r="E128" s="28">
        <v>21266.91</v>
      </c>
      <c r="F128" s="35">
        <v>207</v>
      </c>
      <c r="G128" s="26">
        <v>2.5000000000000001E-3</v>
      </c>
      <c r="H128" s="27">
        <f t="shared" si="9"/>
        <v>1.2183692596063889E-2</v>
      </c>
      <c r="I128" s="44">
        <v>41426</v>
      </c>
      <c r="J128" s="22">
        <v>6.7</v>
      </c>
      <c r="K128">
        <v>7.4</v>
      </c>
      <c r="N128" s="44">
        <v>41426</v>
      </c>
      <c r="O128" s="27">
        <f t="shared" si="10"/>
        <v>8.9086899999999858E-2</v>
      </c>
      <c r="P128" s="26">
        <f t="shared" si="11"/>
        <v>0.08</v>
      </c>
      <c r="Q128" s="26">
        <f t="shared" si="12"/>
        <v>2.5000000000000001E-3</v>
      </c>
      <c r="R128" s="26">
        <f t="shared" si="13"/>
        <v>7.7306733167082475E-2</v>
      </c>
      <c r="S128" s="26">
        <f t="shared" si="14"/>
        <v>-9.0868999999998562E-3</v>
      </c>
      <c r="T128" s="27">
        <f t="shared" si="15"/>
        <v>5.6606733167082479E-2</v>
      </c>
    </row>
    <row r="129" spans="1:20" x14ac:dyDescent="0.25">
      <c r="A129" s="44">
        <v>41456</v>
      </c>
      <c r="B129" s="29">
        <f t="shared" si="8"/>
        <v>6.2699999999999992E-2</v>
      </c>
      <c r="C129" s="27">
        <v>8.5000000000000006E-2</v>
      </c>
      <c r="D129">
        <v>7.3</v>
      </c>
      <c r="E129" s="28">
        <v>21181.95</v>
      </c>
      <c r="F129" s="35">
        <v>232</v>
      </c>
      <c r="G129" s="26">
        <v>2.5000000000000001E-3</v>
      </c>
      <c r="H129" s="27">
        <f t="shared" si="9"/>
        <v>2.0984285311000273E-2</v>
      </c>
      <c r="I129" s="44">
        <v>41456</v>
      </c>
      <c r="J129" s="22">
        <v>6.27</v>
      </c>
      <c r="K129">
        <v>7.3</v>
      </c>
      <c r="N129" s="44">
        <v>41456</v>
      </c>
      <c r="O129" s="27">
        <f t="shared" si="10"/>
        <v>8.7354640000000039E-2</v>
      </c>
      <c r="P129" s="26">
        <f t="shared" si="11"/>
        <v>8.5000000000000006E-2</v>
      </c>
      <c r="Q129" s="26">
        <f t="shared" si="12"/>
        <v>2.5000000000000001E-3</v>
      </c>
      <c r="R129" s="26">
        <f t="shared" si="13"/>
        <v>8.2294264339152212E-2</v>
      </c>
      <c r="S129" s="26">
        <f t="shared" si="14"/>
        <v>-2.3546400000000328E-3</v>
      </c>
      <c r="T129" s="27">
        <f t="shared" si="15"/>
        <v>5.9094264339152214E-2</v>
      </c>
    </row>
    <row r="130" spans="1:20" x14ac:dyDescent="0.25">
      <c r="A130" s="44">
        <v>41487</v>
      </c>
      <c r="B130" s="29">
        <f t="shared" si="8"/>
        <v>6.0899999999999996E-2</v>
      </c>
      <c r="C130" s="27">
        <v>0.09</v>
      </c>
      <c r="D130">
        <v>7.1</v>
      </c>
      <c r="E130" s="28">
        <v>20994.22</v>
      </c>
      <c r="F130" s="35">
        <v>233</v>
      </c>
      <c r="G130" s="26">
        <v>2.5000000000000001E-3</v>
      </c>
      <c r="H130" s="27">
        <f t="shared" si="9"/>
        <v>2.7429540955792309E-2</v>
      </c>
      <c r="I130" s="44">
        <v>41487</v>
      </c>
      <c r="J130" s="22">
        <v>6.09</v>
      </c>
      <c r="K130">
        <v>7.1</v>
      </c>
      <c r="N130" s="44">
        <v>41487</v>
      </c>
      <c r="O130" s="27">
        <f t="shared" si="10"/>
        <v>8.5618970000000072E-2</v>
      </c>
      <c r="P130" s="26">
        <f t="shared" si="11"/>
        <v>0.09</v>
      </c>
      <c r="Q130" s="26">
        <f t="shared" si="12"/>
        <v>2.5000000000000001E-3</v>
      </c>
      <c r="R130" s="26">
        <f t="shared" si="13"/>
        <v>8.7281795511222171E-2</v>
      </c>
      <c r="S130" s="26">
        <f t="shared" si="14"/>
        <v>4.3810299999999247E-3</v>
      </c>
      <c r="T130" s="27">
        <f t="shared" si="15"/>
        <v>6.398179551122217E-2</v>
      </c>
    </row>
    <row r="131" spans="1:20" x14ac:dyDescent="0.25">
      <c r="A131" s="44">
        <v>41518</v>
      </c>
      <c r="B131" s="29">
        <f t="shared" ref="B131:B170" si="16">J131/100</f>
        <v>5.8600000000000006E-2</v>
      </c>
      <c r="C131" s="27">
        <v>0.09</v>
      </c>
      <c r="D131">
        <v>6.9</v>
      </c>
      <c r="E131" s="28">
        <v>23607.13</v>
      </c>
      <c r="F131" s="35">
        <v>248</v>
      </c>
      <c r="G131" s="26">
        <v>2.5000000000000001E-3</v>
      </c>
      <c r="H131" s="27">
        <f t="shared" si="9"/>
        <v>2.9661817494804454E-2</v>
      </c>
      <c r="I131" s="44">
        <v>41518</v>
      </c>
      <c r="J131" s="22">
        <v>5.86</v>
      </c>
      <c r="K131">
        <v>6.9</v>
      </c>
      <c r="N131" s="44">
        <v>41518</v>
      </c>
      <c r="O131" s="27">
        <f t="shared" si="10"/>
        <v>8.485327999999992E-2</v>
      </c>
      <c r="P131" s="26">
        <f t="shared" si="11"/>
        <v>0.09</v>
      </c>
      <c r="Q131" s="26">
        <f t="shared" si="12"/>
        <v>2.5000000000000001E-3</v>
      </c>
      <c r="R131" s="26">
        <f t="shared" si="13"/>
        <v>8.7281795511222171E-2</v>
      </c>
      <c r="S131" s="26">
        <f t="shared" si="14"/>
        <v>5.1467200000000768E-3</v>
      </c>
      <c r="T131" s="27">
        <f t="shared" si="15"/>
        <v>6.2481795511222168E-2</v>
      </c>
    </row>
    <row r="132" spans="1:20" x14ac:dyDescent="0.25">
      <c r="A132" s="44">
        <v>41548</v>
      </c>
      <c r="B132" s="29">
        <f t="shared" si="16"/>
        <v>5.8400000000000001E-2</v>
      </c>
      <c r="C132" s="27">
        <v>9.5000000000000001E-2</v>
      </c>
      <c r="D132">
        <v>6.7</v>
      </c>
      <c r="E132" s="28">
        <v>24223.68</v>
      </c>
      <c r="F132" s="35">
        <v>234</v>
      </c>
      <c r="G132" s="26">
        <v>2.5000000000000001E-3</v>
      </c>
      <c r="H132" s="27">
        <f t="shared" ref="H132:H177" si="17">(1+C132)/(1+B132)-1</f>
        <v>3.4580498866213061E-2</v>
      </c>
      <c r="I132" s="44">
        <v>41548</v>
      </c>
      <c r="J132" s="22">
        <v>5.84</v>
      </c>
      <c r="K132">
        <v>6.7</v>
      </c>
      <c r="N132" s="44">
        <v>41548</v>
      </c>
      <c r="O132" s="27">
        <f t="shared" ref="O132:O177" si="18">((1+(F132/10000))*(1+B132))-1</f>
        <v>8.316656E-2</v>
      </c>
      <c r="P132" s="26">
        <f t="shared" ref="P132:P177" si="19">C132</f>
        <v>9.5000000000000001E-2</v>
      </c>
      <c r="Q132" s="26">
        <f t="shared" ref="Q132:Q172" si="20">G132</f>
        <v>2.5000000000000001E-3</v>
      </c>
      <c r="R132" s="26">
        <f t="shared" ref="R132:R177" si="21">(1+P132)/(1+Q132)-1</f>
        <v>9.2269326683291908E-2</v>
      </c>
      <c r="S132" s="26">
        <f t="shared" ref="S132:S177" si="22">P132-O132</f>
        <v>1.1833440000000001E-2</v>
      </c>
      <c r="T132" s="27">
        <f t="shared" ref="T132:T177" si="23">R132-(F132/10000)</f>
        <v>6.8869326683291904E-2</v>
      </c>
    </row>
    <row r="133" spans="1:20" x14ac:dyDescent="0.25">
      <c r="A133" s="44">
        <v>41579</v>
      </c>
      <c r="B133" s="29">
        <f t="shared" si="16"/>
        <v>5.7699999999999994E-2</v>
      </c>
      <c r="C133" s="27">
        <v>0.1</v>
      </c>
      <c r="D133">
        <v>6.5</v>
      </c>
      <c r="E133" s="28">
        <v>22459.599999999999</v>
      </c>
      <c r="F133" s="35">
        <v>224</v>
      </c>
      <c r="G133" s="26">
        <v>2.5000000000000001E-3</v>
      </c>
      <c r="H133" s="27">
        <f t="shared" si="17"/>
        <v>3.9992436418644139E-2</v>
      </c>
      <c r="I133" s="44">
        <v>41579</v>
      </c>
      <c r="J133" s="22">
        <v>5.77</v>
      </c>
      <c r="K133">
        <v>6.5</v>
      </c>
      <c r="N133" s="44">
        <v>41579</v>
      </c>
      <c r="O133" s="27">
        <f t="shared" si="18"/>
        <v>8.13924800000001E-2</v>
      </c>
      <c r="P133" s="26">
        <f t="shared" si="19"/>
        <v>0.1</v>
      </c>
      <c r="Q133" s="26">
        <f t="shared" si="20"/>
        <v>2.5000000000000001E-3</v>
      </c>
      <c r="R133" s="26">
        <f t="shared" si="21"/>
        <v>9.7256857855361645E-2</v>
      </c>
      <c r="S133" s="26">
        <f t="shared" si="22"/>
        <v>1.8607519999999905E-2</v>
      </c>
      <c r="T133" s="27">
        <f t="shared" si="23"/>
        <v>7.4856857855361641E-2</v>
      </c>
    </row>
    <row r="134" spans="1:20" x14ac:dyDescent="0.25">
      <c r="A134" s="44">
        <v>41609</v>
      </c>
      <c r="B134" s="29">
        <f t="shared" si="16"/>
        <v>5.91E-2</v>
      </c>
      <c r="C134" s="27">
        <v>0.1</v>
      </c>
      <c r="D134">
        <v>6.2</v>
      </c>
      <c r="E134" s="28">
        <v>21942.43</v>
      </c>
      <c r="F134" s="37">
        <v>255</v>
      </c>
      <c r="G134" s="26">
        <v>2.5000000000000001E-3</v>
      </c>
      <c r="H134" s="27">
        <f t="shared" si="17"/>
        <v>3.8617694268718861E-2</v>
      </c>
      <c r="I134" s="44">
        <v>41609</v>
      </c>
      <c r="J134" s="22">
        <v>5.91</v>
      </c>
      <c r="K134">
        <v>6.2</v>
      </c>
      <c r="N134" s="44">
        <v>41609</v>
      </c>
      <c r="O134" s="27">
        <f t="shared" si="18"/>
        <v>8.6107050000000074E-2</v>
      </c>
      <c r="P134" s="26">
        <f t="shared" si="19"/>
        <v>0.1</v>
      </c>
      <c r="Q134" s="26">
        <f t="shared" si="20"/>
        <v>2.5000000000000001E-3</v>
      </c>
      <c r="R134" s="26">
        <f t="shared" si="21"/>
        <v>9.7256857855361645E-2</v>
      </c>
      <c r="S134" s="26">
        <f t="shared" si="22"/>
        <v>1.3892949999999932E-2</v>
      </c>
      <c r="T134" s="27">
        <f t="shared" si="23"/>
        <v>7.175685785536165E-2</v>
      </c>
    </row>
    <row r="135" spans="1:20" x14ac:dyDescent="0.25">
      <c r="A135" s="44">
        <v>41640</v>
      </c>
      <c r="B135" s="29">
        <f t="shared" si="16"/>
        <v>5.5899999999999998E-2</v>
      </c>
      <c r="C135" s="27">
        <v>0.105</v>
      </c>
      <c r="D135">
        <v>6.4</v>
      </c>
      <c r="E135" s="28">
        <v>19752.87</v>
      </c>
      <c r="F135" s="37">
        <v>230</v>
      </c>
      <c r="G135" s="26">
        <v>2.5000000000000001E-3</v>
      </c>
      <c r="H135" s="27">
        <f t="shared" si="17"/>
        <v>4.6500615588597416E-2</v>
      </c>
      <c r="I135" s="44">
        <v>41640</v>
      </c>
      <c r="J135" s="22">
        <v>5.59</v>
      </c>
      <c r="K135">
        <v>6.4</v>
      </c>
      <c r="N135" s="44">
        <v>41640</v>
      </c>
      <c r="O135" s="27">
        <f t="shared" si="18"/>
        <v>8.0185699999999915E-2</v>
      </c>
      <c r="P135" s="26">
        <f t="shared" si="19"/>
        <v>0.105</v>
      </c>
      <c r="Q135" s="26">
        <f t="shared" si="20"/>
        <v>2.5000000000000001E-3</v>
      </c>
      <c r="R135" s="26">
        <f t="shared" si="21"/>
        <v>0.10224438902743138</v>
      </c>
      <c r="S135" s="26">
        <f t="shared" si="22"/>
        <v>2.4814300000000081E-2</v>
      </c>
      <c r="T135" s="27">
        <f t="shared" si="23"/>
        <v>7.9244389027431389E-2</v>
      </c>
    </row>
    <row r="136" spans="1:20" x14ac:dyDescent="0.25">
      <c r="A136" s="44">
        <v>41671</v>
      </c>
      <c r="B136" s="29">
        <f t="shared" si="16"/>
        <v>5.6799999999999996E-2</v>
      </c>
      <c r="C136" s="27">
        <v>0.1075</v>
      </c>
      <c r="D136">
        <v>6.8</v>
      </c>
      <c r="E136" s="28">
        <v>20089.32</v>
      </c>
      <c r="F136" s="35">
        <v>278</v>
      </c>
      <c r="G136" s="26">
        <v>2.5000000000000001E-3</v>
      </c>
      <c r="H136" s="27">
        <f t="shared" si="17"/>
        <v>4.7975018925056734E-2</v>
      </c>
      <c r="I136" s="44">
        <v>41671</v>
      </c>
      <c r="J136" s="22">
        <v>5.68</v>
      </c>
      <c r="K136">
        <v>6.8</v>
      </c>
      <c r="N136" s="44">
        <v>41671</v>
      </c>
      <c r="O136" s="27">
        <f t="shared" si="18"/>
        <v>8.6179039999999985E-2</v>
      </c>
      <c r="P136" s="26">
        <f t="shared" si="19"/>
        <v>0.1075</v>
      </c>
      <c r="Q136" s="26">
        <f t="shared" si="20"/>
        <v>2.5000000000000001E-3</v>
      </c>
      <c r="R136" s="26">
        <f t="shared" si="21"/>
        <v>0.10473815461346625</v>
      </c>
      <c r="S136" s="26">
        <f t="shared" si="22"/>
        <v>2.1320960000000014E-2</v>
      </c>
      <c r="T136" s="27">
        <f t="shared" si="23"/>
        <v>7.6938154613466259E-2</v>
      </c>
    </row>
    <row r="137" spans="1:20" x14ac:dyDescent="0.25">
      <c r="A137" s="44">
        <v>41699</v>
      </c>
      <c r="B137" s="29">
        <f t="shared" si="16"/>
        <v>6.1500000000000006E-2</v>
      </c>
      <c r="C137" s="27">
        <v>0.1075</v>
      </c>
      <c r="D137">
        <v>7.2</v>
      </c>
      <c r="E137" s="28">
        <v>22193.57</v>
      </c>
      <c r="F137" s="35">
        <v>251</v>
      </c>
      <c r="G137" s="26">
        <v>2.5000000000000001E-3</v>
      </c>
      <c r="H137" s="27">
        <f t="shared" si="17"/>
        <v>4.3334903438530192E-2</v>
      </c>
      <c r="I137" s="44">
        <v>41699</v>
      </c>
      <c r="J137" s="22">
        <v>6.15</v>
      </c>
      <c r="K137">
        <v>7.2</v>
      </c>
      <c r="N137" s="44">
        <v>41699</v>
      </c>
      <c r="O137" s="27">
        <f t="shared" si="18"/>
        <v>8.8143649999999907E-2</v>
      </c>
      <c r="P137" s="26">
        <f t="shared" si="19"/>
        <v>0.1075</v>
      </c>
      <c r="Q137" s="26">
        <f t="shared" si="20"/>
        <v>2.5000000000000001E-3</v>
      </c>
      <c r="R137" s="26">
        <f t="shared" si="21"/>
        <v>0.10473815461346625</v>
      </c>
      <c r="S137" s="26">
        <f t="shared" si="22"/>
        <v>1.9356350000000092E-2</v>
      </c>
      <c r="T137" s="27">
        <f t="shared" si="23"/>
        <v>7.9638154613466253E-2</v>
      </c>
    </row>
    <row r="138" spans="1:20" x14ac:dyDescent="0.25">
      <c r="A138" s="44">
        <v>41730</v>
      </c>
      <c r="B138" s="29">
        <f t="shared" si="16"/>
        <v>6.2800000000000009E-2</v>
      </c>
      <c r="C138" s="27">
        <v>0.11</v>
      </c>
      <c r="D138">
        <v>7.1</v>
      </c>
      <c r="E138" s="28">
        <v>23132.82</v>
      </c>
      <c r="F138" s="37">
        <v>222</v>
      </c>
      <c r="G138" s="26">
        <v>2.5000000000000001E-3</v>
      </c>
      <c r="H138" s="27">
        <f t="shared" si="17"/>
        <v>4.4410989838163495E-2</v>
      </c>
      <c r="I138" s="44">
        <v>41730</v>
      </c>
      <c r="J138" s="22">
        <v>6.28</v>
      </c>
      <c r="K138">
        <v>7.1</v>
      </c>
      <c r="N138" s="44">
        <v>41730</v>
      </c>
      <c r="O138" s="27">
        <f t="shared" si="18"/>
        <v>8.6394159999999998E-2</v>
      </c>
      <c r="P138" s="26">
        <f t="shared" si="19"/>
        <v>0.11</v>
      </c>
      <c r="Q138" s="26">
        <f t="shared" si="20"/>
        <v>2.5000000000000001E-3</v>
      </c>
      <c r="R138" s="26">
        <f t="shared" si="21"/>
        <v>0.10723192019950134</v>
      </c>
      <c r="S138" s="26">
        <f t="shared" si="22"/>
        <v>2.3605840000000003E-2</v>
      </c>
      <c r="T138" s="27">
        <f t="shared" si="23"/>
        <v>8.5031920199501343E-2</v>
      </c>
    </row>
    <row r="139" spans="1:20" x14ac:dyDescent="0.25">
      <c r="A139" s="44">
        <v>41760</v>
      </c>
      <c r="B139" s="29">
        <f t="shared" si="16"/>
        <v>6.3700000000000007E-2</v>
      </c>
      <c r="C139" s="27">
        <v>0.11</v>
      </c>
      <c r="D139">
        <v>7</v>
      </c>
      <c r="E139" s="28">
        <v>22855.82</v>
      </c>
      <c r="F139" s="35">
        <v>209</v>
      </c>
      <c r="G139" s="26">
        <v>2.5000000000000001E-3</v>
      </c>
      <c r="H139" s="27">
        <f t="shared" si="17"/>
        <v>4.3527310331860525E-2</v>
      </c>
      <c r="I139" s="44">
        <v>41760</v>
      </c>
      <c r="J139" s="22">
        <v>6.37</v>
      </c>
      <c r="K139">
        <v>7</v>
      </c>
      <c r="N139" s="44">
        <v>41760</v>
      </c>
      <c r="O139" s="27">
        <f t="shared" si="18"/>
        <v>8.5931329999999972E-2</v>
      </c>
      <c r="P139" s="26">
        <f t="shared" si="19"/>
        <v>0.11</v>
      </c>
      <c r="Q139" s="26">
        <f t="shared" si="20"/>
        <v>2.5000000000000001E-3</v>
      </c>
      <c r="R139" s="26">
        <f t="shared" si="21"/>
        <v>0.10723192019950134</v>
      </c>
      <c r="S139" s="26">
        <f t="shared" si="22"/>
        <v>2.4068670000000028E-2</v>
      </c>
      <c r="T139" s="27">
        <f t="shared" si="23"/>
        <v>8.6331920199501339E-2</v>
      </c>
    </row>
    <row r="140" spans="1:20" x14ac:dyDescent="0.25">
      <c r="A140" s="44">
        <v>41791</v>
      </c>
      <c r="B140" s="29">
        <f t="shared" si="16"/>
        <v>6.5199999999999994E-2</v>
      </c>
      <c r="C140" s="27">
        <v>0.11</v>
      </c>
      <c r="D140">
        <v>6.8</v>
      </c>
      <c r="E140" s="28">
        <v>24010.75</v>
      </c>
      <c r="F140" s="37">
        <v>208</v>
      </c>
      <c r="G140" s="26">
        <v>2.5000000000000001E-3</v>
      </c>
      <c r="H140" s="27">
        <f t="shared" si="17"/>
        <v>4.2057829515584011E-2</v>
      </c>
      <c r="I140" s="44">
        <v>41791</v>
      </c>
      <c r="J140" s="22">
        <v>6.52</v>
      </c>
      <c r="K140">
        <v>6.8</v>
      </c>
      <c r="N140" s="44">
        <v>41791</v>
      </c>
      <c r="O140" s="27">
        <f t="shared" si="18"/>
        <v>8.7356159999999905E-2</v>
      </c>
      <c r="P140" s="26">
        <f t="shared" si="19"/>
        <v>0.11</v>
      </c>
      <c r="Q140" s="26">
        <f t="shared" si="20"/>
        <v>2.5000000000000001E-3</v>
      </c>
      <c r="R140" s="26">
        <f t="shared" si="21"/>
        <v>0.10723192019950134</v>
      </c>
      <c r="S140" s="26">
        <f t="shared" si="22"/>
        <v>2.2643840000000096E-2</v>
      </c>
      <c r="T140" s="27">
        <f t="shared" si="23"/>
        <v>8.6431920199501341E-2</v>
      </c>
    </row>
    <row r="141" spans="1:20" x14ac:dyDescent="0.25">
      <c r="A141" s="44">
        <v>41821</v>
      </c>
      <c r="B141" s="29">
        <f t="shared" si="16"/>
        <v>6.5000000000000002E-2</v>
      </c>
      <c r="C141" s="27">
        <v>0.11</v>
      </c>
      <c r="D141">
        <v>6.9</v>
      </c>
      <c r="E141" s="28">
        <v>24663.439999999999</v>
      </c>
      <c r="F141" s="35">
        <v>206</v>
      </c>
      <c r="G141" s="26">
        <v>2.5000000000000001E-3</v>
      </c>
      <c r="H141" s="27">
        <f t="shared" si="17"/>
        <v>4.2253521126760729E-2</v>
      </c>
      <c r="I141" s="44">
        <v>41821</v>
      </c>
      <c r="J141" s="22">
        <v>6.5</v>
      </c>
      <c r="K141">
        <v>6.9</v>
      </c>
      <c r="N141" s="44">
        <v>41821</v>
      </c>
      <c r="O141" s="27">
        <f t="shared" si="18"/>
        <v>8.6938999999999877E-2</v>
      </c>
      <c r="P141" s="26">
        <f t="shared" si="19"/>
        <v>0.11</v>
      </c>
      <c r="Q141" s="26">
        <f t="shared" si="20"/>
        <v>2.5000000000000001E-3</v>
      </c>
      <c r="R141" s="26">
        <f t="shared" si="21"/>
        <v>0.10723192019950134</v>
      </c>
      <c r="S141" s="26">
        <f t="shared" si="22"/>
        <v>2.3061000000000123E-2</v>
      </c>
      <c r="T141" s="27">
        <f t="shared" si="23"/>
        <v>8.6631920199501333E-2</v>
      </c>
    </row>
    <row r="142" spans="1:20" x14ac:dyDescent="0.25">
      <c r="A142" s="44">
        <v>41852</v>
      </c>
      <c r="B142" s="29">
        <f t="shared" si="16"/>
        <v>6.5099999999999991E-2</v>
      </c>
      <c r="C142" s="27">
        <v>0.11</v>
      </c>
      <c r="D142">
        <v>6.9</v>
      </c>
      <c r="E142" s="28">
        <v>27412.79</v>
      </c>
      <c r="F142" s="35">
        <v>225</v>
      </c>
      <c r="G142" s="26">
        <v>2.5000000000000001E-3</v>
      </c>
      <c r="H142" s="27">
        <f t="shared" si="17"/>
        <v>4.2155666134635394E-2</v>
      </c>
      <c r="I142" s="44">
        <v>41852</v>
      </c>
      <c r="J142" s="22">
        <v>6.51</v>
      </c>
      <c r="K142">
        <v>6.9</v>
      </c>
      <c r="N142" s="44">
        <v>41852</v>
      </c>
      <c r="O142" s="27">
        <f t="shared" si="18"/>
        <v>8.9064749999999915E-2</v>
      </c>
      <c r="P142" s="26">
        <f t="shared" si="19"/>
        <v>0.11</v>
      </c>
      <c r="Q142" s="26">
        <f t="shared" si="20"/>
        <v>2.5000000000000001E-3</v>
      </c>
      <c r="R142" s="26">
        <f t="shared" si="21"/>
        <v>0.10723192019950134</v>
      </c>
      <c r="S142" s="26">
        <f t="shared" si="22"/>
        <v>2.0935250000000086E-2</v>
      </c>
      <c r="T142" s="27">
        <f t="shared" si="23"/>
        <v>8.4731920199501348E-2</v>
      </c>
    </row>
    <row r="143" spans="1:20" x14ac:dyDescent="0.25">
      <c r="A143" s="44">
        <v>41883</v>
      </c>
      <c r="B143" s="29">
        <f t="shared" si="16"/>
        <v>6.7500000000000004E-2</v>
      </c>
      <c r="C143" s="27">
        <v>0.11</v>
      </c>
      <c r="D143">
        <v>6.8</v>
      </c>
      <c r="E143" s="28">
        <v>22116.13</v>
      </c>
      <c r="F143" s="37">
        <v>203</v>
      </c>
      <c r="G143" s="26">
        <v>2.5000000000000001E-3</v>
      </c>
      <c r="H143" s="27">
        <f t="shared" si="17"/>
        <v>3.9812646370023685E-2</v>
      </c>
      <c r="I143" s="44">
        <v>41883</v>
      </c>
      <c r="J143" s="22">
        <v>6.75</v>
      </c>
      <c r="K143">
        <v>6.8</v>
      </c>
      <c r="N143" s="44">
        <v>41883</v>
      </c>
      <c r="O143" s="27">
        <f t="shared" si="18"/>
        <v>8.9170249999999784E-2</v>
      </c>
      <c r="P143" s="26">
        <f t="shared" si="19"/>
        <v>0.11</v>
      </c>
      <c r="Q143" s="26">
        <f t="shared" si="20"/>
        <v>2.5000000000000001E-3</v>
      </c>
      <c r="R143" s="26">
        <f t="shared" si="21"/>
        <v>0.10723192019950134</v>
      </c>
      <c r="S143" s="26">
        <f t="shared" si="22"/>
        <v>2.0829750000000216E-2</v>
      </c>
      <c r="T143" s="27">
        <f t="shared" si="23"/>
        <v>8.6931920199501342E-2</v>
      </c>
    </row>
    <row r="144" spans="1:20" x14ac:dyDescent="0.25">
      <c r="A144" s="44">
        <v>41913</v>
      </c>
      <c r="B144" s="29">
        <f t="shared" si="16"/>
        <v>6.59E-2</v>
      </c>
      <c r="C144" s="27">
        <v>0.1125</v>
      </c>
      <c r="D144">
        <v>6.6</v>
      </c>
      <c r="E144" s="28">
        <v>22061.46</v>
      </c>
      <c r="F144" s="35">
        <v>246</v>
      </c>
      <c r="G144" s="26">
        <v>2.5000000000000001E-3</v>
      </c>
      <c r="H144" s="27">
        <f t="shared" si="17"/>
        <v>4.3718922975888974E-2</v>
      </c>
      <c r="I144" s="44">
        <v>41913</v>
      </c>
      <c r="J144" s="22">
        <v>6.59</v>
      </c>
      <c r="K144">
        <v>6.6</v>
      </c>
      <c r="N144" s="44">
        <v>41913</v>
      </c>
      <c r="O144" s="27">
        <f t="shared" si="18"/>
        <v>9.2121139999999935E-2</v>
      </c>
      <c r="P144" s="26">
        <f t="shared" si="19"/>
        <v>0.1125</v>
      </c>
      <c r="Q144" s="26">
        <f t="shared" si="20"/>
        <v>2.5000000000000001E-3</v>
      </c>
      <c r="R144" s="26">
        <f t="shared" si="21"/>
        <v>0.10972568578553621</v>
      </c>
      <c r="S144" s="26">
        <f t="shared" si="22"/>
        <v>2.0378860000000068E-2</v>
      </c>
      <c r="T144" s="27">
        <f t="shared" si="23"/>
        <v>8.5125685785536212E-2</v>
      </c>
    </row>
    <row r="145" spans="1:20" x14ac:dyDescent="0.25">
      <c r="A145" s="44">
        <v>41944</v>
      </c>
      <c r="B145" s="29">
        <f t="shared" si="16"/>
        <v>6.5599999999999992E-2</v>
      </c>
      <c r="C145" s="27">
        <v>0.1125</v>
      </c>
      <c r="D145">
        <v>6.5</v>
      </c>
      <c r="E145" s="28">
        <v>21300.43</v>
      </c>
      <c r="F145" s="35">
        <v>237</v>
      </c>
      <c r="G145" s="26">
        <v>2.5000000000000001E-3</v>
      </c>
      <c r="H145" s="27">
        <f t="shared" si="17"/>
        <v>4.4012762762762891E-2</v>
      </c>
      <c r="I145" s="44">
        <v>41944</v>
      </c>
      <c r="J145" s="22">
        <v>6.56</v>
      </c>
      <c r="K145">
        <v>6.5</v>
      </c>
      <c r="N145" s="44">
        <v>41944</v>
      </c>
      <c r="O145" s="27">
        <f t="shared" si="18"/>
        <v>9.0854719999999833E-2</v>
      </c>
      <c r="P145" s="26">
        <f t="shared" si="19"/>
        <v>0.1125</v>
      </c>
      <c r="Q145" s="26">
        <f t="shared" si="20"/>
        <v>2.5000000000000001E-3</v>
      </c>
      <c r="R145" s="26">
        <f t="shared" si="21"/>
        <v>0.10972568578553621</v>
      </c>
      <c r="S145" s="26">
        <f t="shared" si="22"/>
        <v>2.1645280000000169E-2</v>
      </c>
      <c r="T145" s="27">
        <f t="shared" si="23"/>
        <v>8.602568578553621E-2</v>
      </c>
    </row>
    <row r="146" spans="1:20" x14ac:dyDescent="0.25">
      <c r="A146" s="44">
        <v>41974</v>
      </c>
      <c r="B146" s="29">
        <f t="shared" si="16"/>
        <v>6.4100000000000004E-2</v>
      </c>
      <c r="C146" s="27">
        <v>0.11749999999999999</v>
      </c>
      <c r="D146">
        <v>6.5</v>
      </c>
      <c r="E146" s="28">
        <v>18824.900000000001</v>
      </c>
      <c r="F146" s="37">
        <v>244</v>
      </c>
      <c r="G146" s="26">
        <v>2.5000000000000001E-3</v>
      </c>
      <c r="H146" s="27">
        <f t="shared" si="17"/>
        <v>5.0183253453622623E-2</v>
      </c>
      <c r="I146" s="44">
        <v>41974</v>
      </c>
      <c r="J146" s="22">
        <v>6.41</v>
      </c>
      <c r="K146">
        <v>6.5</v>
      </c>
      <c r="N146" s="44">
        <v>41974</v>
      </c>
      <c r="O146" s="27">
        <f t="shared" si="18"/>
        <v>9.0064040000000123E-2</v>
      </c>
      <c r="P146" s="26">
        <f t="shared" si="19"/>
        <v>0.11749999999999999</v>
      </c>
      <c r="Q146" s="26">
        <f t="shared" si="20"/>
        <v>2.5000000000000001E-3</v>
      </c>
      <c r="R146" s="26">
        <f t="shared" si="21"/>
        <v>0.11471321695760595</v>
      </c>
      <c r="S146" s="26">
        <f t="shared" si="22"/>
        <v>2.743595999999987E-2</v>
      </c>
      <c r="T146" s="27">
        <f t="shared" si="23"/>
        <v>9.0313216957605941E-2</v>
      </c>
    </row>
    <row r="147" spans="1:20" x14ac:dyDescent="0.25">
      <c r="A147" s="44">
        <v>42005</v>
      </c>
      <c r="B147" s="29">
        <f t="shared" si="16"/>
        <v>7.1399999999999991E-2</v>
      </c>
      <c r="C147" s="27">
        <v>0.1225</v>
      </c>
      <c r="D147">
        <v>6.8</v>
      </c>
      <c r="E147" s="28">
        <v>17486.55</v>
      </c>
      <c r="F147" s="37">
        <v>264</v>
      </c>
      <c r="G147" s="26">
        <v>2.5000000000000001E-3</v>
      </c>
      <c r="H147" s="27">
        <f t="shared" si="17"/>
        <v>4.7694605189471773E-2</v>
      </c>
      <c r="I147" s="44">
        <v>42005</v>
      </c>
      <c r="J147" s="22">
        <v>7.14</v>
      </c>
      <c r="K147">
        <v>6.8</v>
      </c>
      <c r="N147" s="44">
        <v>42005</v>
      </c>
      <c r="O147" s="27">
        <f t="shared" si="18"/>
        <v>9.9684959999999823E-2</v>
      </c>
      <c r="P147" s="26">
        <f t="shared" si="19"/>
        <v>0.1225</v>
      </c>
      <c r="Q147" s="26">
        <f t="shared" si="20"/>
        <v>2.5000000000000001E-3</v>
      </c>
      <c r="R147" s="26">
        <f t="shared" si="21"/>
        <v>0.1197007481296759</v>
      </c>
      <c r="S147" s="26">
        <f t="shared" si="22"/>
        <v>2.2815040000000175E-2</v>
      </c>
      <c r="T147" s="27">
        <f t="shared" si="23"/>
        <v>9.3300748129675898E-2</v>
      </c>
    </row>
    <row r="148" spans="1:20" x14ac:dyDescent="0.25">
      <c r="A148" s="44">
        <v>42036</v>
      </c>
      <c r="B148" s="29">
        <f t="shared" si="16"/>
        <v>7.6999999999999999E-2</v>
      </c>
      <c r="C148" s="27">
        <v>0.1225</v>
      </c>
      <c r="D148">
        <v>7.4</v>
      </c>
      <c r="E148" s="28">
        <v>18132.09</v>
      </c>
      <c r="F148" s="37">
        <v>324</v>
      </c>
      <c r="G148" s="26">
        <v>2.5000000000000001E-3</v>
      </c>
      <c r="H148" s="27">
        <f t="shared" si="17"/>
        <v>4.2246982358403073E-2</v>
      </c>
      <c r="I148" s="44">
        <v>42036</v>
      </c>
      <c r="J148" s="22">
        <v>7.7</v>
      </c>
      <c r="K148">
        <v>7.4</v>
      </c>
      <c r="N148" s="44">
        <v>42036</v>
      </c>
      <c r="O148" s="27">
        <f t="shared" si="18"/>
        <v>0.11189479999999996</v>
      </c>
      <c r="P148" s="26">
        <f t="shared" si="19"/>
        <v>0.1225</v>
      </c>
      <c r="Q148" s="26">
        <f t="shared" si="20"/>
        <v>2.5000000000000001E-3</v>
      </c>
      <c r="R148" s="26">
        <f t="shared" si="21"/>
        <v>0.1197007481296759</v>
      </c>
      <c r="S148" s="26">
        <f t="shared" si="22"/>
        <v>1.0605200000000037E-2</v>
      </c>
      <c r="T148" s="27">
        <f t="shared" si="23"/>
        <v>8.7300748129675906E-2</v>
      </c>
    </row>
    <row r="149" spans="1:20" x14ac:dyDescent="0.25">
      <c r="A149" s="44">
        <v>42064</v>
      </c>
      <c r="B149" s="29">
        <f t="shared" si="16"/>
        <v>8.1300000000000011E-2</v>
      </c>
      <c r="C149" s="27">
        <v>0.1275</v>
      </c>
      <c r="D149">
        <v>7.9</v>
      </c>
      <c r="E149" s="28">
        <v>15946.05</v>
      </c>
      <c r="F149" s="35">
        <v>310</v>
      </c>
      <c r="G149" s="26">
        <v>2.5000000000000001E-3</v>
      </c>
      <c r="H149" s="27">
        <f t="shared" si="17"/>
        <v>4.2726347914547214E-2</v>
      </c>
      <c r="I149" s="44">
        <v>42064</v>
      </c>
      <c r="J149" s="22">
        <v>8.1300000000000008</v>
      </c>
      <c r="K149">
        <v>7.9</v>
      </c>
      <c r="N149" s="44">
        <v>42064</v>
      </c>
      <c r="O149" s="27">
        <f t="shared" si="18"/>
        <v>0.11482029999999988</v>
      </c>
      <c r="P149" s="26">
        <f t="shared" si="19"/>
        <v>0.1275</v>
      </c>
      <c r="Q149" s="26">
        <f t="shared" si="20"/>
        <v>2.5000000000000001E-3</v>
      </c>
      <c r="R149" s="26">
        <f t="shared" si="21"/>
        <v>0.12468827930174564</v>
      </c>
      <c r="S149" s="26">
        <f t="shared" si="22"/>
        <v>1.2679700000000127E-2</v>
      </c>
      <c r="T149" s="27">
        <f t="shared" si="23"/>
        <v>9.3688279301745642E-2</v>
      </c>
    </row>
    <row r="150" spans="1:20" x14ac:dyDescent="0.25">
      <c r="A150" s="44">
        <v>42095</v>
      </c>
      <c r="B150" s="29">
        <f t="shared" si="16"/>
        <v>8.1699999999999995E-2</v>
      </c>
      <c r="C150" s="27">
        <v>0.13250000000000001</v>
      </c>
      <c r="D150">
        <v>8</v>
      </c>
      <c r="E150" s="28">
        <v>18651.11</v>
      </c>
      <c r="F150" s="35">
        <v>317</v>
      </c>
      <c r="G150" s="26">
        <v>2.5000000000000001E-3</v>
      </c>
      <c r="H150" s="27">
        <f t="shared" si="17"/>
        <v>4.6963113617453978E-2</v>
      </c>
      <c r="I150" s="44">
        <v>42095</v>
      </c>
      <c r="J150" s="22">
        <v>8.17</v>
      </c>
      <c r="K150">
        <v>8</v>
      </c>
      <c r="N150" s="44">
        <v>42095</v>
      </c>
      <c r="O150" s="27">
        <f t="shared" si="18"/>
        <v>0.11598989000000026</v>
      </c>
      <c r="P150" s="26">
        <f t="shared" si="19"/>
        <v>0.13250000000000001</v>
      </c>
      <c r="Q150" s="26">
        <f t="shared" si="20"/>
        <v>2.5000000000000001E-3</v>
      </c>
      <c r="R150" s="26">
        <f t="shared" si="21"/>
        <v>0.1296758104738156</v>
      </c>
      <c r="S150" s="26">
        <f t="shared" si="22"/>
        <v>1.6510109999999745E-2</v>
      </c>
      <c r="T150" s="27">
        <f t="shared" si="23"/>
        <v>9.7975810473815594E-2</v>
      </c>
    </row>
    <row r="151" spans="1:20" x14ac:dyDescent="0.25">
      <c r="A151" s="44">
        <v>42125</v>
      </c>
      <c r="B151" s="29">
        <f t="shared" si="16"/>
        <v>8.4700000000000011E-2</v>
      </c>
      <c r="C151" s="27">
        <v>0.13250000000000001</v>
      </c>
      <c r="D151">
        <v>8.1</v>
      </c>
      <c r="E151" s="28">
        <v>16608.05</v>
      </c>
      <c r="F151" s="35">
        <v>296</v>
      </c>
      <c r="G151" s="26">
        <v>2.5000000000000001E-3</v>
      </c>
      <c r="H151" s="27">
        <f t="shared" si="17"/>
        <v>4.4067484096985465E-2</v>
      </c>
      <c r="I151" s="44">
        <v>42125</v>
      </c>
      <c r="J151" s="22">
        <v>8.4700000000000006</v>
      </c>
      <c r="K151">
        <v>8.1</v>
      </c>
      <c r="N151" s="44">
        <v>42125</v>
      </c>
      <c r="O151" s="27">
        <f t="shared" si="18"/>
        <v>0.11680712000000004</v>
      </c>
      <c r="P151" s="26">
        <f t="shared" si="19"/>
        <v>0.13250000000000001</v>
      </c>
      <c r="Q151" s="26">
        <f t="shared" si="20"/>
        <v>2.5000000000000001E-3</v>
      </c>
      <c r="R151" s="26">
        <f t="shared" si="21"/>
        <v>0.1296758104738156</v>
      </c>
      <c r="S151" s="26">
        <f t="shared" si="22"/>
        <v>1.5692879999999965E-2</v>
      </c>
      <c r="T151" s="27">
        <f t="shared" si="23"/>
        <v>0.1000758104738156</v>
      </c>
    </row>
    <row r="152" spans="1:20" x14ac:dyDescent="0.25">
      <c r="A152" s="44">
        <v>42156</v>
      </c>
      <c r="B152" s="29">
        <f t="shared" si="16"/>
        <v>8.8900000000000007E-2</v>
      </c>
      <c r="C152" s="27">
        <v>0.13750000000000001</v>
      </c>
      <c r="D152">
        <v>8.3000000000000007</v>
      </c>
      <c r="E152" s="28">
        <v>17105.75</v>
      </c>
      <c r="F152" s="35">
        <v>292</v>
      </c>
      <c r="G152" s="26">
        <v>2.5000000000000001E-3</v>
      </c>
      <c r="H152" s="27">
        <f t="shared" si="17"/>
        <v>4.4632197630636306E-2</v>
      </c>
      <c r="I152" s="44">
        <v>42156</v>
      </c>
      <c r="J152" s="22">
        <v>8.89</v>
      </c>
      <c r="K152">
        <v>8.3000000000000007</v>
      </c>
      <c r="N152" s="44">
        <v>42156</v>
      </c>
      <c r="O152" s="27">
        <f t="shared" si="18"/>
        <v>0.12069587999999976</v>
      </c>
      <c r="P152" s="26">
        <f t="shared" si="19"/>
        <v>0.13750000000000001</v>
      </c>
      <c r="Q152" s="26">
        <f t="shared" si="20"/>
        <v>2.5000000000000001E-3</v>
      </c>
      <c r="R152" s="26">
        <f t="shared" si="21"/>
        <v>0.13466334164588534</v>
      </c>
      <c r="S152" s="26">
        <f t="shared" si="22"/>
        <v>1.6804120000000256E-2</v>
      </c>
      <c r="T152" s="27">
        <f t="shared" si="23"/>
        <v>0.10546334164588533</v>
      </c>
    </row>
    <row r="153" spans="1:20" x14ac:dyDescent="0.25">
      <c r="A153" s="44">
        <v>42186</v>
      </c>
      <c r="B153" s="29">
        <f t="shared" si="16"/>
        <v>9.5600000000000004E-2</v>
      </c>
      <c r="C153" s="27">
        <v>0.14249999999999999</v>
      </c>
      <c r="D153">
        <v>8.6</v>
      </c>
      <c r="E153" s="28">
        <v>14864.04</v>
      </c>
      <c r="F153" s="35">
        <v>299</v>
      </c>
      <c r="G153" s="26">
        <v>2.5000000000000001E-3</v>
      </c>
      <c r="H153" s="27">
        <f t="shared" si="17"/>
        <v>4.2807594012413519E-2</v>
      </c>
      <c r="I153" s="44">
        <v>42186</v>
      </c>
      <c r="J153" s="22">
        <v>9.56</v>
      </c>
      <c r="K153">
        <v>8.6</v>
      </c>
      <c r="N153" s="44">
        <v>42186</v>
      </c>
      <c r="O153" s="27">
        <f t="shared" si="18"/>
        <v>0.12835843999999996</v>
      </c>
      <c r="P153" s="26">
        <f t="shared" si="19"/>
        <v>0.14249999999999999</v>
      </c>
      <c r="Q153" s="26">
        <f t="shared" si="20"/>
        <v>2.5000000000000001E-3</v>
      </c>
      <c r="R153" s="26">
        <f t="shared" si="21"/>
        <v>0.1396508728179553</v>
      </c>
      <c r="S153" s="26">
        <f t="shared" si="22"/>
        <v>1.4141560000000025E-2</v>
      </c>
      <c r="T153" s="27">
        <f t="shared" si="23"/>
        <v>0.1097508728179553</v>
      </c>
    </row>
    <row r="154" spans="1:20" x14ac:dyDescent="0.25">
      <c r="A154" s="44">
        <v>42217</v>
      </c>
      <c r="B154" s="29">
        <f t="shared" si="16"/>
        <v>9.5299999999999996E-2</v>
      </c>
      <c r="C154" s="27">
        <v>0.14249999999999999</v>
      </c>
      <c r="D154">
        <v>8.6999999999999993</v>
      </c>
      <c r="E154" s="28">
        <v>12864.51</v>
      </c>
      <c r="F154" s="35">
        <v>323</v>
      </c>
      <c r="G154" s="26">
        <v>2.5000000000000001E-3</v>
      </c>
      <c r="H154" s="27">
        <f t="shared" si="17"/>
        <v>4.3093216470373452E-2</v>
      </c>
      <c r="I154" s="44">
        <v>42217</v>
      </c>
      <c r="J154" s="22">
        <v>9.5299999999999994</v>
      </c>
      <c r="K154">
        <v>8.6999999999999993</v>
      </c>
      <c r="N154" s="44">
        <v>42217</v>
      </c>
      <c r="O154" s="27">
        <f t="shared" si="18"/>
        <v>0.13067819000000003</v>
      </c>
      <c r="P154" s="26">
        <f t="shared" si="19"/>
        <v>0.14249999999999999</v>
      </c>
      <c r="Q154" s="26">
        <f t="shared" si="20"/>
        <v>2.5000000000000001E-3</v>
      </c>
      <c r="R154" s="26">
        <f t="shared" si="21"/>
        <v>0.1396508728179553</v>
      </c>
      <c r="S154" s="26">
        <f t="shared" si="22"/>
        <v>1.182180999999996E-2</v>
      </c>
      <c r="T154" s="27">
        <f t="shared" si="23"/>
        <v>0.1073508728179553</v>
      </c>
    </row>
    <row r="155" spans="1:20" x14ac:dyDescent="0.25">
      <c r="A155" s="44">
        <v>42248</v>
      </c>
      <c r="B155" s="29">
        <f t="shared" si="16"/>
        <v>9.4899999999999998E-2</v>
      </c>
      <c r="C155" s="27">
        <v>0.14249999999999999</v>
      </c>
      <c r="D155">
        <v>8.9</v>
      </c>
      <c r="E155" s="28">
        <v>11416.09</v>
      </c>
      <c r="F155" s="37">
        <v>361</v>
      </c>
      <c r="G155" s="26">
        <v>2.5000000000000001E-3</v>
      </c>
      <c r="H155" s="27">
        <f t="shared" si="17"/>
        <v>4.3474289889487761E-2</v>
      </c>
      <c r="I155" s="44">
        <v>42248</v>
      </c>
      <c r="J155" s="22">
        <v>9.49</v>
      </c>
      <c r="K155">
        <v>8.9</v>
      </c>
      <c r="N155" s="44">
        <v>42248</v>
      </c>
      <c r="O155" s="27">
        <f t="shared" si="18"/>
        <v>0.13442588999999994</v>
      </c>
      <c r="P155" s="26">
        <f t="shared" si="19"/>
        <v>0.14249999999999999</v>
      </c>
      <c r="Q155" s="26">
        <f t="shared" si="20"/>
        <v>2.5000000000000001E-3</v>
      </c>
      <c r="R155" s="26">
        <f t="shared" si="21"/>
        <v>0.1396508728179553</v>
      </c>
      <c r="S155" s="26">
        <f t="shared" si="22"/>
        <v>8.074110000000051E-3</v>
      </c>
      <c r="T155" s="27">
        <f t="shared" si="23"/>
        <v>0.1035508728179553</v>
      </c>
    </row>
    <row r="156" spans="1:20" x14ac:dyDescent="0.25">
      <c r="A156" s="44">
        <v>42278</v>
      </c>
      <c r="B156" s="29">
        <f t="shared" si="16"/>
        <v>9.9299999999999999E-2</v>
      </c>
      <c r="C156" s="27">
        <v>0.14249999999999999</v>
      </c>
      <c r="D156">
        <v>9</v>
      </c>
      <c r="E156" s="28">
        <v>11900.37</v>
      </c>
      <c r="F156" s="35">
        <v>421</v>
      </c>
      <c r="G156" s="26">
        <v>2.5000000000000001E-3</v>
      </c>
      <c r="H156" s="27">
        <f t="shared" si="17"/>
        <v>3.9297734922223437E-2</v>
      </c>
      <c r="I156" s="44">
        <v>42278</v>
      </c>
      <c r="J156" s="22">
        <v>9.93</v>
      </c>
      <c r="K156">
        <v>9</v>
      </c>
      <c r="N156" s="44">
        <v>42278</v>
      </c>
      <c r="O156" s="27">
        <f t="shared" si="18"/>
        <v>0.14558052999999993</v>
      </c>
      <c r="P156" s="26">
        <f t="shared" si="19"/>
        <v>0.14249999999999999</v>
      </c>
      <c r="Q156" s="26">
        <f t="shared" si="20"/>
        <v>2.5000000000000001E-3</v>
      </c>
      <c r="R156" s="26">
        <f t="shared" si="21"/>
        <v>0.1396508728179553</v>
      </c>
      <c r="S156" s="26">
        <f t="shared" si="22"/>
        <v>-3.0805299999999425E-3</v>
      </c>
      <c r="T156" s="27">
        <f t="shared" si="23"/>
        <v>9.7550872817955298E-2</v>
      </c>
    </row>
    <row r="157" spans="1:20" x14ac:dyDescent="0.25">
      <c r="A157" s="44">
        <v>42309</v>
      </c>
      <c r="B157" s="29">
        <f t="shared" si="16"/>
        <v>0.1048</v>
      </c>
      <c r="C157" s="27">
        <v>0.14249999999999999</v>
      </c>
      <c r="D157">
        <v>9</v>
      </c>
      <c r="E157" s="28">
        <v>11659.91</v>
      </c>
      <c r="F157" s="37">
        <v>394</v>
      </c>
      <c r="G157" s="26">
        <v>2.5000000000000001E-3</v>
      </c>
      <c r="H157" s="27">
        <f t="shared" si="17"/>
        <v>3.4123823316437374E-2</v>
      </c>
      <c r="I157" s="44">
        <v>42309</v>
      </c>
      <c r="J157" s="22">
        <v>10.48</v>
      </c>
      <c r="K157">
        <v>9</v>
      </c>
      <c r="N157" s="44">
        <v>42309</v>
      </c>
      <c r="O157" s="27">
        <f t="shared" si="18"/>
        <v>0.14832912000000009</v>
      </c>
      <c r="P157" s="26">
        <f t="shared" si="19"/>
        <v>0.14249999999999999</v>
      </c>
      <c r="Q157" s="26">
        <f t="shared" si="20"/>
        <v>2.5000000000000001E-3</v>
      </c>
      <c r="R157" s="26">
        <f t="shared" si="21"/>
        <v>0.1396508728179553</v>
      </c>
      <c r="S157" s="26">
        <f t="shared" si="22"/>
        <v>-5.8291200000001042E-3</v>
      </c>
      <c r="T157" s="27">
        <f t="shared" si="23"/>
        <v>0.10025087281795531</v>
      </c>
    </row>
    <row r="158" spans="1:20" x14ac:dyDescent="0.25">
      <c r="A158" s="44">
        <v>42339</v>
      </c>
      <c r="B158" s="29">
        <f t="shared" si="16"/>
        <v>0.1067</v>
      </c>
      <c r="C158" s="27">
        <v>0.14249999999999999</v>
      </c>
      <c r="D158">
        <v>9</v>
      </c>
      <c r="E158" s="28">
        <v>10964.57</v>
      </c>
      <c r="F158" s="37">
        <v>436</v>
      </c>
      <c r="G158" s="26">
        <v>5.0000000000000001E-3</v>
      </c>
      <c r="H158" s="27">
        <f t="shared" si="17"/>
        <v>3.234842324026399E-2</v>
      </c>
      <c r="I158" s="44">
        <v>42339</v>
      </c>
      <c r="J158" s="22">
        <v>10.67</v>
      </c>
      <c r="K158">
        <v>9</v>
      </c>
      <c r="N158" s="44">
        <v>42339</v>
      </c>
      <c r="O158" s="27">
        <f t="shared" si="18"/>
        <v>0.15495212000000014</v>
      </c>
      <c r="P158" s="26">
        <f t="shared" si="19"/>
        <v>0.14249999999999999</v>
      </c>
      <c r="Q158" s="26">
        <f t="shared" si="20"/>
        <v>5.0000000000000001E-3</v>
      </c>
      <c r="R158" s="26">
        <f t="shared" si="21"/>
        <v>0.13681592039801016</v>
      </c>
      <c r="S158" s="26">
        <f t="shared" si="22"/>
        <v>-1.245212000000015E-2</v>
      </c>
      <c r="T158" s="27">
        <f t="shared" si="23"/>
        <v>9.321592039801016E-2</v>
      </c>
    </row>
    <row r="159" spans="1:20" x14ac:dyDescent="0.25">
      <c r="A159" s="44">
        <v>42370</v>
      </c>
      <c r="B159" s="29">
        <f t="shared" si="16"/>
        <v>0.10710000000000001</v>
      </c>
      <c r="C159" s="27">
        <v>0.14249999999999999</v>
      </c>
      <c r="D159">
        <v>9.5</v>
      </c>
      <c r="E159" s="28">
        <v>10072.620000000001</v>
      </c>
      <c r="F159" s="37">
        <v>532</v>
      </c>
      <c r="G159" s="26">
        <v>5.0000000000000001E-3</v>
      </c>
      <c r="H159" s="27">
        <f t="shared" si="17"/>
        <v>3.1975431307018409E-2</v>
      </c>
      <c r="I159" s="44">
        <v>42370</v>
      </c>
      <c r="J159" s="22">
        <v>10.71</v>
      </c>
      <c r="K159">
        <v>9.5</v>
      </c>
      <c r="N159" s="44">
        <v>42370</v>
      </c>
      <c r="O159" s="27">
        <f t="shared" si="18"/>
        <v>0.16599771999999979</v>
      </c>
      <c r="P159" s="26">
        <f t="shared" si="19"/>
        <v>0.14249999999999999</v>
      </c>
      <c r="Q159" s="26">
        <f t="shared" si="20"/>
        <v>5.0000000000000001E-3</v>
      </c>
      <c r="R159" s="26">
        <f t="shared" si="21"/>
        <v>0.13681592039801016</v>
      </c>
      <c r="S159" s="26">
        <f t="shared" si="22"/>
        <v>-2.3497719999999805E-2</v>
      </c>
      <c r="T159" s="27">
        <f t="shared" si="23"/>
        <v>8.3615920398010163E-2</v>
      </c>
    </row>
    <row r="160" spans="1:20" x14ac:dyDescent="0.25">
      <c r="A160" s="44">
        <v>42401</v>
      </c>
      <c r="B160" s="29">
        <f t="shared" si="16"/>
        <v>0.1036</v>
      </c>
      <c r="C160" s="27">
        <v>0.14249999999999999</v>
      </c>
      <c r="D160">
        <v>10.199999999999999</v>
      </c>
      <c r="E160" s="28">
        <v>10647.4</v>
      </c>
      <c r="F160" s="35">
        <v>513</v>
      </c>
      <c r="G160" s="26">
        <v>5.0000000000000001E-3</v>
      </c>
      <c r="H160" s="27">
        <f t="shared" si="17"/>
        <v>3.5248278361725394E-2</v>
      </c>
      <c r="I160" s="44">
        <v>42401</v>
      </c>
      <c r="J160" s="22">
        <v>10.36</v>
      </c>
      <c r="K160">
        <v>10.199999999999999</v>
      </c>
      <c r="N160" s="44">
        <v>42401</v>
      </c>
      <c r="O160" s="27">
        <f t="shared" si="18"/>
        <v>0.16021467999999972</v>
      </c>
      <c r="P160" s="26">
        <f t="shared" si="19"/>
        <v>0.14249999999999999</v>
      </c>
      <c r="Q160" s="26">
        <f t="shared" si="20"/>
        <v>5.0000000000000001E-3</v>
      </c>
      <c r="R160" s="26">
        <f t="shared" si="21"/>
        <v>0.13681592039801016</v>
      </c>
      <c r="S160" s="26">
        <f t="shared" si="22"/>
        <v>-1.7714679999999733E-2</v>
      </c>
      <c r="T160" s="27">
        <f t="shared" si="23"/>
        <v>8.5515920398010162E-2</v>
      </c>
    </row>
    <row r="161" spans="1:20" x14ac:dyDescent="0.25">
      <c r="A161" s="44">
        <v>42430</v>
      </c>
      <c r="B161" s="29">
        <f t="shared" si="16"/>
        <v>9.3900000000000011E-2</v>
      </c>
      <c r="C161" s="27">
        <v>0.14249999999999999</v>
      </c>
      <c r="D161">
        <v>10.9</v>
      </c>
      <c r="E161" s="28">
        <v>13940.06</v>
      </c>
      <c r="F161" s="37">
        <v>489</v>
      </c>
      <c r="G161" s="26">
        <v>5.0000000000000001E-3</v>
      </c>
      <c r="H161" s="27">
        <f t="shared" si="17"/>
        <v>4.4428192705000535E-2</v>
      </c>
      <c r="I161" s="44">
        <v>42430</v>
      </c>
      <c r="J161" s="22">
        <v>9.39</v>
      </c>
      <c r="K161">
        <v>10.9</v>
      </c>
      <c r="N161" s="44">
        <v>42430</v>
      </c>
      <c r="O161" s="27">
        <f t="shared" si="18"/>
        <v>0.14739170999999995</v>
      </c>
      <c r="P161" s="26">
        <f t="shared" si="19"/>
        <v>0.14249999999999999</v>
      </c>
      <c r="Q161" s="26">
        <f t="shared" si="20"/>
        <v>5.0000000000000001E-3</v>
      </c>
      <c r="R161" s="26">
        <f t="shared" si="21"/>
        <v>0.13681592039801016</v>
      </c>
      <c r="S161" s="26">
        <f t="shared" si="22"/>
        <v>-4.8917099999999658E-3</v>
      </c>
      <c r="T161" s="27">
        <f t="shared" si="23"/>
        <v>8.7915920398010161E-2</v>
      </c>
    </row>
    <row r="162" spans="1:20" x14ac:dyDescent="0.25">
      <c r="A162" s="44">
        <v>42461</v>
      </c>
      <c r="B162" s="29">
        <f t="shared" si="16"/>
        <v>9.2799999999999994E-2</v>
      </c>
      <c r="C162" s="27">
        <v>0.14249999999999999</v>
      </c>
      <c r="D162">
        <v>11.2</v>
      </c>
      <c r="E162" s="28">
        <v>15692.64</v>
      </c>
      <c r="F162" s="37">
        <v>404</v>
      </c>
      <c r="G162" s="26">
        <v>5.0000000000000001E-3</v>
      </c>
      <c r="H162" s="27">
        <f t="shared" si="17"/>
        <v>4.5479502196193344E-2</v>
      </c>
      <c r="I162" s="44">
        <v>42461</v>
      </c>
      <c r="J162" s="22">
        <v>9.2799999999999994</v>
      </c>
      <c r="K162">
        <v>11.2</v>
      </c>
      <c r="N162" s="44">
        <v>42461</v>
      </c>
      <c r="O162" s="27">
        <f t="shared" si="18"/>
        <v>0.13694911999999992</v>
      </c>
      <c r="P162" s="26">
        <f t="shared" si="19"/>
        <v>0.14249999999999999</v>
      </c>
      <c r="Q162" s="26">
        <f t="shared" si="20"/>
        <v>5.0000000000000001E-3</v>
      </c>
      <c r="R162" s="26">
        <f t="shared" si="21"/>
        <v>0.13681592039801016</v>
      </c>
      <c r="S162" s="26">
        <f t="shared" si="22"/>
        <v>5.5508800000000635E-3</v>
      </c>
      <c r="T162" s="27">
        <f t="shared" si="23"/>
        <v>9.6415920398010169E-2</v>
      </c>
    </row>
    <row r="163" spans="1:20" x14ac:dyDescent="0.25">
      <c r="A163" s="44">
        <v>42491</v>
      </c>
      <c r="B163" s="29">
        <f t="shared" si="16"/>
        <v>9.3200000000000005E-2</v>
      </c>
      <c r="C163" s="27">
        <v>0.14249999999999999</v>
      </c>
      <c r="D163">
        <v>11.2</v>
      </c>
      <c r="E163" s="28">
        <v>13418.33</v>
      </c>
      <c r="F163" s="35">
        <v>382</v>
      </c>
      <c r="G163" s="26">
        <v>5.0000000000000001E-3</v>
      </c>
      <c r="H163" s="27">
        <f t="shared" si="17"/>
        <v>4.5096963044273908E-2</v>
      </c>
      <c r="I163" s="44">
        <v>42491</v>
      </c>
      <c r="J163" s="22">
        <v>9.32</v>
      </c>
      <c r="K163">
        <v>11.2</v>
      </c>
      <c r="N163" s="44">
        <v>42491</v>
      </c>
      <c r="O163" s="27">
        <f t="shared" si="18"/>
        <v>0.13496024000000006</v>
      </c>
      <c r="P163" s="26">
        <f t="shared" si="19"/>
        <v>0.14249999999999999</v>
      </c>
      <c r="Q163" s="26">
        <f t="shared" si="20"/>
        <v>5.0000000000000001E-3</v>
      </c>
      <c r="R163" s="26">
        <f t="shared" si="21"/>
        <v>0.13681592039801016</v>
      </c>
      <c r="S163" s="26">
        <f t="shared" si="22"/>
        <v>7.5397599999999232E-3</v>
      </c>
      <c r="T163" s="27">
        <f t="shared" si="23"/>
        <v>9.8615920398010162E-2</v>
      </c>
    </row>
    <row r="164" spans="1:20" x14ac:dyDescent="0.25">
      <c r="A164" s="44">
        <v>42522</v>
      </c>
      <c r="B164" s="29">
        <f t="shared" si="16"/>
        <v>8.8399999999999992E-2</v>
      </c>
      <c r="C164" s="27">
        <v>0.14249999999999999</v>
      </c>
      <c r="D164">
        <v>11.3</v>
      </c>
      <c r="E164" s="28">
        <v>16046</v>
      </c>
      <c r="F164" s="35">
        <v>401</v>
      </c>
      <c r="G164" s="26">
        <v>5.0000000000000001E-3</v>
      </c>
      <c r="H164" s="27">
        <f t="shared" si="17"/>
        <v>4.9705990444689485E-2</v>
      </c>
      <c r="I164" s="44">
        <v>42522</v>
      </c>
      <c r="J164" s="22">
        <v>8.84</v>
      </c>
      <c r="K164">
        <v>11.3</v>
      </c>
      <c r="N164" s="44">
        <v>42522</v>
      </c>
      <c r="O164" s="27">
        <f t="shared" si="18"/>
        <v>0.13204484000000005</v>
      </c>
      <c r="P164" s="26">
        <f t="shared" si="19"/>
        <v>0.14249999999999999</v>
      </c>
      <c r="Q164" s="26">
        <f t="shared" si="20"/>
        <v>5.0000000000000001E-3</v>
      </c>
      <c r="R164" s="26">
        <f t="shared" si="21"/>
        <v>0.13681592039801016</v>
      </c>
      <c r="S164" s="26">
        <f t="shared" si="22"/>
        <v>1.0455159999999936E-2</v>
      </c>
      <c r="T164" s="27">
        <f t="shared" si="23"/>
        <v>9.6715920398010163E-2</v>
      </c>
    </row>
    <row r="165" spans="1:20" x14ac:dyDescent="0.25">
      <c r="A165" s="44">
        <v>42552</v>
      </c>
      <c r="B165" s="29">
        <f t="shared" si="16"/>
        <v>8.7400000000000005E-2</v>
      </c>
      <c r="C165" s="27">
        <v>0.14249999999999999</v>
      </c>
      <c r="D165">
        <v>11.6</v>
      </c>
      <c r="E165" s="28">
        <v>17648.22</v>
      </c>
      <c r="F165" s="37">
        <v>347</v>
      </c>
      <c r="G165" s="26">
        <v>5.0000000000000001E-3</v>
      </c>
      <c r="H165" s="27">
        <f t="shared" si="17"/>
        <v>5.0671326098951752E-2</v>
      </c>
      <c r="I165" s="44">
        <v>42552</v>
      </c>
      <c r="J165" s="22">
        <v>8.74</v>
      </c>
      <c r="K165">
        <v>11.6</v>
      </c>
      <c r="N165" s="44">
        <v>42552</v>
      </c>
      <c r="O165" s="27">
        <f t="shared" si="18"/>
        <v>0.12513277999999994</v>
      </c>
      <c r="P165" s="26">
        <f t="shared" si="19"/>
        <v>0.14249999999999999</v>
      </c>
      <c r="Q165" s="26">
        <f t="shared" si="20"/>
        <v>5.0000000000000001E-3</v>
      </c>
      <c r="R165" s="26">
        <f t="shared" si="21"/>
        <v>0.13681592039801016</v>
      </c>
      <c r="S165" s="26">
        <f t="shared" si="22"/>
        <v>1.7367220000000044E-2</v>
      </c>
      <c r="T165" s="27">
        <f t="shared" si="23"/>
        <v>0.10211592039801015</v>
      </c>
    </row>
    <row r="166" spans="1:20" x14ac:dyDescent="0.25">
      <c r="A166" s="44">
        <v>42583</v>
      </c>
      <c r="B166" s="29">
        <f t="shared" si="16"/>
        <v>8.9700000000000002E-2</v>
      </c>
      <c r="C166" s="27">
        <v>0.14249999999999999</v>
      </c>
      <c r="D166">
        <v>11.8</v>
      </c>
      <c r="E166" s="28">
        <v>17940.2</v>
      </c>
      <c r="F166" s="37">
        <v>336</v>
      </c>
      <c r="G166" s="26">
        <v>5.0000000000000001E-3</v>
      </c>
      <c r="H166" s="27">
        <f t="shared" si="17"/>
        <v>4.8453702853996417E-2</v>
      </c>
      <c r="I166" s="44">
        <v>42583</v>
      </c>
      <c r="J166" s="22">
        <v>8.9700000000000006</v>
      </c>
      <c r="K166">
        <v>11.8</v>
      </c>
      <c r="N166" s="44">
        <v>42583</v>
      </c>
      <c r="O166" s="27">
        <f t="shared" si="18"/>
        <v>0.1263139200000003</v>
      </c>
      <c r="P166" s="26">
        <f t="shared" si="19"/>
        <v>0.14249999999999999</v>
      </c>
      <c r="Q166" s="26">
        <f t="shared" si="20"/>
        <v>5.0000000000000001E-3</v>
      </c>
      <c r="R166" s="26">
        <f t="shared" si="21"/>
        <v>0.13681592039801016</v>
      </c>
      <c r="S166" s="26">
        <f t="shared" si="22"/>
        <v>1.6186079999999686E-2</v>
      </c>
      <c r="T166" s="27">
        <f t="shared" si="23"/>
        <v>0.10321592039801017</v>
      </c>
    </row>
    <row r="167" spans="1:20" x14ac:dyDescent="0.25">
      <c r="A167" s="44">
        <v>42614</v>
      </c>
      <c r="B167" s="29">
        <f t="shared" si="16"/>
        <v>8.48E-2</v>
      </c>
      <c r="C167" s="27">
        <v>0.14249999999999999</v>
      </c>
      <c r="D167">
        <v>11.8</v>
      </c>
      <c r="E167" s="28">
        <v>17903.169999999998</v>
      </c>
      <c r="F167" s="35">
        <v>315</v>
      </c>
      <c r="G167" s="26">
        <v>5.0000000000000001E-3</v>
      </c>
      <c r="H167" s="27">
        <f t="shared" si="17"/>
        <v>5.3189528023598998E-2</v>
      </c>
      <c r="I167" s="44">
        <v>42614</v>
      </c>
      <c r="J167" s="22">
        <v>8.48</v>
      </c>
      <c r="K167">
        <v>11.8</v>
      </c>
      <c r="N167" s="44">
        <v>42614</v>
      </c>
      <c r="O167" s="27">
        <f t="shared" si="18"/>
        <v>0.11897120000000005</v>
      </c>
      <c r="P167" s="26">
        <f t="shared" si="19"/>
        <v>0.14249999999999999</v>
      </c>
      <c r="Q167" s="26">
        <f t="shared" si="20"/>
        <v>5.0000000000000001E-3</v>
      </c>
      <c r="R167" s="26">
        <f t="shared" si="21"/>
        <v>0.13681592039801016</v>
      </c>
      <c r="S167" s="26">
        <f t="shared" si="22"/>
        <v>2.3528799999999933E-2</v>
      </c>
      <c r="T167" s="27">
        <f t="shared" si="23"/>
        <v>0.10531592039801016</v>
      </c>
    </row>
    <row r="168" spans="1:20" x14ac:dyDescent="0.25">
      <c r="A168" s="44">
        <v>42644</v>
      </c>
      <c r="B168" s="29">
        <f t="shared" si="16"/>
        <v>7.8700000000000006E-2</v>
      </c>
      <c r="C168" s="27">
        <v>0.14000000000000001</v>
      </c>
      <c r="D168">
        <v>11.8</v>
      </c>
      <c r="E168" s="28">
        <v>20360.5</v>
      </c>
      <c r="F168" s="37">
        <v>315</v>
      </c>
      <c r="G168" s="26">
        <v>5.0000000000000001E-3</v>
      </c>
      <c r="H168" s="27">
        <f t="shared" si="17"/>
        <v>5.682766292759811E-2</v>
      </c>
      <c r="I168" s="44">
        <v>42644</v>
      </c>
      <c r="J168" s="22">
        <v>7.87</v>
      </c>
      <c r="K168">
        <v>11.8</v>
      </c>
      <c r="N168" s="44">
        <v>42644</v>
      </c>
      <c r="O168" s="27">
        <f t="shared" si="18"/>
        <v>0.11267905000000011</v>
      </c>
      <c r="P168" s="26">
        <f t="shared" si="19"/>
        <v>0.14000000000000001</v>
      </c>
      <c r="Q168" s="26">
        <f t="shared" si="20"/>
        <v>5.0000000000000001E-3</v>
      </c>
      <c r="R168" s="26">
        <f t="shared" si="21"/>
        <v>0.13432835820895539</v>
      </c>
      <c r="S168" s="26">
        <f t="shared" si="22"/>
        <v>2.7320949999999899E-2</v>
      </c>
      <c r="T168" s="27">
        <f t="shared" si="23"/>
        <v>0.10282835820895539</v>
      </c>
    </row>
    <row r="169" spans="1:20" x14ac:dyDescent="0.25">
      <c r="A169" s="44">
        <v>42675</v>
      </c>
      <c r="B169" s="29">
        <f t="shared" si="16"/>
        <v>6.9900000000000004E-2</v>
      </c>
      <c r="C169" s="27">
        <v>0.13750000000000001</v>
      </c>
      <c r="D169">
        <v>11.9</v>
      </c>
      <c r="E169" s="28">
        <v>18355.57</v>
      </c>
      <c r="F169" s="35">
        <v>323</v>
      </c>
      <c r="G169" s="26">
        <v>5.0000000000000001E-3</v>
      </c>
      <c r="H169" s="27">
        <f t="shared" si="17"/>
        <v>6.3183475091129981E-2</v>
      </c>
      <c r="I169" s="44">
        <v>42675</v>
      </c>
      <c r="J169" s="22">
        <v>6.99</v>
      </c>
      <c r="K169">
        <v>11.9</v>
      </c>
      <c r="N169" s="44">
        <v>42675</v>
      </c>
      <c r="O169" s="27">
        <f t="shared" si="18"/>
        <v>0.10445777000000001</v>
      </c>
      <c r="P169" s="26">
        <f t="shared" si="19"/>
        <v>0.13750000000000001</v>
      </c>
      <c r="Q169" s="26">
        <f t="shared" si="20"/>
        <v>5.0000000000000001E-3</v>
      </c>
      <c r="R169" s="26">
        <f t="shared" si="21"/>
        <v>0.13184079601990062</v>
      </c>
      <c r="S169" s="26">
        <f t="shared" si="22"/>
        <v>3.3042230000000006E-2</v>
      </c>
      <c r="T169" s="27">
        <f t="shared" si="23"/>
        <v>9.9540796019900624E-2</v>
      </c>
    </row>
    <row r="170" spans="1:20" x14ac:dyDescent="0.25">
      <c r="A170" s="44">
        <v>42705</v>
      </c>
      <c r="B170" s="29">
        <f t="shared" si="16"/>
        <v>6.2899999999999998E-2</v>
      </c>
      <c r="C170" s="27">
        <v>0.13750000000000001</v>
      </c>
      <c r="D170">
        <v>12</v>
      </c>
      <c r="E170" s="28">
        <v>18499.169999999998</v>
      </c>
      <c r="F170" s="37">
        <v>348</v>
      </c>
      <c r="G170" s="26">
        <v>7.4999999999999997E-3</v>
      </c>
      <c r="H170" s="27">
        <f t="shared" si="17"/>
        <v>7.0185341988898253E-2</v>
      </c>
      <c r="I170" s="44">
        <v>42705</v>
      </c>
      <c r="J170" s="22">
        <v>6.29</v>
      </c>
      <c r="K170">
        <v>12</v>
      </c>
      <c r="N170" s="44">
        <v>42705</v>
      </c>
      <c r="O170" s="27">
        <f t="shared" si="18"/>
        <v>9.9888919999999937E-2</v>
      </c>
      <c r="P170" s="26">
        <f t="shared" si="19"/>
        <v>0.13750000000000001</v>
      </c>
      <c r="Q170" s="26">
        <f t="shared" si="20"/>
        <v>7.4999999999999997E-3</v>
      </c>
      <c r="R170" s="26">
        <f t="shared" si="21"/>
        <v>0.12903225806451601</v>
      </c>
      <c r="S170" s="26">
        <f t="shared" si="22"/>
        <v>3.7611080000000074E-2</v>
      </c>
      <c r="T170" s="27">
        <f t="shared" si="23"/>
        <v>9.4232258064516017E-2</v>
      </c>
    </row>
    <row r="171" spans="1:20" x14ac:dyDescent="0.25">
      <c r="A171" s="44">
        <v>42736</v>
      </c>
      <c r="B171" s="26">
        <v>5.3499999999999999E-2</v>
      </c>
      <c r="C171" s="26">
        <v>0.13</v>
      </c>
      <c r="D171" s="28">
        <v>12.1</v>
      </c>
      <c r="E171" s="28">
        <v>20541.09</v>
      </c>
      <c r="F171" s="37">
        <v>328</v>
      </c>
      <c r="G171" s="26">
        <v>7.4999999999999997E-3</v>
      </c>
      <c r="H171" s="27">
        <f t="shared" si="17"/>
        <v>7.2615092548647064E-2</v>
      </c>
      <c r="I171" s="44">
        <v>42736</v>
      </c>
      <c r="J171" s="48">
        <v>5.35</v>
      </c>
      <c r="K171" s="28">
        <v>12.1</v>
      </c>
      <c r="N171" s="44">
        <v>42736</v>
      </c>
      <c r="O171" s="27">
        <f t="shared" si="18"/>
        <v>8.80548000000001E-2</v>
      </c>
      <c r="P171" s="26">
        <f t="shared" si="19"/>
        <v>0.13</v>
      </c>
      <c r="Q171" s="26">
        <f t="shared" si="20"/>
        <v>7.4999999999999997E-3</v>
      </c>
      <c r="R171" s="26">
        <f t="shared" si="21"/>
        <v>0.12158808933002474</v>
      </c>
      <c r="S171" s="26">
        <f t="shared" si="22"/>
        <v>4.1945199999999905E-2</v>
      </c>
      <c r="T171" s="27">
        <f t="shared" si="23"/>
        <v>8.8788089330024744E-2</v>
      </c>
    </row>
    <row r="172" spans="1:20" x14ac:dyDescent="0.25">
      <c r="A172" s="44">
        <v>42767</v>
      </c>
      <c r="B172" s="26">
        <v>4.7600000000000003E-2</v>
      </c>
      <c r="C172" s="26">
        <v>0.1225</v>
      </c>
      <c r="D172">
        <v>13.2</v>
      </c>
      <c r="E172" s="28">
        <v>21403.51</v>
      </c>
      <c r="F172" s="37">
        <v>285</v>
      </c>
      <c r="G172" s="26">
        <v>7.4999999999999997E-3</v>
      </c>
      <c r="H172" s="27">
        <f t="shared" si="17"/>
        <v>7.1496754486445102E-2</v>
      </c>
      <c r="I172" s="44">
        <v>42767</v>
      </c>
      <c r="J172" s="48">
        <v>4.76</v>
      </c>
      <c r="K172">
        <v>13.2</v>
      </c>
      <c r="N172" s="44">
        <v>42767</v>
      </c>
      <c r="O172" s="27">
        <f t="shared" si="18"/>
        <v>7.7456600000000098E-2</v>
      </c>
      <c r="P172" s="26">
        <f t="shared" si="19"/>
        <v>0.1225</v>
      </c>
      <c r="Q172" s="26">
        <f t="shared" si="20"/>
        <v>7.4999999999999997E-3</v>
      </c>
      <c r="R172" s="26">
        <f t="shared" si="21"/>
        <v>0.11414392059553347</v>
      </c>
      <c r="S172" s="26">
        <f t="shared" si="22"/>
        <v>4.50433999999999E-2</v>
      </c>
      <c r="T172" s="27">
        <f t="shared" si="23"/>
        <v>8.5643920595533468E-2</v>
      </c>
    </row>
    <row r="173" spans="1:20" x14ac:dyDescent="0.25">
      <c r="A173" s="44">
        <v>42795</v>
      </c>
      <c r="B173" s="26">
        <v>4.5699999999999998E-2</v>
      </c>
      <c r="C173" s="26">
        <v>0.1225</v>
      </c>
      <c r="D173">
        <v>13.7</v>
      </c>
      <c r="F173" s="37">
        <v>270</v>
      </c>
      <c r="H173" s="27">
        <f t="shared" si="17"/>
        <v>7.3443626279047436E-2</v>
      </c>
      <c r="I173" s="44">
        <v>42795</v>
      </c>
      <c r="J173" s="48">
        <v>4.57</v>
      </c>
      <c r="K173">
        <v>13.7</v>
      </c>
      <c r="N173" s="44">
        <v>42795</v>
      </c>
      <c r="O173" s="27">
        <f t="shared" si="18"/>
        <v>7.3933899999999886E-2</v>
      </c>
      <c r="P173" s="26">
        <f t="shared" si="19"/>
        <v>0.1225</v>
      </c>
      <c r="Q173" s="26">
        <v>0.01</v>
      </c>
      <c r="R173" s="26">
        <f t="shared" si="21"/>
        <v>0.11138613861386149</v>
      </c>
      <c r="S173" s="26">
        <f t="shared" si="22"/>
        <v>4.8566100000000112E-2</v>
      </c>
      <c r="T173" s="27">
        <f t="shared" si="23"/>
        <v>8.4386138613861489E-2</v>
      </c>
    </row>
    <row r="174" spans="1:20" x14ac:dyDescent="0.25">
      <c r="A174" s="44">
        <v>42826</v>
      </c>
      <c r="B174" s="26">
        <v>4.0800000000000003E-2</v>
      </c>
      <c r="C174" s="26">
        <v>0.1125</v>
      </c>
      <c r="D174">
        <v>13.6</v>
      </c>
      <c r="F174" s="37">
        <v>263</v>
      </c>
      <c r="H174" s="27">
        <f t="shared" si="17"/>
        <v>6.8889315910837912E-2</v>
      </c>
      <c r="I174" s="44">
        <v>42826</v>
      </c>
      <c r="J174" s="48">
        <v>4.08</v>
      </c>
      <c r="K174">
        <v>13.6</v>
      </c>
      <c r="N174" s="44">
        <v>42826</v>
      </c>
      <c r="O174" s="27">
        <f t="shared" si="18"/>
        <v>6.8173040000000018E-2</v>
      </c>
      <c r="P174" s="26">
        <f t="shared" si="19"/>
        <v>0.1125</v>
      </c>
      <c r="Q174" s="26">
        <v>0.01</v>
      </c>
      <c r="R174" s="26">
        <f t="shared" si="21"/>
        <v>0.10148514851485158</v>
      </c>
      <c r="S174" s="26">
        <f t="shared" si="22"/>
        <v>4.4326959999999985E-2</v>
      </c>
      <c r="T174" s="27">
        <f t="shared" si="23"/>
        <v>7.5185148514851571E-2</v>
      </c>
    </row>
    <row r="175" spans="1:20" x14ac:dyDescent="0.25">
      <c r="A175" s="44">
        <v>42856</v>
      </c>
      <c r="B175" s="26">
        <v>3.5999999999999997E-2</v>
      </c>
      <c r="C175" s="26">
        <v>0.10249999999999999</v>
      </c>
      <c r="D175">
        <v>13.3</v>
      </c>
      <c r="F175" s="37">
        <v>284</v>
      </c>
      <c r="H175" s="27">
        <f t="shared" si="17"/>
        <v>6.4189189189189255E-2</v>
      </c>
      <c r="I175" s="44">
        <v>42856</v>
      </c>
      <c r="J175" s="48">
        <v>3.6</v>
      </c>
      <c r="K175">
        <v>13.3</v>
      </c>
      <c r="N175" s="44">
        <v>42856</v>
      </c>
      <c r="O175" s="27">
        <f t="shared" si="18"/>
        <v>6.5422400000000103E-2</v>
      </c>
      <c r="P175" s="26">
        <f t="shared" si="19"/>
        <v>0.10249999999999999</v>
      </c>
      <c r="Q175" s="26">
        <v>0.01</v>
      </c>
      <c r="R175" s="26">
        <f t="shared" si="21"/>
        <v>9.1584158415841666E-2</v>
      </c>
      <c r="S175" s="26">
        <f t="shared" si="22"/>
        <v>3.7077599999999891E-2</v>
      </c>
      <c r="T175" s="27">
        <f t="shared" si="23"/>
        <v>6.3184158415841657E-2</v>
      </c>
    </row>
    <row r="176" spans="1:20" x14ac:dyDescent="0.25">
      <c r="A176" s="44">
        <v>42887</v>
      </c>
      <c r="B176" s="26">
        <v>0.03</v>
      </c>
      <c r="C176" s="26">
        <v>0.10249999999999999</v>
      </c>
      <c r="D176">
        <v>13</v>
      </c>
      <c r="F176" s="37">
        <v>289</v>
      </c>
      <c r="H176" s="27">
        <f t="shared" si="17"/>
        <v>7.0388349514563187E-2</v>
      </c>
      <c r="I176" s="44">
        <v>42887</v>
      </c>
      <c r="J176" s="48">
        <v>3</v>
      </c>
      <c r="K176">
        <v>13</v>
      </c>
      <c r="N176" s="44">
        <v>42887</v>
      </c>
      <c r="O176" s="27">
        <f t="shared" si="18"/>
        <v>5.9766999999999904E-2</v>
      </c>
      <c r="P176" s="26">
        <f t="shared" si="19"/>
        <v>0.10249999999999999</v>
      </c>
      <c r="Q176" s="26">
        <v>1.2500000000000001E-2</v>
      </c>
      <c r="R176" s="26">
        <f t="shared" si="21"/>
        <v>8.8888888888889017E-2</v>
      </c>
      <c r="S176" s="26">
        <f t="shared" si="22"/>
        <v>4.273300000000009E-2</v>
      </c>
      <c r="T176" s="27">
        <f t="shared" si="23"/>
        <v>5.9988888888889022E-2</v>
      </c>
    </row>
    <row r="177" spans="1:20" x14ac:dyDescent="0.25">
      <c r="A177" s="44">
        <v>42917</v>
      </c>
      <c r="B177" s="26">
        <v>0.03</v>
      </c>
      <c r="C177" s="26">
        <v>9.2499999999999999E-2</v>
      </c>
      <c r="D177">
        <v>13</v>
      </c>
      <c r="F177" s="37">
        <v>269</v>
      </c>
      <c r="H177" s="27">
        <f t="shared" si="17"/>
        <v>6.0679611650485521E-2</v>
      </c>
      <c r="I177" s="44">
        <v>42917</v>
      </c>
      <c r="J177" s="48">
        <v>3</v>
      </c>
      <c r="K177">
        <v>13</v>
      </c>
      <c r="N177" s="44">
        <v>42917</v>
      </c>
      <c r="O177" s="27">
        <f t="shared" si="18"/>
        <v>5.7706999999999953E-2</v>
      </c>
      <c r="P177" s="26">
        <f t="shared" si="19"/>
        <v>9.2499999999999999E-2</v>
      </c>
      <c r="Q177" s="26">
        <v>1.2500000000000001E-2</v>
      </c>
      <c r="R177" s="26">
        <f t="shared" si="21"/>
        <v>7.9012345679012386E-2</v>
      </c>
      <c r="S177" s="26">
        <f t="shared" si="22"/>
        <v>3.4793000000000046E-2</v>
      </c>
      <c r="T177" s="27">
        <f t="shared" si="23"/>
        <v>5.2112345679012385E-2</v>
      </c>
    </row>
    <row r="178" spans="1:20" x14ac:dyDescent="0.25">
      <c r="K178">
        <v>13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73"/>
  <sheetViews>
    <sheetView workbookViewId="0">
      <selection activeCell="E7" sqref="E7"/>
    </sheetView>
  </sheetViews>
  <sheetFormatPr defaultRowHeight="15" x14ac:dyDescent="0.25"/>
  <cols>
    <col min="2" max="2" width="12" customWidth="1"/>
    <col min="3" max="3" width="18.42578125" customWidth="1"/>
  </cols>
  <sheetData>
    <row r="3" spans="1:4" x14ac:dyDescent="0.25">
      <c r="A3" t="s">
        <v>2</v>
      </c>
      <c r="B3" t="s">
        <v>229</v>
      </c>
      <c r="C3" t="s">
        <v>271</v>
      </c>
      <c r="D3" t="s">
        <v>265</v>
      </c>
    </row>
    <row r="4" spans="1:4" x14ac:dyDescent="0.25">
      <c r="A4" s="44">
        <v>37622</v>
      </c>
      <c r="B4" s="28">
        <v>3125.13</v>
      </c>
      <c r="C4" s="28">
        <f>D4*1000000</f>
        <v>12500</v>
      </c>
      <c r="D4" s="26">
        <v>1.2500000000000001E-2</v>
      </c>
    </row>
    <row r="5" spans="1:4" x14ac:dyDescent="0.25">
      <c r="A5" s="44">
        <v>37653</v>
      </c>
      <c r="B5" s="28">
        <v>2881.33</v>
      </c>
      <c r="C5" s="28">
        <f t="shared" ref="C5:C68" si="0">D5*1000000</f>
        <v>12500</v>
      </c>
      <c r="D5" s="26">
        <v>1.2500000000000001E-2</v>
      </c>
    </row>
    <row r="6" spans="1:4" x14ac:dyDescent="0.25">
      <c r="A6" s="44">
        <v>37681</v>
      </c>
      <c r="B6" s="28">
        <v>3354.24</v>
      </c>
      <c r="C6" s="28">
        <f t="shared" si="0"/>
        <v>12500</v>
      </c>
      <c r="D6" s="26">
        <v>1.2500000000000001E-2</v>
      </c>
    </row>
    <row r="7" spans="1:4" x14ac:dyDescent="0.25">
      <c r="A7" s="44">
        <v>37712</v>
      </c>
      <c r="B7" s="28">
        <v>4316.5</v>
      </c>
      <c r="C7" s="28">
        <f t="shared" si="0"/>
        <v>12500</v>
      </c>
      <c r="D7" s="26">
        <v>1.2500000000000001E-2</v>
      </c>
    </row>
    <row r="8" spans="1:4" x14ac:dyDescent="0.25">
      <c r="A8" s="44">
        <v>37742</v>
      </c>
      <c r="B8" s="28">
        <v>4517.53</v>
      </c>
      <c r="C8" s="28">
        <f t="shared" si="0"/>
        <v>12500</v>
      </c>
      <c r="D8" s="26">
        <v>1.2500000000000001E-2</v>
      </c>
    </row>
    <row r="9" spans="1:4" x14ac:dyDescent="0.25">
      <c r="A9" s="44">
        <v>37773</v>
      </c>
      <c r="B9" s="28">
        <v>4575.8599999999997</v>
      </c>
      <c r="C9" s="28">
        <f t="shared" si="0"/>
        <v>10000</v>
      </c>
      <c r="D9" s="26">
        <v>0.01</v>
      </c>
    </row>
    <row r="10" spans="1:4" x14ac:dyDescent="0.25">
      <c r="A10" s="44">
        <v>37803</v>
      </c>
      <c r="B10" s="28">
        <v>4577.3100000000004</v>
      </c>
      <c r="C10" s="28">
        <f t="shared" si="0"/>
        <v>10000</v>
      </c>
      <c r="D10" s="26">
        <v>0.01</v>
      </c>
    </row>
    <row r="11" spans="1:4" x14ac:dyDescent="0.25">
      <c r="A11" s="44">
        <v>37834</v>
      </c>
      <c r="B11" s="28">
        <v>5097.24</v>
      </c>
      <c r="C11" s="28">
        <f t="shared" si="0"/>
        <v>10000</v>
      </c>
      <c r="D11" s="26">
        <v>0.01</v>
      </c>
    </row>
    <row r="12" spans="1:4" x14ac:dyDescent="0.25">
      <c r="A12" s="44">
        <v>37865</v>
      </c>
      <c r="B12" s="28">
        <v>5538.1</v>
      </c>
      <c r="C12" s="28">
        <f t="shared" si="0"/>
        <v>10000</v>
      </c>
      <c r="D12" s="26">
        <v>0.01</v>
      </c>
    </row>
    <row r="13" spans="1:4" x14ac:dyDescent="0.25">
      <c r="A13" s="44">
        <v>37895</v>
      </c>
      <c r="B13" s="28">
        <v>6274.42</v>
      </c>
      <c r="C13" s="28">
        <f t="shared" si="0"/>
        <v>10000</v>
      </c>
      <c r="D13" s="26">
        <v>0.01</v>
      </c>
    </row>
    <row r="14" spans="1:4" x14ac:dyDescent="0.25">
      <c r="A14" s="44">
        <v>37926</v>
      </c>
      <c r="B14" s="28">
        <v>6853.64</v>
      </c>
      <c r="C14" s="28">
        <f t="shared" si="0"/>
        <v>10000</v>
      </c>
      <c r="D14" s="26">
        <v>0.01</v>
      </c>
    </row>
    <row r="15" spans="1:4" x14ac:dyDescent="0.25">
      <c r="A15" s="44">
        <v>37956</v>
      </c>
      <c r="B15" s="28">
        <v>7686.27</v>
      </c>
      <c r="C15" s="28">
        <f t="shared" si="0"/>
        <v>10000</v>
      </c>
      <c r="D15" s="26">
        <v>0.01</v>
      </c>
    </row>
    <row r="16" spans="1:4" x14ac:dyDescent="0.25">
      <c r="A16" s="44">
        <v>37987</v>
      </c>
      <c r="B16" s="28">
        <v>7447.66</v>
      </c>
      <c r="C16" s="28">
        <f t="shared" si="0"/>
        <v>10000</v>
      </c>
      <c r="D16" s="26">
        <v>0.01</v>
      </c>
    </row>
    <row r="17" spans="1:4" x14ac:dyDescent="0.25">
      <c r="A17" s="44">
        <v>38018</v>
      </c>
      <c r="B17" s="28">
        <v>7488.81</v>
      </c>
      <c r="C17" s="28">
        <f t="shared" si="0"/>
        <v>10000</v>
      </c>
      <c r="D17" s="26">
        <v>0.01</v>
      </c>
    </row>
    <row r="18" spans="1:4" x14ac:dyDescent="0.25">
      <c r="A18" s="44">
        <v>38047</v>
      </c>
      <c r="B18" s="28">
        <v>7648.44</v>
      </c>
      <c r="C18" s="28">
        <f t="shared" si="0"/>
        <v>10000</v>
      </c>
      <c r="D18" s="26">
        <v>0.01</v>
      </c>
    </row>
    <row r="19" spans="1:4" x14ac:dyDescent="0.25">
      <c r="A19" s="44">
        <v>38078</v>
      </c>
      <c r="B19" s="28">
        <v>6691.88</v>
      </c>
      <c r="C19" s="28">
        <f t="shared" si="0"/>
        <v>10000</v>
      </c>
      <c r="D19" s="26">
        <v>0.01</v>
      </c>
    </row>
    <row r="20" spans="1:4" x14ac:dyDescent="0.25">
      <c r="A20" s="44">
        <v>38108</v>
      </c>
      <c r="B20" s="28">
        <v>6130.69</v>
      </c>
      <c r="C20" s="28">
        <f t="shared" si="0"/>
        <v>10000</v>
      </c>
      <c r="D20" s="26">
        <v>0.01</v>
      </c>
    </row>
    <row r="21" spans="1:4" x14ac:dyDescent="0.25">
      <c r="A21" s="44">
        <v>38139</v>
      </c>
      <c r="B21" s="28">
        <v>6855.4</v>
      </c>
      <c r="C21" s="28">
        <f t="shared" si="0"/>
        <v>12500</v>
      </c>
      <c r="D21" s="26">
        <v>1.2500000000000001E-2</v>
      </c>
    </row>
    <row r="22" spans="1:4" x14ac:dyDescent="0.25">
      <c r="A22" s="44">
        <v>38169</v>
      </c>
      <c r="B22" s="28">
        <v>7359.75</v>
      </c>
      <c r="C22" s="28">
        <f t="shared" si="0"/>
        <v>12500</v>
      </c>
      <c r="D22" s="26">
        <v>1.2500000000000001E-2</v>
      </c>
    </row>
    <row r="23" spans="1:4" x14ac:dyDescent="0.25">
      <c r="A23" s="44">
        <v>38200</v>
      </c>
      <c r="B23" s="28">
        <v>7793.29</v>
      </c>
      <c r="C23" s="28">
        <f t="shared" si="0"/>
        <v>12500</v>
      </c>
      <c r="D23" s="26">
        <v>1.2500000000000001E-2</v>
      </c>
    </row>
    <row r="24" spans="1:4" x14ac:dyDescent="0.25">
      <c r="A24" s="44">
        <v>38231</v>
      </c>
      <c r="B24" s="28">
        <v>8133.39</v>
      </c>
      <c r="C24" s="28">
        <f t="shared" si="0"/>
        <v>15000</v>
      </c>
      <c r="D24" s="26">
        <v>1.4999999999999999E-2</v>
      </c>
    </row>
    <row r="25" spans="1:4" x14ac:dyDescent="0.25">
      <c r="A25" s="44">
        <v>38261</v>
      </c>
      <c r="B25" s="28">
        <v>8062.31</v>
      </c>
      <c r="C25" s="28">
        <f t="shared" si="0"/>
        <v>17500</v>
      </c>
      <c r="D25" s="26">
        <v>1.7500000000000002E-2</v>
      </c>
    </row>
    <row r="26" spans="1:4" x14ac:dyDescent="0.25">
      <c r="A26" s="44">
        <v>38292</v>
      </c>
      <c r="B26" s="28">
        <v>9241.75</v>
      </c>
      <c r="C26" s="28">
        <f t="shared" si="0"/>
        <v>20000</v>
      </c>
      <c r="D26" s="26">
        <v>0.02</v>
      </c>
    </row>
    <row r="27" spans="1:4" x14ac:dyDescent="0.25">
      <c r="A27" s="44">
        <v>38322</v>
      </c>
      <c r="B27" s="28">
        <v>9870.4699999999993</v>
      </c>
      <c r="C27" s="28">
        <f t="shared" si="0"/>
        <v>22500</v>
      </c>
      <c r="D27" s="26">
        <v>2.2499999999999999E-2</v>
      </c>
    </row>
    <row r="28" spans="1:4" x14ac:dyDescent="0.25">
      <c r="A28" s="44">
        <v>38353</v>
      </c>
      <c r="B28" s="28">
        <v>9338.49</v>
      </c>
      <c r="C28" s="28">
        <f t="shared" si="0"/>
        <v>22500</v>
      </c>
      <c r="D28" s="26">
        <v>2.2499999999999999E-2</v>
      </c>
    </row>
    <row r="29" spans="1:4" x14ac:dyDescent="0.25">
      <c r="A29" s="44">
        <v>38384</v>
      </c>
      <c r="B29" s="28">
        <v>10870.82</v>
      </c>
      <c r="C29" s="28">
        <f t="shared" si="0"/>
        <v>25000</v>
      </c>
      <c r="D29" s="26">
        <v>2.5000000000000001E-2</v>
      </c>
    </row>
    <row r="30" spans="1:4" x14ac:dyDescent="0.25">
      <c r="A30" s="44">
        <v>38412</v>
      </c>
      <c r="B30" s="28">
        <v>9984.11</v>
      </c>
      <c r="C30" s="28">
        <f t="shared" si="0"/>
        <v>25000</v>
      </c>
      <c r="D30" s="26">
        <v>2.5000000000000001E-2</v>
      </c>
    </row>
    <row r="31" spans="1:4" x14ac:dyDescent="0.25">
      <c r="A31" s="44">
        <v>38443</v>
      </c>
      <c r="B31" s="28">
        <v>9830.52</v>
      </c>
      <c r="C31" s="28">
        <f t="shared" si="0"/>
        <v>27500</v>
      </c>
      <c r="D31" s="26">
        <v>2.75E-2</v>
      </c>
    </row>
    <row r="32" spans="1:4" x14ac:dyDescent="0.25">
      <c r="A32" s="44">
        <v>38473</v>
      </c>
      <c r="B32" s="28">
        <v>10465.870000000001</v>
      </c>
      <c r="C32" s="28">
        <f t="shared" si="0"/>
        <v>27500</v>
      </c>
      <c r="D32" s="26">
        <v>2.75E-2</v>
      </c>
    </row>
    <row r="33" spans="1:4" x14ac:dyDescent="0.25">
      <c r="A33" s="44">
        <v>38504</v>
      </c>
      <c r="B33" s="28">
        <v>10726.73</v>
      </c>
      <c r="C33" s="28">
        <f t="shared" si="0"/>
        <v>27500</v>
      </c>
      <c r="D33" s="26">
        <v>2.75E-2</v>
      </c>
    </row>
    <row r="34" spans="1:4" x14ac:dyDescent="0.25">
      <c r="A34" s="44">
        <v>38534</v>
      </c>
      <c r="B34" s="28">
        <v>10946.76</v>
      </c>
      <c r="C34" s="28">
        <f t="shared" si="0"/>
        <v>30000</v>
      </c>
      <c r="D34" s="47">
        <v>0.03</v>
      </c>
    </row>
    <row r="35" spans="1:4" x14ac:dyDescent="0.25">
      <c r="A35" s="44">
        <v>38565</v>
      </c>
      <c r="B35" s="28">
        <v>11908.12</v>
      </c>
      <c r="C35" s="28">
        <f t="shared" si="0"/>
        <v>32500</v>
      </c>
      <c r="D35" s="26">
        <v>3.2500000000000001E-2</v>
      </c>
    </row>
    <row r="36" spans="1:4" x14ac:dyDescent="0.25">
      <c r="A36" s="44">
        <v>38596</v>
      </c>
      <c r="B36" s="28">
        <v>14175.84</v>
      </c>
      <c r="C36" s="28">
        <f t="shared" si="0"/>
        <v>35000</v>
      </c>
      <c r="D36" s="47">
        <v>3.5000000000000003E-2</v>
      </c>
    </row>
    <row r="37" spans="1:4" x14ac:dyDescent="0.25">
      <c r="A37" s="44">
        <v>38626</v>
      </c>
      <c r="B37" s="28">
        <v>13413.37</v>
      </c>
      <c r="C37" s="28">
        <f t="shared" si="0"/>
        <v>37500</v>
      </c>
      <c r="D37" s="26">
        <v>3.7499999999999999E-2</v>
      </c>
    </row>
    <row r="38" spans="1:4" x14ac:dyDescent="0.25">
      <c r="A38" s="44">
        <v>38657</v>
      </c>
      <c r="B38" s="28">
        <v>14422.39</v>
      </c>
      <c r="C38" s="28">
        <f t="shared" si="0"/>
        <v>40000</v>
      </c>
      <c r="D38" s="47">
        <v>0.04</v>
      </c>
    </row>
    <row r="39" spans="1:4" x14ac:dyDescent="0.25">
      <c r="A39" s="44">
        <v>38687</v>
      </c>
      <c r="B39" s="28">
        <v>14395.84</v>
      </c>
      <c r="C39" s="28">
        <f t="shared" si="0"/>
        <v>40000</v>
      </c>
      <c r="D39" s="47">
        <v>0.04</v>
      </c>
    </row>
    <row r="40" spans="1:4" x14ac:dyDescent="0.25">
      <c r="A40" s="44">
        <v>38718</v>
      </c>
      <c r="B40" s="28">
        <v>17336.400000000001</v>
      </c>
      <c r="C40" s="28">
        <f t="shared" si="0"/>
        <v>40000</v>
      </c>
      <c r="D40" s="47">
        <v>0.04</v>
      </c>
    </row>
    <row r="41" spans="1:4" x14ac:dyDescent="0.25">
      <c r="A41" s="44">
        <v>38749</v>
      </c>
      <c r="B41" s="28">
        <v>18050.669999999998</v>
      </c>
      <c r="C41" s="28">
        <f t="shared" si="0"/>
        <v>42500</v>
      </c>
      <c r="D41" s="26">
        <v>4.2500000000000003E-2</v>
      </c>
    </row>
    <row r="42" spans="1:4" x14ac:dyDescent="0.25">
      <c r="A42" s="44">
        <v>38777</v>
      </c>
      <c r="B42" s="28">
        <v>17545.990000000002</v>
      </c>
      <c r="C42" s="28">
        <f t="shared" si="0"/>
        <v>45000</v>
      </c>
      <c r="D42" s="26">
        <v>4.4999999999999998E-2</v>
      </c>
    </row>
    <row r="43" spans="1:4" x14ac:dyDescent="0.25">
      <c r="A43" s="44">
        <v>38808</v>
      </c>
      <c r="B43" s="28">
        <v>19340.400000000001</v>
      </c>
      <c r="C43" s="28">
        <f t="shared" si="0"/>
        <v>47500</v>
      </c>
      <c r="D43" s="26">
        <v>4.7500000000000001E-2</v>
      </c>
    </row>
    <row r="44" spans="1:4" x14ac:dyDescent="0.25">
      <c r="A44" s="44">
        <v>38838</v>
      </c>
      <c r="B44" s="28">
        <v>15889.19</v>
      </c>
      <c r="C44" s="28">
        <f t="shared" si="0"/>
        <v>47500</v>
      </c>
      <c r="D44" s="26">
        <v>4.7500000000000001E-2</v>
      </c>
    </row>
    <row r="45" spans="1:4" x14ac:dyDescent="0.25">
      <c r="A45" s="44">
        <v>38869</v>
      </c>
      <c r="B45" s="28">
        <v>16907.27</v>
      </c>
      <c r="C45" s="28">
        <f t="shared" si="0"/>
        <v>50000</v>
      </c>
      <c r="D45" s="47">
        <v>0.05</v>
      </c>
    </row>
    <row r="46" spans="1:4" x14ac:dyDescent="0.25">
      <c r="A46" s="44">
        <v>38899</v>
      </c>
      <c r="B46" s="28">
        <v>17046.169999999998</v>
      </c>
      <c r="C46" s="28">
        <f t="shared" si="0"/>
        <v>50000</v>
      </c>
      <c r="D46" s="47">
        <v>0.05</v>
      </c>
    </row>
    <row r="47" spans="1:4" x14ac:dyDescent="0.25">
      <c r="A47" s="44">
        <v>38930</v>
      </c>
      <c r="B47" s="28">
        <v>17007.5</v>
      </c>
      <c r="C47" s="28">
        <f t="shared" si="0"/>
        <v>50000</v>
      </c>
      <c r="D47" s="47">
        <v>0.05</v>
      </c>
    </row>
    <row r="48" spans="1:4" x14ac:dyDescent="0.25">
      <c r="A48" s="44">
        <v>38961</v>
      </c>
      <c r="B48" s="28">
        <v>16763.3</v>
      </c>
      <c r="C48" s="28">
        <f t="shared" si="0"/>
        <v>50000</v>
      </c>
      <c r="D48" s="47">
        <v>0.05</v>
      </c>
    </row>
    <row r="49" spans="1:4" x14ac:dyDescent="0.25">
      <c r="A49" s="44">
        <v>38991</v>
      </c>
      <c r="B49" s="28">
        <v>18312.8</v>
      </c>
      <c r="C49" s="28">
        <f t="shared" si="0"/>
        <v>50000</v>
      </c>
      <c r="D49" s="47">
        <v>0.05</v>
      </c>
    </row>
    <row r="50" spans="1:4" x14ac:dyDescent="0.25">
      <c r="A50" s="44">
        <v>39022</v>
      </c>
      <c r="B50" s="28">
        <v>19387.400000000001</v>
      </c>
      <c r="C50" s="28">
        <f t="shared" si="0"/>
        <v>50000</v>
      </c>
      <c r="D50" s="47">
        <v>0.05</v>
      </c>
    </row>
    <row r="51" spans="1:4" x14ac:dyDescent="0.25">
      <c r="A51" s="44">
        <v>39052</v>
      </c>
      <c r="B51" s="28">
        <v>20842.2</v>
      </c>
      <c r="C51" s="28">
        <f t="shared" si="0"/>
        <v>50000</v>
      </c>
      <c r="D51" s="47">
        <v>0.05</v>
      </c>
    </row>
    <row r="52" spans="1:4" x14ac:dyDescent="0.25">
      <c r="A52" s="44">
        <v>39083</v>
      </c>
      <c r="B52" s="28">
        <v>20999.4</v>
      </c>
      <c r="C52" s="28">
        <f t="shared" si="0"/>
        <v>50000</v>
      </c>
      <c r="D52" s="47">
        <v>0.05</v>
      </c>
    </row>
    <row r="53" spans="1:4" x14ac:dyDescent="0.25">
      <c r="A53" s="44">
        <v>39114</v>
      </c>
      <c r="B53" s="28">
        <v>20693.400000000001</v>
      </c>
      <c r="C53" s="28">
        <f t="shared" si="0"/>
        <v>50000</v>
      </c>
      <c r="D53" s="47">
        <v>0.05</v>
      </c>
    </row>
    <row r="54" spans="1:4" x14ac:dyDescent="0.25">
      <c r="A54" s="44">
        <v>39142</v>
      </c>
      <c r="B54" s="28">
        <v>22235.200000000001</v>
      </c>
      <c r="C54" s="28">
        <f t="shared" si="0"/>
        <v>50000</v>
      </c>
      <c r="D54" s="47">
        <v>0.05</v>
      </c>
    </row>
    <row r="55" spans="1:4" x14ac:dyDescent="0.25">
      <c r="A55" s="44">
        <v>39173</v>
      </c>
      <c r="B55" s="28">
        <v>24057.19</v>
      </c>
      <c r="C55" s="28">
        <f t="shared" si="0"/>
        <v>50000</v>
      </c>
      <c r="D55" s="47">
        <v>0.05</v>
      </c>
    </row>
    <row r="56" spans="1:4" x14ac:dyDescent="0.25">
      <c r="A56" s="44">
        <v>39203</v>
      </c>
      <c r="B56" s="28">
        <v>27199.08</v>
      </c>
      <c r="C56" s="28">
        <f t="shared" si="0"/>
        <v>50000</v>
      </c>
      <c r="D56" s="47">
        <v>0.05</v>
      </c>
    </row>
    <row r="57" spans="1:4" x14ac:dyDescent="0.25">
      <c r="A57" s="44">
        <v>39234</v>
      </c>
      <c r="B57" s="28">
        <v>28197.02</v>
      </c>
      <c r="C57" s="28">
        <f t="shared" si="0"/>
        <v>50000</v>
      </c>
      <c r="D57" s="47">
        <v>0.05</v>
      </c>
    </row>
    <row r="58" spans="1:4" x14ac:dyDescent="0.25">
      <c r="A58" s="44">
        <v>39264</v>
      </c>
      <c r="B58" s="28">
        <v>28789.85</v>
      </c>
      <c r="C58" s="28">
        <f t="shared" si="0"/>
        <v>50000</v>
      </c>
      <c r="D58" s="47">
        <v>0.05</v>
      </c>
    </row>
    <row r="59" spans="1:4" x14ac:dyDescent="0.25">
      <c r="A59" s="44">
        <v>39295</v>
      </c>
      <c r="B59" s="28">
        <v>27833.54</v>
      </c>
      <c r="C59" s="28">
        <f t="shared" si="0"/>
        <v>50000</v>
      </c>
      <c r="D59" s="47">
        <v>0.05</v>
      </c>
    </row>
    <row r="60" spans="1:4" x14ac:dyDescent="0.25">
      <c r="A60" s="44">
        <v>39326</v>
      </c>
      <c r="B60" s="28">
        <v>32968.949999999997</v>
      </c>
      <c r="C60" s="28">
        <f t="shared" si="0"/>
        <v>52500</v>
      </c>
      <c r="D60" s="26">
        <v>5.2499999999999998E-2</v>
      </c>
    </row>
    <row r="61" spans="1:4" x14ac:dyDescent="0.25">
      <c r="A61" s="44">
        <v>39356</v>
      </c>
      <c r="B61" s="28">
        <v>37547</v>
      </c>
      <c r="C61" s="28">
        <f t="shared" si="0"/>
        <v>47500</v>
      </c>
      <c r="D61" s="26">
        <v>4.7500000000000001E-2</v>
      </c>
    </row>
    <row r="62" spans="1:4" x14ac:dyDescent="0.25">
      <c r="A62" s="44">
        <v>39387</v>
      </c>
      <c r="B62" s="28">
        <v>34666.11</v>
      </c>
      <c r="C62" s="28">
        <f t="shared" si="0"/>
        <v>45000</v>
      </c>
      <c r="D62" s="26">
        <v>4.4999999999999998E-2</v>
      </c>
    </row>
    <row r="63" spans="1:4" x14ac:dyDescent="0.25">
      <c r="A63" s="44">
        <v>39417</v>
      </c>
      <c r="B63" s="28">
        <v>36264.980000000003</v>
      </c>
      <c r="C63" s="28">
        <f t="shared" si="0"/>
        <v>42500</v>
      </c>
      <c r="D63" s="26">
        <v>4.2500000000000003E-2</v>
      </c>
    </row>
    <row r="64" spans="1:4" x14ac:dyDescent="0.25">
      <c r="A64" s="44">
        <v>39448</v>
      </c>
      <c r="B64" s="28">
        <v>33341.440000000002</v>
      </c>
      <c r="C64" s="28">
        <f t="shared" si="0"/>
        <v>30000</v>
      </c>
      <c r="D64" s="26">
        <v>0.03</v>
      </c>
    </row>
    <row r="65" spans="1:4" x14ac:dyDescent="0.25">
      <c r="A65" s="44">
        <v>39479</v>
      </c>
      <c r="B65" s="28">
        <v>38962.9</v>
      </c>
      <c r="C65" s="28">
        <f t="shared" si="0"/>
        <v>30000</v>
      </c>
      <c r="D65" s="47">
        <v>0.03</v>
      </c>
    </row>
    <row r="66" spans="1:4" x14ac:dyDescent="0.25">
      <c r="A66" s="44">
        <v>39508</v>
      </c>
      <c r="B66" s="28">
        <v>34799.120000000003</v>
      </c>
      <c r="C66" s="28">
        <f t="shared" si="0"/>
        <v>22500</v>
      </c>
      <c r="D66" s="26">
        <v>2.2499999999999999E-2</v>
      </c>
    </row>
    <row r="67" spans="1:4" x14ac:dyDescent="0.25">
      <c r="A67" s="44">
        <v>39539</v>
      </c>
      <c r="B67" s="28">
        <v>40254.120000000003</v>
      </c>
      <c r="C67" s="28">
        <f t="shared" si="0"/>
        <v>20000</v>
      </c>
      <c r="D67" s="47">
        <v>0.02</v>
      </c>
    </row>
    <row r="68" spans="1:4" x14ac:dyDescent="0.25">
      <c r="A68" s="44">
        <v>39569</v>
      </c>
      <c r="B68" s="28">
        <v>44617.39</v>
      </c>
      <c r="C68" s="28">
        <f t="shared" si="0"/>
        <v>20000</v>
      </c>
      <c r="D68" s="47">
        <v>0.02</v>
      </c>
    </row>
    <row r="69" spans="1:4" x14ac:dyDescent="0.25">
      <c r="A69" s="44">
        <v>39600</v>
      </c>
      <c r="B69" s="28">
        <v>40712.32</v>
      </c>
      <c r="C69" s="28">
        <f t="shared" ref="C69:C132" si="1">D69*1000000</f>
        <v>20000</v>
      </c>
      <c r="D69" s="47">
        <v>0.02</v>
      </c>
    </row>
    <row r="70" spans="1:4" x14ac:dyDescent="0.25">
      <c r="A70" s="44">
        <v>39630</v>
      </c>
      <c r="B70" s="28">
        <v>38095.49</v>
      </c>
      <c r="C70" s="28">
        <f t="shared" si="1"/>
        <v>20000</v>
      </c>
      <c r="D70" s="47">
        <v>0.02</v>
      </c>
    </row>
    <row r="71" spans="1:4" x14ac:dyDescent="0.25">
      <c r="A71" s="44">
        <v>39661</v>
      </c>
      <c r="B71" s="28">
        <v>34166.04</v>
      </c>
      <c r="C71" s="28">
        <f t="shared" si="1"/>
        <v>20000</v>
      </c>
      <c r="D71" s="47">
        <v>0.02</v>
      </c>
    </row>
    <row r="72" spans="1:4" x14ac:dyDescent="0.25">
      <c r="A72" s="44">
        <v>39692</v>
      </c>
      <c r="B72" s="28">
        <v>26019.57</v>
      </c>
      <c r="C72" s="28">
        <f t="shared" si="1"/>
        <v>20000</v>
      </c>
      <c r="D72" s="47">
        <v>0.02</v>
      </c>
    </row>
    <row r="73" spans="1:4" x14ac:dyDescent="0.25">
      <c r="A73" s="44">
        <v>39722</v>
      </c>
      <c r="B73" s="28">
        <v>17264.52</v>
      </c>
      <c r="C73" s="28">
        <f t="shared" si="1"/>
        <v>10000</v>
      </c>
      <c r="D73" s="47">
        <v>0.01</v>
      </c>
    </row>
    <row r="74" spans="1:4" x14ac:dyDescent="0.25">
      <c r="A74" s="44">
        <v>39753</v>
      </c>
      <c r="B74" s="28">
        <v>15672.74</v>
      </c>
      <c r="C74" s="28">
        <f t="shared" si="1"/>
        <v>10000</v>
      </c>
      <c r="D74" s="47">
        <v>0.01</v>
      </c>
    </row>
    <row r="75" spans="1:4" x14ac:dyDescent="0.25">
      <c r="A75" s="44">
        <v>39783</v>
      </c>
      <c r="B75" s="28">
        <v>16234.46</v>
      </c>
      <c r="C75" s="28">
        <f t="shared" si="1"/>
        <v>2500</v>
      </c>
      <c r="D75" s="26">
        <v>2.5000000000000001E-3</v>
      </c>
    </row>
    <row r="76" spans="1:4" x14ac:dyDescent="0.25">
      <c r="A76" s="44">
        <v>39814</v>
      </c>
      <c r="B76" s="28">
        <v>16961.919999999998</v>
      </c>
      <c r="C76" s="28">
        <f t="shared" si="1"/>
        <v>2500</v>
      </c>
      <c r="D76" s="26">
        <v>2.5000000000000001E-3</v>
      </c>
    </row>
    <row r="77" spans="1:4" x14ac:dyDescent="0.25">
      <c r="A77" s="44">
        <v>39845</v>
      </c>
      <c r="B77" s="28">
        <v>16114.5</v>
      </c>
      <c r="C77" s="28">
        <f t="shared" si="1"/>
        <v>2500</v>
      </c>
      <c r="D77" s="26">
        <v>2.5000000000000001E-3</v>
      </c>
    </row>
    <row r="78" spans="1:4" x14ac:dyDescent="0.25">
      <c r="A78" s="44">
        <v>39873</v>
      </c>
      <c r="B78" s="28">
        <v>17655.68</v>
      </c>
      <c r="C78" s="28">
        <f t="shared" si="1"/>
        <v>2500</v>
      </c>
      <c r="D78" s="26">
        <v>2.5000000000000001E-3</v>
      </c>
    </row>
    <row r="79" spans="1:4" x14ac:dyDescent="0.25">
      <c r="A79" s="44">
        <v>39904</v>
      </c>
      <c r="B79" s="28">
        <v>21682.49</v>
      </c>
      <c r="C79" s="28">
        <f t="shared" si="1"/>
        <v>2500</v>
      </c>
      <c r="D79" s="26">
        <v>2.5000000000000001E-3</v>
      </c>
    </row>
    <row r="80" spans="1:4" x14ac:dyDescent="0.25">
      <c r="A80" s="44">
        <v>39934</v>
      </c>
      <c r="B80" s="28">
        <v>27003.919999999998</v>
      </c>
      <c r="C80" s="28">
        <f t="shared" si="1"/>
        <v>2500</v>
      </c>
      <c r="D80" s="26">
        <v>2.5000000000000001E-3</v>
      </c>
    </row>
    <row r="81" spans="1:4" x14ac:dyDescent="0.25">
      <c r="A81" s="44">
        <v>39965</v>
      </c>
      <c r="B81" s="28">
        <v>26231.119999999999</v>
      </c>
      <c r="C81" s="28">
        <f t="shared" si="1"/>
        <v>2500</v>
      </c>
      <c r="D81" s="26">
        <v>2.5000000000000001E-3</v>
      </c>
    </row>
    <row r="82" spans="1:4" x14ac:dyDescent="0.25">
      <c r="A82" s="44">
        <v>39995</v>
      </c>
      <c r="B82" s="28">
        <v>29396.52</v>
      </c>
      <c r="C82" s="28">
        <f t="shared" si="1"/>
        <v>2500</v>
      </c>
      <c r="D82" s="26">
        <v>2.5000000000000001E-3</v>
      </c>
    </row>
    <row r="83" spans="1:4" x14ac:dyDescent="0.25">
      <c r="A83" s="44">
        <v>40026</v>
      </c>
      <c r="B83" s="28">
        <v>29888.34</v>
      </c>
      <c r="C83" s="28">
        <f t="shared" si="1"/>
        <v>2500</v>
      </c>
      <c r="D83" s="26">
        <v>2.5000000000000001E-3</v>
      </c>
    </row>
    <row r="84" spans="1:4" x14ac:dyDescent="0.25">
      <c r="A84" s="44">
        <v>40057</v>
      </c>
      <c r="B84" s="28">
        <v>34716.639999999999</v>
      </c>
      <c r="C84" s="28">
        <f t="shared" si="1"/>
        <v>2500</v>
      </c>
      <c r="D84" s="26">
        <v>2.5000000000000001E-3</v>
      </c>
    </row>
    <row r="85" spans="1:4" x14ac:dyDescent="0.25">
      <c r="A85" s="44">
        <v>40087</v>
      </c>
      <c r="B85" s="28">
        <v>35094.65</v>
      </c>
      <c r="C85" s="28">
        <f t="shared" si="1"/>
        <v>2500</v>
      </c>
      <c r="D85" s="26">
        <v>2.5000000000000001E-3</v>
      </c>
    </row>
    <row r="86" spans="1:4" x14ac:dyDescent="0.25">
      <c r="A86" s="44">
        <v>40118</v>
      </c>
      <c r="B86" s="28">
        <v>38308.92</v>
      </c>
      <c r="C86" s="28">
        <f t="shared" si="1"/>
        <v>2500</v>
      </c>
      <c r="D86" s="26">
        <v>2.5000000000000001E-3</v>
      </c>
    </row>
    <row r="87" spans="1:4" x14ac:dyDescent="0.25">
      <c r="A87" s="44">
        <v>40148</v>
      </c>
      <c r="B87" s="28">
        <v>39350.78</v>
      </c>
      <c r="C87" s="28">
        <f t="shared" si="1"/>
        <v>2500</v>
      </c>
      <c r="D87" s="26">
        <v>2.5000000000000001E-3</v>
      </c>
    </row>
    <row r="88" spans="1:4" x14ac:dyDescent="0.25">
      <c r="A88" s="44">
        <v>40179</v>
      </c>
      <c r="B88" s="28">
        <v>34838.199999999997</v>
      </c>
      <c r="C88" s="28">
        <f t="shared" si="1"/>
        <v>2500</v>
      </c>
      <c r="D88" s="26">
        <v>2.5000000000000001E-3</v>
      </c>
    </row>
    <row r="89" spans="1:4" x14ac:dyDescent="0.25">
      <c r="A89" s="44">
        <v>40210</v>
      </c>
      <c r="B89" s="28">
        <v>36803.129999999997</v>
      </c>
      <c r="C89" s="28">
        <f t="shared" si="1"/>
        <v>2500</v>
      </c>
      <c r="D89" s="26">
        <v>2.5000000000000001E-3</v>
      </c>
    </row>
    <row r="90" spans="1:4" x14ac:dyDescent="0.25">
      <c r="A90" s="44">
        <v>40238</v>
      </c>
      <c r="B90" s="28">
        <v>39541.230000000003</v>
      </c>
      <c r="C90" s="28">
        <f t="shared" si="1"/>
        <v>2500</v>
      </c>
      <c r="D90" s="26">
        <v>2.5000000000000001E-3</v>
      </c>
    </row>
    <row r="91" spans="1:4" x14ac:dyDescent="0.25">
      <c r="A91" s="44">
        <v>40269</v>
      </c>
      <c r="B91" s="28">
        <v>38877.21</v>
      </c>
      <c r="C91" s="28">
        <f t="shared" si="1"/>
        <v>2500</v>
      </c>
      <c r="D91" s="26">
        <v>2.5000000000000001E-3</v>
      </c>
    </row>
    <row r="92" spans="1:4" x14ac:dyDescent="0.25">
      <c r="A92" s="44">
        <v>40299</v>
      </c>
      <c r="B92" s="28">
        <v>34679.040000000001</v>
      </c>
      <c r="C92" s="28">
        <f t="shared" si="1"/>
        <v>2500</v>
      </c>
      <c r="D92" s="26">
        <v>2.5000000000000001E-3</v>
      </c>
    </row>
    <row r="93" spans="1:4" x14ac:dyDescent="0.25">
      <c r="A93" s="44">
        <v>40330</v>
      </c>
      <c r="B93" s="28">
        <v>33834.480000000003</v>
      </c>
      <c r="C93" s="28">
        <f t="shared" si="1"/>
        <v>2500</v>
      </c>
      <c r="D93" s="26">
        <v>2.5000000000000001E-3</v>
      </c>
    </row>
    <row r="94" spans="1:4" x14ac:dyDescent="0.25">
      <c r="A94" s="44">
        <v>40360</v>
      </c>
      <c r="B94" s="28">
        <v>38347.94</v>
      </c>
      <c r="C94" s="28">
        <f t="shared" si="1"/>
        <v>2500</v>
      </c>
      <c r="D94" s="26">
        <v>2.5000000000000001E-3</v>
      </c>
    </row>
    <row r="95" spans="1:4" x14ac:dyDescent="0.25">
      <c r="A95" s="44">
        <v>40391</v>
      </c>
      <c r="B95" s="28">
        <v>37108.28</v>
      </c>
      <c r="C95" s="28">
        <f t="shared" si="1"/>
        <v>2500</v>
      </c>
      <c r="D95" s="26">
        <v>2.5000000000000001E-3</v>
      </c>
    </row>
    <row r="96" spans="1:4" x14ac:dyDescent="0.25">
      <c r="A96" s="44">
        <v>40422</v>
      </c>
      <c r="B96" s="28">
        <v>41153.32</v>
      </c>
      <c r="C96" s="28">
        <f t="shared" si="1"/>
        <v>2500</v>
      </c>
      <c r="D96" s="26">
        <v>2.5000000000000001E-3</v>
      </c>
    </row>
    <row r="97" spans="1:4" x14ac:dyDescent="0.25">
      <c r="A97" s="44">
        <v>40452</v>
      </c>
      <c r="B97" s="28">
        <v>41359.74</v>
      </c>
      <c r="C97" s="28">
        <f t="shared" si="1"/>
        <v>2500</v>
      </c>
      <c r="D97" s="26">
        <v>2.5000000000000001E-3</v>
      </c>
    </row>
    <row r="98" spans="1:4" x14ac:dyDescent="0.25">
      <c r="A98" s="44">
        <v>40483</v>
      </c>
      <c r="B98" s="28">
        <v>39631.78</v>
      </c>
      <c r="C98" s="28">
        <f t="shared" si="1"/>
        <v>2500</v>
      </c>
      <c r="D98" s="26">
        <v>2.5000000000000001E-3</v>
      </c>
    </row>
    <row r="99" spans="1:4" x14ac:dyDescent="0.25">
      <c r="A99" s="44">
        <v>40513</v>
      </c>
      <c r="B99" s="28">
        <v>41745.65</v>
      </c>
      <c r="C99" s="28">
        <f t="shared" si="1"/>
        <v>2500</v>
      </c>
      <c r="D99" s="26">
        <v>2.5000000000000001E-3</v>
      </c>
    </row>
    <row r="100" spans="1:4" x14ac:dyDescent="0.25">
      <c r="A100" s="44">
        <v>40544</v>
      </c>
      <c r="B100" s="28">
        <v>40088.97</v>
      </c>
      <c r="C100" s="28">
        <f t="shared" si="1"/>
        <v>2500</v>
      </c>
      <c r="D100" s="26">
        <v>2.5000000000000001E-3</v>
      </c>
    </row>
    <row r="101" spans="1:4" x14ac:dyDescent="0.25">
      <c r="A101" s="44">
        <v>40575</v>
      </c>
      <c r="B101" s="28">
        <v>40385.32</v>
      </c>
      <c r="C101" s="28">
        <f t="shared" si="1"/>
        <v>2500</v>
      </c>
      <c r="D101" s="26">
        <v>2.5000000000000001E-3</v>
      </c>
    </row>
    <row r="102" spans="1:4" x14ac:dyDescent="0.25">
      <c r="A102" s="44">
        <v>40603</v>
      </c>
      <c r="B102" s="28">
        <v>41993.99</v>
      </c>
      <c r="C102" s="28">
        <f t="shared" si="1"/>
        <v>2500</v>
      </c>
      <c r="D102" s="26">
        <v>2.5000000000000001E-3</v>
      </c>
    </row>
    <row r="103" spans="1:4" x14ac:dyDescent="0.25">
      <c r="A103" s="44">
        <v>40634</v>
      </c>
      <c r="B103" s="28">
        <v>41994.45</v>
      </c>
      <c r="C103" s="28">
        <f t="shared" si="1"/>
        <v>2500</v>
      </c>
      <c r="D103" s="26">
        <v>2.5000000000000001E-3</v>
      </c>
    </row>
    <row r="104" spans="1:4" x14ac:dyDescent="0.25">
      <c r="A104" s="44">
        <v>40664</v>
      </c>
      <c r="B104" s="28">
        <v>40905.25</v>
      </c>
      <c r="C104" s="28">
        <f t="shared" si="1"/>
        <v>2500</v>
      </c>
      <c r="D104" s="26">
        <v>2.5000000000000001E-3</v>
      </c>
    </row>
    <row r="105" spans="1:4" x14ac:dyDescent="0.25">
      <c r="A105" s="44">
        <v>40695</v>
      </c>
      <c r="B105" s="28">
        <v>39933.21</v>
      </c>
      <c r="C105" s="28">
        <f t="shared" si="1"/>
        <v>2500</v>
      </c>
      <c r="D105" s="26">
        <v>2.5000000000000001E-3</v>
      </c>
    </row>
    <row r="106" spans="1:4" x14ac:dyDescent="0.25">
      <c r="A106" s="44">
        <v>40725</v>
      </c>
      <c r="B106" s="28">
        <v>37975.11</v>
      </c>
      <c r="C106" s="28">
        <f t="shared" si="1"/>
        <v>2500</v>
      </c>
      <c r="D106" s="26">
        <v>2.5000000000000001E-3</v>
      </c>
    </row>
    <row r="107" spans="1:4" x14ac:dyDescent="0.25">
      <c r="A107" s="44">
        <v>40756</v>
      </c>
      <c r="B107" s="28">
        <v>35543.81</v>
      </c>
      <c r="C107" s="28">
        <f t="shared" si="1"/>
        <v>2500</v>
      </c>
      <c r="D107" s="26">
        <v>2.5000000000000001E-3</v>
      </c>
    </row>
    <row r="108" spans="1:4" x14ac:dyDescent="0.25">
      <c r="A108" s="44">
        <v>40787</v>
      </c>
      <c r="B108" s="28">
        <v>27813.64</v>
      </c>
      <c r="C108" s="28">
        <f t="shared" si="1"/>
        <v>2500</v>
      </c>
      <c r="D108" s="26">
        <v>2.5000000000000001E-3</v>
      </c>
    </row>
    <row r="109" spans="1:4" x14ac:dyDescent="0.25">
      <c r="A109" s="44">
        <v>40817</v>
      </c>
      <c r="B109" s="28">
        <v>34160.269999999997</v>
      </c>
      <c r="C109" s="28">
        <f t="shared" si="1"/>
        <v>2500</v>
      </c>
      <c r="D109" s="26">
        <v>2.5000000000000001E-3</v>
      </c>
    </row>
    <row r="110" spans="1:4" x14ac:dyDescent="0.25">
      <c r="A110" s="44">
        <v>40848</v>
      </c>
      <c r="B110" s="28">
        <v>31381.09</v>
      </c>
      <c r="C110" s="28">
        <f t="shared" si="1"/>
        <v>2500</v>
      </c>
      <c r="D110" s="26">
        <v>2.5000000000000001E-3</v>
      </c>
    </row>
    <row r="111" spans="1:4" x14ac:dyDescent="0.25">
      <c r="A111" s="44">
        <v>40878</v>
      </c>
      <c r="B111" s="28">
        <v>30271.57</v>
      </c>
      <c r="C111" s="28">
        <f t="shared" si="1"/>
        <v>2500</v>
      </c>
      <c r="D111" s="26">
        <v>2.5000000000000001E-3</v>
      </c>
    </row>
    <row r="112" spans="1:4" x14ac:dyDescent="0.25">
      <c r="A112" s="44">
        <v>40909</v>
      </c>
      <c r="B112" s="28">
        <v>36067.06</v>
      </c>
      <c r="C112" s="28">
        <f t="shared" si="1"/>
        <v>2500</v>
      </c>
      <c r="D112" s="26">
        <v>2.5000000000000001E-3</v>
      </c>
    </row>
    <row r="113" spans="1:4" x14ac:dyDescent="0.25">
      <c r="A113" s="44">
        <v>40940</v>
      </c>
      <c r="B113" s="28">
        <v>38395.83</v>
      </c>
      <c r="C113" s="28">
        <f t="shared" si="1"/>
        <v>2500</v>
      </c>
      <c r="D113" s="26">
        <v>2.5000000000000001E-3</v>
      </c>
    </row>
    <row r="114" spans="1:4" x14ac:dyDescent="0.25">
      <c r="A114" s="44">
        <v>40969</v>
      </c>
      <c r="B114" s="28">
        <v>35301.08</v>
      </c>
      <c r="C114" s="28">
        <f t="shared" si="1"/>
        <v>2500</v>
      </c>
      <c r="D114" s="26">
        <v>2.5000000000000001E-3</v>
      </c>
    </row>
    <row r="115" spans="1:4" x14ac:dyDescent="0.25">
      <c r="A115" s="44">
        <v>41000</v>
      </c>
      <c r="B115" s="28">
        <v>32371.71</v>
      </c>
      <c r="C115" s="28">
        <f t="shared" si="1"/>
        <v>2500</v>
      </c>
      <c r="D115" s="26">
        <v>2.5000000000000001E-3</v>
      </c>
    </row>
    <row r="116" spans="1:4" x14ac:dyDescent="0.25">
      <c r="A116" s="44">
        <v>41030</v>
      </c>
      <c r="B116" s="28">
        <v>26932.11</v>
      </c>
      <c r="C116" s="28">
        <f t="shared" si="1"/>
        <v>2500</v>
      </c>
      <c r="D116" s="26">
        <v>2.5000000000000001E-3</v>
      </c>
    </row>
    <row r="117" spans="1:4" x14ac:dyDescent="0.25">
      <c r="A117" s="44">
        <v>41061</v>
      </c>
      <c r="B117" s="28">
        <v>27049.5</v>
      </c>
      <c r="C117" s="28">
        <f t="shared" si="1"/>
        <v>2500</v>
      </c>
      <c r="D117" s="26">
        <v>2.5000000000000001E-3</v>
      </c>
    </row>
    <row r="118" spans="1:4" x14ac:dyDescent="0.25">
      <c r="A118" s="44">
        <v>41091</v>
      </c>
      <c r="B118" s="28">
        <v>27281.9</v>
      </c>
      <c r="C118" s="28">
        <f t="shared" si="1"/>
        <v>2500</v>
      </c>
      <c r="D118" s="26">
        <v>2.5000000000000001E-3</v>
      </c>
    </row>
    <row r="119" spans="1:4" x14ac:dyDescent="0.25">
      <c r="A119" s="44">
        <v>41122</v>
      </c>
      <c r="B119" s="28">
        <v>28084.87</v>
      </c>
      <c r="C119" s="28">
        <f t="shared" si="1"/>
        <v>2500</v>
      </c>
      <c r="D119" s="26">
        <v>2.5000000000000001E-3</v>
      </c>
    </row>
    <row r="120" spans="1:4" x14ac:dyDescent="0.25">
      <c r="A120" s="44">
        <v>41153</v>
      </c>
      <c r="B120" s="28">
        <v>29211.1</v>
      </c>
      <c r="C120" s="28">
        <f t="shared" si="1"/>
        <v>2500</v>
      </c>
      <c r="D120" s="26">
        <v>2.5000000000000001E-3</v>
      </c>
    </row>
    <row r="121" spans="1:4" x14ac:dyDescent="0.25">
      <c r="A121" s="44">
        <v>41183</v>
      </c>
      <c r="B121" s="28">
        <v>28102.02</v>
      </c>
      <c r="C121" s="28">
        <f t="shared" si="1"/>
        <v>2500</v>
      </c>
      <c r="D121" s="26">
        <v>2.5000000000000001E-3</v>
      </c>
    </row>
    <row r="122" spans="1:4" x14ac:dyDescent="0.25">
      <c r="A122" s="44">
        <v>41214</v>
      </c>
      <c r="B122" s="28">
        <v>26903.79</v>
      </c>
      <c r="C122" s="28">
        <f t="shared" si="1"/>
        <v>2500</v>
      </c>
      <c r="D122" s="26">
        <v>2.5000000000000001E-3</v>
      </c>
    </row>
    <row r="123" spans="1:4" x14ac:dyDescent="0.25">
      <c r="A123" s="44">
        <v>41244</v>
      </c>
      <c r="B123" s="28">
        <v>29608.639999999999</v>
      </c>
      <c r="C123" s="28">
        <f t="shared" si="1"/>
        <v>2500</v>
      </c>
      <c r="D123" s="26">
        <v>2.5000000000000001E-3</v>
      </c>
    </row>
    <row r="124" spans="1:4" x14ac:dyDescent="0.25">
      <c r="A124" s="44">
        <v>41275</v>
      </c>
      <c r="B124" s="28">
        <v>30014.3</v>
      </c>
      <c r="C124" s="28">
        <f t="shared" si="1"/>
        <v>2500</v>
      </c>
      <c r="D124" s="26">
        <v>2.5000000000000001E-3</v>
      </c>
    </row>
    <row r="125" spans="1:4" x14ac:dyDescent="0.25">
      <c r="A125" s="44">
        <v>41306</v>
      </c>
      <c r="B125" s="28">
        <v>29027.08</v>
      </c>
      <c r="C125" s="28">
        <f t="shared" si="1"/>
        <v>2500</v>
      </c>
      <c r="D125" s="26">
        <v>2.5000000000000001E-3</v>
      </c>
    </row>
    <row r="126" spans="1:4" x14ac:dyDescent="0.25">
      <c r="A126" s="44">
        <v>41334</v>
      </c>
      <c r="B126" s="28">
        <v>27872.92</v>
      </c>
      <c r="C126" s="28">
        <f t="shared" si="1"/>
        <v>2500</v>
      </c>
      <c r="D126" s="26">
        <v>2.5000000000000001E-3</v>
      </c>
    </row>
    <row r="127" spans="1:4" x14ac:dyDescent="0.25">
      <c r="A127" s="44">
        <v>41365</v>
      </c>
      <c r="B127" s="28">
        <v>27930.04</v>
      </c>
      <c r="C127" s="28">
        <f t="shared" si="1"/>
        <v>2500</v>
      </c>
      <c r="D127" s="26">
        <v>2.5000000000000001E-3</v>
      </c>
    </row>
    <row r="128" spans="1:4" x14ac:dyDescent="0.25">
      <c r="A128" s="44">
        <v>41395</v>
      </c>
      <c r="B128" s="28">
        <v>25879.72</v>
      </c>
      <c r="C128" s="28">
        <f t="shared" si="1"/>
        <v>2500</v>
      </c>
      <c r="D128" s="26">
        <v>2.5000000000000001E-3</v>
      </c>
    </row>
    <row r="129" spans="1:4" x14ac:dyDescent="0.25">
      <c r="A129" s="44">
        <v>41426</v>
      </c>
      <c r="B129" s="28">
        <v>21266.91</v>
      </c>
      <c r="C129" s="28">
        <f t="shared" si="1"/>
        <v>2500</v>
      </c>
      <c r="D129" s="26">
        <v>2.5000000000000001E-3</v>
      </c>
    </row>
    <row r="130" spans="1:4" x14ac:dyDescent="0.25">
      <c r="A130" s="44">
        <v>41456</v>
      </c>
      <c r="B130" s="28">
        <v>21181.95</v>
      </c>
      <c r="C130" s="28">
        <f t="shared" si="1"/>
        <v>2500</v>
      </c>
      <c r="D130" s="26">
        <v>2.5000000000000001E-3</v>
      </c>
    </row>
    <row r="131" spans="1:4" x14ac:dyDescent="0.25">
      <c r="A131" s="44">
        <v>41487</v>
      </c>
      <c r="B131" s="28">
        <v>20994.22</v>
      </c>
      <c r="C131" s="28">
        <f t="shared" si="1"/>
        <v>2500</v>
      </c>
      <c r="D131" s="26">
        <v>2.5000000000000001E-3</v>
      </c>
    </row>
    <row r="132" spans="1:4" x14ac:dyDescent="0.25">
      <c r="A132" s="44">
        <v>41518</v>
      </c>
      <c r="B132" s="28">
        <v>23607.13</v>
      </c>
      <c r="C132" s="28">
        <f t="shared" si="1"/>
        <v>2500</v>
      </c>
      <c r="D132" s="26">
        <v>2.5000000000000001E-3</v>
      </c>
    </row>
    <row r="133" spans="1:4" x14ac:dyDescent="0.25">
      <c r="A133" s="44">
        <v>41548</v>
      </c>
      <c r="B133" s="28">
        <v>24223.68</v>
      </c>
      <c r="C133" s="28">
        <f t="shared" ref="C133:C173" si="2">D133*1000000</f>
        <v>2500</v>
      </c>
      <c r="D133" s="26">
        <v>2.5000000000000001E-3</v>
      </c>
    </row>
    <row r="134" spans="1:4" x14ac:dyDescent="0.25">
      <c r="A134" s="44">
        <v>41579</v>
      </c>
      <c r="B134" s="28">
        <v>22459.599999999999</v>
      </c>
      <c r="C134" s="28">
        <f t="shared" si="2"/>
        <v>2500</v>
      </c>
      <c r="D134" s="26">
        <v>2.5000000000000001E-3</v>
      </c>
    </row>
    <row r="135" spans="1:4" x14ac:dyDescent="0.25">
      <c r="A135" s="44">
        <v>41609</v>
      </c>
      <c r="B135" s="28">
        <v>21942.43</v>
      </c>
      <c r="C135" s="28">
        <f t="shared" si="2"/>
        <v>2500</v>
      </c>
      <c r="D135" s="26">
        <v>2.5000000000000001E-3</v>
      </c>
    </row>
    <row r="136" spans="1:4" x14ac:dyDescent="0.25">
      <c r="A136" s="44">
        <v>41640</v>
      </c>
      <c r="B136" s="28">
        <v>19752.87</v>
      </c>
      <c r="C136" s="28">
        <f t="shared" si="2"/>
        <v>2500</v>
      </c>
      <c r="D136" s="26">
        <v>2.5000000000000001E-3</v>
      </c>
    </row>
    <row r="137" spans="1:4" x14ac:dyDescent="0.25">
      <c r="A137" s="44">
        <v>41671</v>
      </c>
      <c r="B137" s="28">
        <v>20089.32</v>
      </c>
      <c r="C137" s="28">
        <f t="shared" si="2"/>
        <v>2500</v>
      </c>
      <c r="D137" s="26">
        <v>2.5000000000000001E-3</v>
      </c>
    </row>
    <row r="138" spans="1:4" x14ac:dyDescent="0.25">
      <c r="A138" s="44">
        <v>41699</v>
      </c>
      <c r="B138" s="28">
        <v>22193.57</v>
      </c>
      <c r="C138" s="28">
        <f t="shared" si="2"/>
        <v>2500</v>
      </c>
      <c r="D138" s="26">
        <v>2.5000000000000001E-3</v>
      </c>
    </row>
    <row r="139" spans="1:4" x14ac:dyDescent="0.25">
      <c r="A139" s="44">
        <v>41730</v>
      </c>
      <c r="B139" s="28">
        <v>23132.82</v>
      </c>
      <c r="C139" s="28">
        <f t="shared" si="2"/>
        <v>2500</v>
      </c>
      <c r="D139" s="26">
        <v>2.5000000000000001E-3</v>
      </c>
    </row>
    <row r="140" spans="1:4" x14ac:dyDescent="0.25">
      <c r="A140" s="44">
        <v>41760</v>
      </c>
      <c r="B140" s="28">
        <v>22855.82</v>
      </c>
      <c r="C140" s="28">
        <f t="shared" si="2"/>
        <v>2500</v>
      </c>
      <c r="D140" s="26">
        <v>2.5000000000000001E-3</v>
      </c>
    </row>
    <row r="141" spans="1:4" x14ac:dyDescent="0.25">
      <c r="A141" s="44">
        <v>41791</v>
      </c>
      <c r="B141" s="28">
        <v>24010.75</v>
      </c>
      <c r="C141" s="28">
        <f t="shared" si="2"/>
        <v>2500</v>
      </c>
      <c r="D141" s="26">
        <v>2.5000000000000001E-3</v>
      </c>
    </row>
    <row r="142" spans="1:4" x14ac:dyDescent="0.25">
      <c r="A142" s="44">
        <v>41821</v>
      </c>
      <c r="B142" s="28">
        <v>24663.439999999999</v>
      </c>
      <c r="C142" s="28">
        <f t="shared" si="2"/>
        <v>2500</v>
      </c>
      <c r="D142" s="26">
        <v>2.5000000000000001E-3</v>
      </c>
    </row>
    <row r="143" spans="1:4" x14ac:dyDescent="0.25">
      <c r="A143" s="44">
        <v>41852</v>
      </c>
      <c r="B143" s="28">
        <v>27412.79</v>
      </c>
      <c r="C143" s="28">
        <f t="shared" si="2"/>
        <v>2500</v>
      </c>
      <c r="D143" s="26">
        <v>2.5000000000000001E-3</v>
      </c>
    </row>
    <row r="144" spans="1:4" x14ac:dyDescent="0.25">
      <c r="A144" s="44">
        <v>41883</v>
      </c>
      <c r="B144" s="28">
        <v>22116.13</v>
      </c>
      <c r="C144" s="28">
        <f t="shared" si="2"/>
        <v>2500</v>
      </c>
      <c r="D144" s="26">
        <v>2.5000000000000001E-3</v>
      </c>
    </row>
    <row r="145" spans="1:4" x14ac:dyDescent="0.25">
      <c r="A145" s="44">
        <v>41913</v>
      </c>
      <c r="B145" s="28">
        <v>22061.46</v>
      </c>
      <c r="C145" s="28">
        <f t="shared" si="2"/>
        <v>2500</v>
      </c>
      <c r="D145" s="26">
        <v>2.5000000000000001E-3</v>
      </c>
    </row>
    <row r="146" spans="1:4" x14ac:dyDescent="0.25">
      <c r="A146" s="44">
        <v>41944</v>
      </c>
      <c r="B146" s="28">
        <v>21300.43</v>
      </c>
      <c r="C146" s="28">
        <f t="shared" si="2"/>
        <v>2500</v>
      </c>
      <c r="D146" s="26">
        <v>2.5000000000000001E-3</v>
      </c>
    </row>
    <row r="147" spans="1:4" x14ac:dyDescent="0.25">
      <c r="A147" s="44">
        <v>41974</v>
      </c>
      <c r="B147" s="28">
        <v>18824.900000000001</v>
      </c>
      <c r="C147" s="28">
        <f t="shared" si="2"/>
        <v>2500</v>
      </c>
      <c r="D147" s="26">
        <v>2.5000000000000001E-3</v>
      </c>
    </row>
    <row r="148" spans="1:4" x14ac:dyDescent="0.25">
      <c r="A148" s="44">
        <v>42005</v>
      </c>
      <c r="B148" s="28">
        <v>17486.55</v>
      </c>
      <c r="C148" s="28">
        <f t="shared" si="2"/>
        <v>2500</v>
      </c>
      <c r="D148" s="26">
        <v>2.5000000000000001E-3</v>
      </c>
    </row>
    <row r="149" spans="1:4" x14ac:dyDescent="0.25">
      <c r="A149" s="44">
        <v>42036</v>
      </c>
      <c r="B149" s="28">
        <v>18132.09</v>
      </c>
      <c r="C149" s="28">
        <f t="shared" si="2"/>
        <v>2500</v>
      </c>
      <c r="D149" s="26">
        <v>2.5000000000000001E-3</v>
      </c>
    </row>
    <row r="150" spans="1:4" x14ac:dyDescent="0.25">
      <c r="A150" s="44">
        <v>42064</v>
      </c>
      <c r="B150" s="28">
        <v>15946.05</v>
      </c>
      <c r="C150" s="28">
        <f t="shared" si="2"/>
        <v>2500</v>
      </c>
      <c r="D150" s="26">
        <v>2.5000000000000001E-3</v>
      </c>
    </row>
    <row r="151" spans="1:4" x14ac:dyDescent="0.25">
      <c r="A151" s="44">
        <v>42095</v>
      </c>
      <c r="B151" s="28">
        <v>18651.11</v>
      </c>
      <c r="C151" s="28">
        <f t="shared" si="2"/>
        <v>2500</v>
      </c>
      <c r="D151" s="26">
        <v>2.5000000000000001E-3</v>
      </c>
    </row>
    <row r="152" spans="1:4" x14ac:dyDescent="0.25">
      <c r="A152" s="44">
        <v>42125</v>
      </c>
      <c r="B152" s="28">
        <v>16608.05</v>
      </c>
      <c r="C152" s="28">
        <f t="shared" si="2"/>
        <v>2500</v>
      </c>
      <c r="D152" s="26">
        <v>2.5000000000000001E-3</v>
      </c>
    </row>
    <row r="153" spans="1:4" x14ac:dyDescent="0.25">
      <c r="A153" s="44">
        <v>42156</v>
      </c>
      <c r="B153" s="28">
        <v>17105.75</v>
      </c>
      <c r="C153" s="28">
        <f t="shared" si="2"/>
        <v>2500</v>
      </c>
      <c r="D153" s="26">
        <v>2.5000000000000001E-3</v>
      </c>
    </row>
    <row r="154" spans="1:4" x14ac:dyDescent="0.25">
      <c r="A154" s="44">
        <v>42186</v>
      </c>
      <c r="B154" s="28">
        <v>14864.04</v>
      </c>
      <c r="C154" s="28">
        <f t="shared" si="2"/>
        <v>2500</v>
      </c>
      <c r="D154" s="26">
        <v>2.5000000000000001E-3</v>
      </c>
    </row>
    <row r="155" spans="1:4" x14ac:dyDescent="0.25">
      <c r="A155" s="44">
        <v>42217</v>
      </c>
      <c r="B155" s="28">
        <v>12864.51</v>
      </c>
      <c r="C155" s="28">
        <f t="shared" si="2"/>
        <v>2500</v>
      </c>
      <c r="D155" s="26">
        <v>2.5000000000000001E-3</v>
      </c>
    </row>
    <row r="156" spans="1:4" x14ac:dyDescent="0.25">
      <c r="A156" s="44">
        <v>42248</v>
      </c>
      <c r="B156" s="28">
        <v>11416.09</v>
      </c>
      <c r="C156" s="28">
        <f t="shared" si="2"/>
        <v>2500</v>
      </c>
      <c r="D156" s="26">
        <v>2.5000000000000001E-3</v>
      </c>
    </row>
    <row r="157" spans="1:4" x14ac:dyDescent="0.25">
      <c r="A157" s="44">
        <v>42278</v>
      </c>
      <c r="B157" s="28">
        <v>11900.37</v>
      </c>
      <c r="C157" s="28">
        <f t="shared" si="2"/>
        <v>2500</v>
      </c>
      <c r="D157" s="26">
        <v>2.5000000000000001E-3</v>
      </c>
    </row>
    <row r="158" spans="1:4" x14ac:dyDescent="0.25">
      <c r="A158" s="44">
        <v>42309</v>
      </c>
      <c r="B158" s="28">
        <v>11659.91</v>
      </c>
      <c r="C158" s="28">
        <f t="shared" si="2"/>
        <v>2500</v>
      </c>
      <c r="D158" s="26">
        <v>2.5000000000000001E-3</v>
      </c>
    </row>
    <row r="159" spans="1:4" x14ac:dyDescent="0.25">
      <c r="A159" s="44">
        <v>42339</v>
      </c>
      <c r="B159" s="28">
        <v>10964.57</v>
      </c>
      <c r="C159" s="28">
        <f t="shared" si="2"/>
        <v>5000</v>
      </c>
      <c r="D159" s="26">
        <v>5.0000000000000001E-3</v>
      </c>
    </row>
    <row r="160" spans="1:4" x14ac:dyDescent="0.25">
      <c r="A160" s="44">
        <v>42370</v>
      </c>
      <c r="B160" s="28">
        <v>10072.620000000001</v>
      </c>
      <c r="C160" s="28">
        <f t="shared" si="2"/>
        <v>5000</v>
      </c>
      <c r="D160" s="26">
        <v>5.0000000000000001E-3</v>
      </c>
    </row>
    <row r="161" spans="1:4" x14ac:dyDescent="0.25">
      <c r="A161" s="44">
        <v>42401</v>
      </c>
      <c r="B161" s="28">
        <v>10647.4</v>
      </c>
      <c r="C161" s="28">
        <f t="shared" si="2"/>
        <v>5000</v>
      </c>
      <c r="D161" s="26">
        <v>5.0000000000000001E-3</v>
      </c>
    </row>
    <row r="162" spans="1:4" x14ac:dyDescent="0.25">
      <c r="A162" s="44">
        <v>42430</v>
      </c>
      <c r="B162" s="28">
        <v>13940.06</v>
      </c>
      <c r="C162" s="28">
        <f t="shared" si="2"/>
        <v>5000</v>
      </c>
      <c r="D162" s="26">
        <v>5.0000000000000001E-3</v>
      </c>
    </row>
    <row r="163" spans="1:4" x14ac:dyDescent="0.25">
      <c r="A163" s="44">
        <v>42461</v>
      </c>
      <c r="B163" s="28">
        <v>15692.64</v>
      </c>
      <c r="C163" s="28">
        <f t="shared" si="2"/>
        <v>5000</v>
      </c>
      <c r="D163" s="26">
        <v>5.0000000000000001E-3</v>
      </c>
    </row>
    <row r="164" spans="1:4" x14ac:dyDescent="0.25">
      <c r="A164" s="44">
        <v>42491</v>
      </c>
      <c r="B164" s="28">
        <v>13418.33</v>
      </c>
      <c r="C164" s="28">
        <f t="shared" si="2"/>
        <v>5000</v>
      </c>
      <c r="D164" s="26">
        <v>5.0000000000000001E-3</v>
      </c>
    </row>
    <row r="165" spans="1:4" x14ac:dyDescent="0.25">
      <c r="A165" s="44">
        <v>42522</v>
      </c>
      <c r="B165" s="28">
        <v>16046</v>
      </c>
      <c r="C165" s="28">
        <f t="shared" si="2"/>
        <v>5000</v>
      </c>
      <c r="D165" s="26">
        <v>5.0000000000000001E-3</v>
      </c>
    </row>
    <row r="166" spans="1:4" x14ac:dyDescent="0.25">
      <c r="A166" s="44">
        <v>42552</v>
      </c>
      <c r="B166" s="28">
        <v>17648.22</v>
      </c>
      <c r="C166" s="28">
        <f t="shared" si="2"/>
        <v>5000</v>
      </c>
      <c r="D166" s="26">
        <v>5.0000000000000001E-3</v>
      </c>
    </row>
    <row r="167" spans="1:4" x14ac:dyDescent="0.25">
      <c r="A167" s="44">
        <v>42583</v>
      </c>
      <c r="B167" s="28">
        <v>17940.2</v>
      </c>
      <c r="C167" s="28">
        <f t="shared" si="2"/>
        <v>5000</v>
      </c>
      <c r="D167" s="26">
        <v>5.0000000000000001E-3</v>
      </c>
    </row>
    <row r="168" spans="1:4" x14ac:dyDescent="0.25">
      <c r="A168" s="44">
        <v>42614</v>
      </c>
      <c r="B168" s="28">
        <v>17903.169999999998</v>
      </c>
      <c r="C168" s="28">
        <f t="shared" si="2"/>
        <v>5000</v>
      </c>
      <c r="D168" s="26">
        <v>5.0000000000000001E-3</v>
      </c>
    </row>
    <row r="169" spans="1:4" x14ac:dyDescent="0.25">
      <c r="A169" s="44">
        <v>42644</v>
      </c>
      <c r="B169" s="28">
        <v>20360.5</v>
      </c>
      <c r="C169" s="28">
        <f t="shared" si="2"/>
        <v>5000</v>
      </c>
      <c r="D169" s="26">
        <v>5.0000000000000001E-3</v>
      </c>
    </row>
    <row r="170" spans="1:4" x14ac:dyDescent="0.25">
      <c r="A170" s="44">
        <v>42675</v>
      </c>
      <c r="B170" s="28">
        <v>18355.57</v>
      </c>
      <c r="C170" s="28">
        <f t="shared" si="2"/>
        <v>5000</v>
      </c>
      <c r="D170" s="26">
        <v>5.0000000000000001E-3</v>
      </c>
    </row>
    <row r="171" spans="1:4" x14ac:dyDescent="0.25">
      <c r="A171" s="44">
        <v>42705</v>
      </c>
      <c r="B171" s="28">
        <v>18499.169999999998</v>
      </c>
      <c r="C171" s="28">
        <f t="shared" si="2"/>
        <v>7500</v>
      </c>
      <c r="D171" s="26">
        <v>7.4999999999999997E-3</v>
      </c>
    </row>
    <row r="172" spans="1:4" x14ac:dyDescent="0.25">
      <c r="A172" s="44">
        <v>42736</v>
      </c>
      <c r="B172" s="28">
        <v>20541.09</v>
      </c>
      <c r="C172" s="28">
        <f t="shared" si="2"/>
        <v>7500</v>
      </c>
      <c r="D172" s="26">
        <v>7.4999999999999997E-3</v>
      </c>
    </row>
    <row r="173" spans="1:4" x14ac:dyDescent="0.25">
      <c r="A173" s="44">
        <v>42767</v>
      </c>
      <c r="B173" s="28">
        <v>21403.51</v>
      </c>
      <c r="C173" s="28">
        <f t="shared" si="2"/>
        <v>7500</v>
      </c>
      <c r="D173" s="26">
        <v>7.4999999999999997E-3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Plan1</vt:lpstr>
      <vt:lpstr>Plan2</vt:lpstr>
      <vt:lpstr>Plan3</vt:lpstr>
      <vt:lpstr>Plan4</vt:lpstr>
      <vt:lpstr>ibovespa</vt:lpstr>
      <vt:lpstr>Risco Brasil</vt:lpstr>
      <vt:lpstr>juros EUA</vt:lpstr>
      <vt:lpstr>Plan7</vt:lpstr>
      <vt:lpstr>Plan8</vt:lpstr>
      <vt:lpstr>Plan9</vt:lpstr>
      <vt:lpstr>Plan5</vt:lpstr>
      <vt:lpstr>Plan6</vt:lpstr>
      <vt:lpstr>Plan10</vt:lpstr>
      <vt:lpstr>Plan11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Daniel</cp:lastModifiedBy>
  <dcterms:created xsi:type="dcterms:W3CDTF">2016-12-01T13:24:33Z</dcterms:created>
  <dcterms:modified xsi:type="dcterms:W3CDTF">2017-10-12T21:43:13Z</dcterms:modified>
</cp:coreProperties>
</file>