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360" yWindow="345" windowWidth="28455" windowHeight="12510"/>
  </bookViews>
  <sheets>
    <sheet name="Plan1" sheetId="1" r:id="rId1"/>
    <sheet name="Plan2" sheetId="2" r:id="rId2"/>
    <sheet name="Plan3" sheetId="3" r:id="rId3"/>
  </sheets>
  <calcPr calcId="124519"/>
  <fileRecoveryPr repairLoad="1"/>
</workbook>
</file>

<file path=xl/calcChain.xml><?xml version="1.0" encoding="utf-8"?>
<calcChain xmlns="http://schemas.openxmlformats.org/spreadsheetml/2006/main">
  <c r="D42" i="1"/>
  <c r="C37"/>
  <c r="O36"/>
  <c r="N36"/>
  <c r="M36"/>
  <c r="L36"/>
  <c r="K36"/>
  <c r="J36"/>
  <c r="I36"/>
  <c r="H36"/>
  <c r="G36"/>
  <c r="F36"/>
  <c r="E36"/>
  <c r="D24"/>
  <c r="E16"/>
  <c r="F16" s="1"/>
  <c r="G16" s="1"/>
  <c r="H16" s="1"/>
  <c r="I16" s="1"/>
  <c r="J16" s="1"/>
  <c r="K16" s="1"/>
  <c r="L16" s="1"/>
  <c r="M16" s="1"/>
  <c r="N16" s="1"/>
  <c r="O16" s="1"/>
  <c r="D10"/>
  <c r="E9"/>
  <c r="F9" s="1"/>
  <c r="G9" s="1"/>
  <c r="H9" s="1"/>
  <c r="I9" s="1"/>
  <c r="J9" s="1"/>
  <c r="K9" s="1"/>
  <c r="L9" s="1"/>
  <c r="M9" s="1"/>
  <c r="N9" s="1"/>
  <c r="O9" s="1"/>
  <c r="F8"/>
  <c r="E8"/>
  <c r="E7"/>
  <c r="E6"/>
  <c r="F6" s="1"/>
  <c r="F10" l="1"/>
  <c r="E10"/>
  <c r="F11"/>
  <c r="G6"/>
  <c r="F7"/>
  <c r="G8"/>
  <c r="E11"/>
  <c r="E17" l="1"/>
  <c r="E18" s="1"/>
  <c r="H8"/>
  <c r="G10"/>
  <c r="G11"/>
  <c r="H6"/>
  <c r="G7"/>
  <c r="F17"/>
  <c r="F18" s="1"/>
  <c r="I8" l="1"/>
  <c r="H10"/>
  <c r="H11"/>
  <c r="I6"/>
  <c r="G17"/>
  <c r="G18" s="1"/>
  <c r="H7"/>
  <c r="I10" l="1"/>
  <c r="J8"/>
  <c r="H17"/>
  <c r="H18" s="1"/>
  <c r="I7"/>
  <c r="J6"/>
  <c r="I11"/>
  <c r="J11" l="1"/>
  <c r="K6"/>
  <c r="K8"/>
  <c r="J10"/>
  <c r="I17"/>
  <c r="I18" s="1"/>
  <c r="J7"/>
  <c r="K7" l="1"/>
  <c r="J17"/>
  <c r="J18" s="1"/>
  <c r="K11"/>
  <c r="L6"/>
  <c r="L8"/>
  <c r="K10"/>
  <c r="L10" l="1"/>
  <c r="M8"/>
  <c r="K17"/>
  <c r="K18" s="1"/>
  <c r="L7"/>
  <c r="L11"/>
  <c r="M6"/>
  <c r="N6" l="1"/>
  <c r="M11"/>
  <c r="M10"/>
  <c r="N8"/>
  <c r="L17"/>
  <c r="L18" s="1"/>
  <c r="M7"/>
  <c r="N11" l="1"/>
  <c r="O6"/>
  <c r="O11" s="1"/>
  <c r="M17"/>
  <c r="M18" s="1"/>
  <c r="N7"/>
  <c r="N10"/>
  <c r="O8"/>
  <c r="O10" s="1"/>
  <c r="O7" l="1"/>
  <c r="O17" s="1"/>
  <c r="O18" s="1"/>
  <c r="D28" s="1"/>
  <c r="N17"/>
  <c r="N18" s="1"/>
  <c r="D29" l="1"/>
  <c r="D30"/>
</calcChain>
</file>

<file path=xl/sharedStrings.xml><?xml version="1.0" encoding="utf-8"?>
<sst xmlns="http://schemas.openxmlformats.org/spreadsheetml/2006/main" count="49" uniqueCount="48">
  <si>
    <t>Empresa</t>
  </si>
  <si>
    <t>HGTX3</t>
  </si>
  <si>
    <t>Inputs</t>
  </si>
  <si>
    <t>Ano - 2</t>
  </si>
  <si>
    <t>Ano - 1</t>
  </si>
  <si>
    <t>Ano 0</t>
  </si>
  <si>
    <t>Ano 1</t>
  </si>
  <si>
    <t>Ano 2</t>
  </si>
  <si>
    <t>Ano 3</t>
  </si>
  <si>
    <t>Ano 4</t>
  </si>
  <si>
    <t>Ano 5</t>
  </si>
  <si>
    <t>Ano 6</t>
  </si>
  <si>
    <t>Ano 7</t>
  </si>
  <si>
    <t>Ano 8</t>
  </si>
  <si>
    <t>Ano 9</t>
  </si>
  <si>
    <t>Ano 10</t>
  </si>
  <si>
    <t>Perpetuidade</t>
  </si>
  <si>
    <t>Receita</t>
  </si>
  <si>
    <t>Lucro Lìquido</t>
  </si>
  <si>
    <t>CAPEX</t>
  </si>
  <si>
    <t>Depreciação</t>
  </si>
  <si>
    <t>Investimento Líquido x  EC</t>
  </si>
  <si>
    <t>Var Capital de Giro * EC</t>
  </si>
  <si>
    <t>Variação de provisões</t>
  </si>
  <si>
    <t>Variação de Capital</t>
  </si>
  <si>
    <t>Partes Estatutárias</t>
  </si>
  <si>
    <t>Fluxo de Caixa Livre ao acionista</t>
  </si>
  <si>
    <t>Fluxo de Caixa Livre ao acionista descontado</t>
  </si>
  <si>
    <t>Preço da ação hoje</t>
  </si>
  <si>
    <t>Quantidade de ações</t>
  </si>
  <si>
    <t>Valor de Mercado</t>
  </si>
  <si>
    <t>Valor Total das dívidas</t>
  </si>
  <si>
    <t>EC</t>
  </si>
  <si>
    <t>Valor de Mercado justo calculado</t>
  </si>
  <si>
    <t>Preço justo da ação</t>
  </si>
  <si>
    <t>Potencial Upside x Downside</t>
  </si>
  <si>
    <t>Dados para a projeção</t>
  </si>
  <si>
    <t>Crescimento da Receita</t>
  </si>
  <si>
    <t>Crescimento do Lucro</t>
  </si>
  <si>
    <t>Estrutura de Capital</t>
  </si>
  <si>
    <t>Capital de Giro</t>
  </si>
  <si>
    <t>Variação de investimentos</t>
  </si>
  <si>
    <t>Variação de depreciação</t>
  </si>
  <si>
    <t>Variação de partes estatutárias</t>
  </si>
  <si>
    <t>Taxa de desconto para o acionista</t>
  </si>
  <si>
    <t>Taxa Livre de Risco</t>
  </si>
  <si>
    <t>Prêmio de Risco</t>
  </si>
  <si>
    <t>Beta</t>
  </si>
</sst>
</file>

<file path=xl/styles.xml><?xml version="1.0" encoding="utf-8"?>
<styleSheet xmlns="http://schemas.openxmlformats.org/spreadsheetml/2006/main">
  <numFmts count="3">
    <numFmt numFmtId="44" formatCode="_-&quot;R$&quot;\ * #,##0.00_-;\-&quot;R$&quot;\ * #,##0.00_-;_-&quot;R$&quot;\ * &quot;-&quot;??_-;_-@_-"/>
    <numFmt numFmtId="164" formatCode="_-&quot;R$&quot;\ * #,##0.000_-;\-&quot;R$&quot;\ * #,##0.000_-;_-&quot;R$&quot;\ * &quot;-&quot;??_-;_-@_-"/>
    <numFmt numFmtId="165" formatCode="_-&quot;R$&quot;\ * #,##0.000_-;\-&quot;R$&quot;\ * #,##0.000_-;_-&quot;R$&quot;\ * &quot;-&quot;???_-;_-@_-"/>
  </numFmts>
  <fonts count="3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4"/>
      <color theme="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6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2" tint="-0.249977111117893"/>
        <bgColor indexed="64"/>
      </patternFill>
    </fill>
  </fills>
  <borders count="1">
    <border>
      <left/>
      <right/>
      <top/>
      <bottom/>
      <diagonal/>
    </border>
  </borders>
  <cellStyleXfs count="3">
    <xf numFmtId="0" fontId="0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20">
    <xf numFmtId="0" fontId="0" fillId="0" borderId="0" xfId="0"/>
    <xf numFmtId="0" fontId="2" fillId="0" borderId="0" xfId="0" applyFont="1"/>
    <xf numFmtId="0" fontId="2" fillId="2" borderId="0" xfId="0" applyFont="1" applyFill="1"/>
    <xf numFmtId="44" fontId="2" fillId="2" borderId="0" xfId="1" applyFont="1" applyFill="1"/>
    <xf numFmtId="164" fontId="2" fillId="2" borderId="0" xfId="1" applyNumberFormat="1" applyFont="1" applyFill="1"/>
    <xf numFmtId="0" fontId="2" fillId="3" borderId="0" xfId="0" applyFont="1" applyFill="1"/>
    <xf numFmtId="165" fontId="2" fillId="3" borderId="0" xfId="0" applyNumberFormat="1" applyFont="1" applyFill="1"/>
    <xf numFmtId="44" fontId="2" fillId="3" borderId="0" xfId="1" applyFont="1" applyFill="1"/>
    <xf numFmtId="0" fontId="2" fillId="4" borderId="0" xfId="0" applyFont="1" applyFill="1"/>
    <xf numFmtId="44" fontId="2" fillId="4" borderId="0" xfId="1" applyFont="1" applyFill="1"/>
    <xf numFmtId="10" fontId="2" fillId="4" borderId="0" xfId="2" applyNumberFormat="1" applyFont="1" applyFill="1"/>
    <xf numFmtId="44" fontId="2" fillId="4" borderId="0" xfId="0" applyNumberFormat="1" applyFont="1" applyFill="1"/>
    <xf numFmtId="0" fontId="2" fillId="5" borderId="0" xfId="0" applyFont="1" applyFill="1"/>
    <xf numFmtId="10" fontId="2" fillId="5" borderId="0" xfId="0" applyNumberFormat="1" applyFont="1" applyFill="1"/>
    <xf numFmtId="44" fontId="2" fillId="5" borderId="0" xfId="1" applyFont="1" applyFill="1"/>
    <xf numFmtId="9" fontId="2" fillId="5" borderId="0" xfId="0" applyNumberFormat="1" applyFont="1" applyFill="1"/>
    <xf numFmtId="10" fontId="2" fillId="5" borderId="0" xfId="2" applyNumberFormat="1" applyFont="1" applyFill="1"/>
    <xf numFmtId="0" fontId="2" fillId="6" borderId="0" xfId="0" applyFont="1" applyFill="1"/>
    <xf numFmtId="10" fontId="2" fillId="6" borderId="0" xfId="0" applyNumberFormat="1" applyFont="1" applyFill="1"/>
    <xf numFmtId="0" fontId="0" fillId="2" borderId="0" xfId="0" applyFill="1"/>
  </cellXfs>
  <cellStyles count="3">
    <cellStyle name="Moeda" xfId="1" builtinId="4"/>
    <cellStyle name="Normal" xfId="0" builtinId="0"/>
    <cellStyle name="Porcentagem" xfId="2" builtinId="5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o Office">
  <a:themeElements>
    <a:clrScheme name="Escritório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Escritório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Escritório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3:O150"/>
  <sheetViews>
    <sheetView tabSelected="1" topLeftCell="A4" workbookViewId="0">
      <selection activeCell="E35" sqref="E35"/>
    </sheetView>
  </sheetViews>
  <sheetFormatPr defaultRowHeight="15"/>
  <cols>
    <col min="1" max="1" width="48.42578125" customWidth="1"/>
    <col min="2" max="2" width="9.140625" hidden="1" customWidth="1"/>
    <col min="3" max="3" width="21.85546875" hidden="1" customWidth="1"/>
    <col min="4" max="4" width="23.28515625" bestFit="1" customWidth="1"/>
    <col min="5" max="9" width="21.85546875" bestFit="1" customWidth="1"/>
    <col min="10" max="14" width="23.28515625" bestFit="1" customWidth="1"/>
    <col min="15" max="15" width="24.7109375" bestFit="1" customWidth="1"/>
  </cols>
  <sheetData>
    <row r="3" spans="1:15" ht="18.75">
      <c r="A3" s="1" t="s">
        <v>0</v>
      </c>
      <c r="B3" s="1"/>
      <c r="C3" s="1"/>
      <c r="D3" s="1" t="s">
        <v>1</v>
      </c>
      <c r="E3" s="1"/>
      <c r="F3" s="1"/>
      <c r="G3" s="1"/>
      <c r="H3" s="1"/>
      <c r="I3" s="1"/>
      <c r="J3" s="1"/>
      <c r="K3" s="1"/>
      <c r="L3" s="1"/>
      <c r="M3" s="1"/>
      <c r="N3" s="1"/>
      <c r="O3" s="2"/>
    </row>
    <row r="4" spans="1:15" ht="18.75">
      <c r="A4" s="1"/>
      <c r="B4" s="1"/>
      <c r="C4" s="1"/>
      <c r="D4" s="1"/>
      <c r="E4" s="1">
        <v>1</v>
      </c>
      <c r="F4" s="1">
        <v>2</v>
      </c>
      <c r="G4" s="1">
        <v>3</v>
      </c>
      <c r="H4" s="1">
        <v>4</v>
      </c>
      <c r="I4" s="1">
        <v>5</v>
      </c>
      <c r="J4" s="1">
        <v>6</v>
      </c>
      <c r="K4" s="1">
        <v>7</v>
      </c>
      <c r="L4" s="1">
        <v>8</v>
      </c>
      <c r="M4" s="1">
        <v>9</v>
      </c>
      <c r="N4" s="1">
        <v>10</v>
      </c>
      <c r="O4" s="2">
        <v>10</v>
      </c>
    </row>
    <row r="5" spans="1:15" ht="18.75">
      <c r="A5" s="2" t="s">
        <v>2</v>
      </c>
      <c r="B5" s="2" t="s">
        <v>3</v>
      </c>
      <c r="C5" s="2" t="s">
        <v>4</v>
      </c>
      <c r="D5" s="2" t="s">
        <v>5</v>
      </c>
      <c r="E5" s="2" t="s">
        <v>6</v>
      </c>
      <c r="F5" s="2" t="s">
        <v>7</v>
      </c>
      <c r="G5" s="2" t="s">
        <v>8</v>
      </c>
      <c r="H5" s="2" t="s">
        <v>9</v>
      </c>
      <c r="I5" s="2" t="s">
        <v>10</v>
      </c>
      <c r="J5" s="2" t="s">
        <v>11</v>
      </c>
      <c r="K5" s="2" t="s">
        <v>12</v>
      </c>
      <c r="L5" s="2" t="s">
        <v>13</v>
      </c>
      <c r="M5" s="2" t="s">
        <v>14</v>
      </c>
      <c r="N5" s="2" t="s">
        <v>15</v>
      </c>
      <c r="O5" s="2" t="s">
        <v>16</v>
      </c>
    </row>
    <row r="6" spans="1:15" ht="18.75">
      <c r="A6" s="2" t="s">
        <v>17</v>
      </c>
      <c r="B6" s="2"/>
      <c r="C6" s="3">
        <v>3928095</v>
      </c>
      <c r="D6" s="3">
        <v>1577635</v>
      </c>
      <c r="E6" s="3">
        <f>D6*(1+E34)</f>
        <v>1680181.2749999999</v>
      </c>
      <c r="F6" s="3">
        <f t="shared" ref="F6:O7" si="0">E6*(1+F34)</f>
        <v>1789393.0578749997</v>
      </c>
      <c r="G6" s="3">
        <f t="shared" si="0"/>
        <v>1905703.6066368746</v>
      </c>
      <c r="H6" s="3">
        <f t="shared" si="0"/>
        <v>2029574.3410682713</v>
      </c>
      <c r="I6" s="3">
        <f t="shared" si="0"/>
        <v>2161496.6732377089</v>
      </c>
      <c r="J6" s="3">
        <f t="shared" si="0"/>
        <v>2301993.9569981596</v>
      </c>
      <c r="K6" s="3">
        <f t="shared" si="0"/>
        <v>2451623.5642030397</v>
      </c>
      <c r="L6" s="3">
        <f t="shared" si="0"/>
        <v>2610979.0958762374</v>
      </c>
      <c r="M6" s="3">
        <f t="shared" si="0"/>
        <v>2780692.7371081929</v>
      </c>
      <c r="N6" s="3">
        <f t="shared" si="0"/>
        <v>2961437.7650202252</v>
      </c>
      <c r="O6" s="3">
        <f t="shared" si="0"/>
        <v>3079895.2756210342</v>
      </c>
    </row>
    <row r="7" spans="1:15" ht="18.75">
      <c r="A7" s="2" t="s">
        <v>18</v>
      </c>
      <c r="B7" s="2"/>
      <c r="C7" s="2"/>
      <c r="D7" s="3">
        <v>260270</v>
      </c>
      <c r="E7" s="3">
        <f>D7*(1+E35)</f>
        <v>277187.55</v>
      </c>
      <c r="F7" s="3">
        <f t="shared" si="0"/>
        <v>295204.74075</v>
      </c>
      <c r="G7" s="3">
        <f t="shared" si="0"/>
        <v>314393.04889874998</v>
      </c>
      <c r="H7" s="3">
        <f t="shared" si="0"/>
        <v>334828.5970771687</v>
      </c>
      <c r="I7" s="3">
        <f t="shared" si="0"/>
        <v>356592.45588718465</v>
      </c>
      <c r="J7" s="3">
        <f t="shared" si="0"/>
        <v>379770.96551985166</v>
      </c>
      <c r="K7" s="3">
        <f t="shared" si="0"/>
        <v>404456.07827864197</v>
      </c>
      <c r="L7" s="3">
        <f t="shared" si="0"/>
        <v>404456.07827864197</v>
      </c>
      <c r="M7" s="3">
        <f t="shared" si="0"/>
        <v>404456.07827864197</v>
      </c>
      <c r="N7" s="3">
        <f t="shared" si="0"/>
        <v>404456.07827864197</v>
      </c>
      <c r="O7" s="3">
        <f t="shared" si="0"/>
        <v>420634.32140978769</v>
      </c>
    </row>
    <row r="8" spans="1:15" ht="18.75">
      <c r="A8" s="2" t="s">
        <v>19</v>
      </c>
      <c r="B8" s="2"/>
      <c r="C8" s="2"/>
      <c r="D8" s="3">
        <v>57452</v>
      </c>
      <c r="E8" s="3">
        <f t="shared" ref="E8:O9" si="1">D8*(1+E38)</f>
        <v>63197.200000000004</v>
      </c>
      <c r="F8" s="3">
        <f t="shared" si="1"/>
        <v>69516.920000000013</v>
      </c>
      <c r="G8" s="3">
        <f t="shared" si="1"/>
        <v>74383.104400000011</v>
      </c>
      <c r="H8" s="3">
        <f t="shared" si="1"/>
        <v>79589.921708000024</v>
      </c>
      <c r="I8" s="3">
        <f t="shared" si="1"/>
        <v>85161.216227560028</v>
      </c>
      <c r="J8" s="3">
        <f t="shared" si="1"/>
        <v>91122.501363489238</v>
      </c>
      <c r="K8" s="3">
        <f t="shared" si="1"/>
        <v>97501.076458933487</v>
      </c>
      <c r="L8" s="3">
        <f t="shared" si="1"/>
        <v>104326.15181105884</v>
      </c>
      <c r="M8" s="3">
        <f t="shared" si="1"/>
        <v>111628.98243783296</v>
      </c>
      <c r="N8" s="3">
        <f t="shared" si="1"/>
        <v>119443.01120848129</v>
      </c>
      <c r="O8" s="3">
        <f t="shared" si="1"/>
        <v>127804.02199307499</v>
      </c>
    </row>
    <row r="9" spans="1:15" ht="18.75">
      <c r="A9" s="2" t="s">
        <v>20</v>
      </c>
      <c r="B9" s="2"/>
      <c r="C9" s="2"/>
      <c r="D9" s="3">
        <v>61714</v>
      </c>
      <c r="E9" s="3">
        <f t="shared" si="1"/>
        <v>64799.700000000004</v>
      </c>
      <c r="F9" s="3">
        <f t="shared" si="1"/>
        <v>68039.685000000012</v>
      </c>
      <c r="G9" s="3">
        <f t="shared" si="1"/>
        <v>72802.462950000016</v>
      </c>
      <c r="H9" s="3">
        <f t="shared" si="1"/>
        <v>77898.635356500017</v>
      </c>
      <c r="I9" s="3">
        <f t="shared" si="1"/>
        <v>83351.539831455026</v>
      </c>
      <c r="J9" s="3">
        <f t="shared" si="1"/>
        <v>89186.147619656884</v>
      </c>
      <c r="K9" s="3">
        <f t="shared" si="1"/>
        <v>95429.177953032864</v>
      </c>
      <c r="L9" s="3">
        <f t="shared" si="1"/>
        <v>102109.22040974518</v>
      </c>
      <c r="M9" s="3">
        <f t="shared" si="1"/>
        <v>109256.86583842734</v>
      </c>
      <c r="N9" s="3">
        <f t="shared" si="1"/>
        <v>116904.84644711726</v>
      </c>
      <c r="O9" s="3">
        <f t="shared" si="1"/>
        <v>125088.18569841547</v>
      </c>
    </row>
    <row r="10" spans="1:15" ht="18.75">
      <c r="A10" s="2" t="s">
        <v>21</v>
      </c>
      <c r="B10" s="2"/>
      <c r="C10" s="2"/>
      <c r="D10" s="4">
        <f>(D8-D9)*$D$26</f>
        <v>-4262</v>
      </c>
      <c r="E10" s="4">
        <f t="shared" ref="E10:O10" si="2">(E8-E9)*$D$26</f>
        <v>-1602.5</v>
      </c>
      <c r="F10" s="4">
        <f t="shared" si="2"/>
        <v>1477.2350000000006</v>
      </c>
      <c r="G10" s="4">
        <f t="shared" si="2"/>
        <v>1580.6414499999955</v>
      </c>
      <c r="H10" s="4">
        <f t="shared" si="2"/>
        <v>1691.2863515000063</v>
      </c>
      <c r="I10" s="4">
        <f t="shared" si="2"/>
        <v>1809.6763961050019</v>
      </c>
      <c r="J10" s="4">
        <f t="shared" si="2"/>
        <v>1936.3537438323547</v>
      </c>
      <c r="K10" s="4">
        <f t="shared" si="2"/>
        <v>2071.8985059006227</v>
      </c>
      <c r="L10" s="4">
        <f t="shared" si="2"/>
        <v>2216.9314013136609</v>
      </c>
      <c r="M10" s="4">
        <f t="shared" si="2"/>
        <v>2372.1165994056209</v>
      </c>
      <c r="N10" s="4">
        <f t="shared" si="2"/>
        <v>2538.1647613640234</v>
      </c>
      <c r="O10" s="4">
        <f t="shared" si="2"/>
        <v>2715.8362946595153</v>
      </c>
    </row>
    <row r="11" spans="1:15" ht="18.75">
      <c r="A11" s="2" t="s">
        <v>22</v>
      </c>
      <c r="B11" s="2"/>
      <c r="C11" s="3"/>
      <c r="D11" s="3">
        <v>0</v>
      </c>
      <c r="E11" s="3">
        <f>(E6-D6)*0.1</f>
        <v>10254.627499999991</v>
      </c>
      <c r="F11" s="3">
        <f t="shared" ref="F11:O11" si="3">(F6-E6)*0.1</f>
        <v>10921.178287499981</v>
      </c>
      <c r="G11" s="3">
        <f t="shared" si="3"/>
        <v>11631.054876187491</v>
      </c>
      <c r="H11" s="3">
        <f t="shared" si="3"/>
        <v>12387.07344313967</v>
      </c>
      <c r="I11" s="3">
        <f t="shared" si="3"/>
        <v>13192.233216943756</v>
      </c>
      <c r="J11" s="3">
        <f t="shared" si="3"/>
        <v>14049.728376045079</v>
      </c>
      <c r="K11" s="3">
        <f t="shared" si="3"/>
        <v>14962.96072048801</v>
      </c>
      <c r="L11" s="3">
        <f t="shared" si="3"/>
        <v>15935.553167319764</v>
      </c>
      <c r="M11" s="3">
        <f t="shared" si="3"/>
        <v>16971.364123195552</v>
      </c>
      <c r="N11" s="3">
        <f t="shared" si="3"/>
        <v>18074.502791203235</v>
      </c>
      <c r="O11" s="3">
        <f t="shared" si="3"/>
        <v>11845.751060080902</v>
      </c>
    </row>
    <row r="12" spans="1:15" ht="18.75">
      <c r="A12" s="2" t="s">
        <v>23</v>
      </c>
      <c r="B12" s="2"/>
      <c r="C12" s="2"/>
      <c r="D12" s="3">
        <v>0</v>
      </c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</row>
    <row r="13" spans="1:15" ht="18.75">
      <c r="A13" s="2" t="s">
        <v>24</v>
      </c>
      <c r="B13" s="2"/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</row>
    <row r="14" spans="1:15" ht="18.75">
      <c r="A14" s="2"/>
      <c r="B14" s="2"/>
      <c r="C14" s="2"/>
      <c r="D14" s="3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</row>
    <row r="15" spans="1:15" ht="18.75">
      <c r="A15" s="2"/>
      <c r="B15" s="2"/>
      <c r="C15" s="2"/>
      <c r="D15" s="2">
        <v>0</v>
      </c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</row>
    <row r="16" spans="1:15" ht="18.75">
      <c r="A16" s="2" t="s">
        <v>25</v>
      </c>
      <c r="B16" s="2"/>
      <c r="C16" s="2"/>
      <c r="D16" s="3">
        <v>0</v>
      </c>
      <c r="E16" s="3">
        <f>D16*(1+E41)</f>
        <v>0</v>
      </c>
      <c r="F16" s="3">
        <f t="shared" ref="F16:O16" si="4">E16*(1+F41)</f>
        <v>0</v>
      </c>
      <c r="G16" s="3">
        <f t="shared" si="4"/>
        <v>0</v>
      </c>
      <c r="H16" s="3">
        <f t="shared" si="4"/>
        <v>0</v>
      </c>
      <c r="I16" s="3">
        <f t="shared" si="4"/>
        <v>0</v>
      </c>
      <c r="J16" s="3">
        <f t="shared" si="4"/>
        <v>0</v>
      </c>
      <c r="K16" s="3">
        <f t="shared" si="4"/>
        <v>0</v>
      </c>
      <c r="L16" s="3">
        <f t="shared" si="4"/>
        <v>0</v>
      </c>
      <c r="M16" s="3">
        <f t="shared" si="4"/>
        <v>0</v>
      </c>
      <c r="N16" s="3">
        <f t="shared" si="4"/>
        <v>0</v>
      </c>
      <c r="O16" s="3">
        <f t="shared" si="4"/>
        <v>0</v>
      </c>
    </row>
    <row r="17" spans="1:15" ht="18.75">
      <c r="A17" s="5" t="s">
        <v>26</v>
      </c>
      <c r="B17" s="5"/>
      <c r="C17" s="5"/>
      <c r="D17" s="6"/>
      <c r="E17" s="6">
        <f>E7-E10-E11+E16</f>
        <v>268535.42249999999</v>
      </c>
      <c r="F17" s="6">
        <f t="shared" ref="F17:N17" si="5">F7-F10-F11+F16</f>
        <v>282806.32746250002</v>
      </c>
      <c r="G17" s="6">
        <f t="shared" si="5"/>
        <v>301181.35257256252</v>
      </c>
      <c r="H17" s="6">
        <f t="shared" si="5"/>
        <v>320750.23728252901</v>
      </c>
      <c r="I17" s="6">
        <f t="shared" si="5"/>
        <v>341590.54627413588</v>
      </c>
      <c r="J17" s="6">
        <f t="shared" si="5"/>
        <v>363784.88339997426</v>
      </c>
      <c r="K17" s="6">
        <f t="shared" si="5"/>
        <v>387421.21905225335</v>
      </c>
      <c r="L17" s="6">
        <f t="shared" si="5"/>
        <v>386303.59371000854</v>
      </c>
      <c r="M17" s="6">
        <f t="shared" si="5"/>
        <v>385112.59755604086</v>
      </c>
      <c r="N17" s="6">
        <f t="shared" si="5"/>
        <v>383843.41072607471</v>
      </c>
      <c r="O17" s="6">
        <f>(O7-O10-O11+O16)/(D42-O35)</f>
        <v>4101744.7884348207</v>
      </c>
    </row>
    <row r="18" spans="1:15" ht="18.75">
      <c r="A18" s="5" t="s">
        <v>27</v>
      </c>
      <c r="B18" s="5"/>
      <c r="C18" s="5"/>
      <c r="D18" s="5"/>
      <c r="E18" s="7">
        <f>E17/(1+$D$42)^E4</f>
        <v>235764.19885864793</v>
      </c>
      <c r="F18" s="7">
        <f t="shared" ref="F18:O18" si="6">F17/(1+$D$42)^F4</f>
        <v>217992.56117992388</v>
      </c>
      <c r="G18" s="7">
        <f t="shared" si="6"/>
        <v>203824.74473287651</v>
      </c>
      <c r="H18" s="7">
        <f t="shared" si="6"/>
        <v>190577.7038086651</v>
      </c>
      <c r="I18" s="7">
        <f t="shared" si="6"/>
        <v>178191.59794833278</v>
      </c>
      <c r="J18" s="7">
        <f t="shared" si="6"/>
        <v>166610.47559521755</v>
      </c>
      <c r="K18" s="7">
        <f t="shared" si="6"/>
        <v>155782.02136848282</v>
      </c>
      <c r="L18" s="7">
        <f t="shared" si="6"/>
        <v>136376.3163871369</v>
      </c>
      <c r="M18" s="7">
        <f t="shared" si="6"/>
        <v>119364.23211190154</v>
      </c>
      <c r="N18" s="7">
        <f t="shared" si="6"/>
        <v>104452.02135689589</v>
      </c>
      <c r="O18" s="7">
        <f t="shared" si="6"/>
        <v>1116172.6950886184</v>
      </c>
    </row>
    <row r="19" spans="1:15" ht="18.75">
      <c r="A19" s="1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2"/>
    </row>
    <row r="20" spans="1:15" ht="18.75">
      <c r="A20" s="1"/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2"/>
    </row>
    <row r="21" spans="1:15" ht="18.75">
      <c r="A21" s="1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2"/>
    </row>
    <row r="22" spans="1:15" ht="18.75">
      <c r="A22" s="8" t="s">
        <v>28</v>
      </c>
      <c r="B22" s="8"/>
      <c r="C22" s="8"/>
      <c r="D22" s="8">
        <v>16.600000000000001</v>
      </c>
      <c r="E22" s="1"/>
      <c r="F22" s="1"/>
      <c r="G22" s="1"/>
      <c r="H22" s="1"/>
      <c r="I22" s="1"/>
      <c r="J22" s="1"/>
      <c r="K22" s="1"/>
      <c r="L22" s="1"/>
      <c r="M22" s="1"/>
      <c r="N22" s="1"/>
      <c r="O22" s="2"/>
    </row>
    <row r="23" spans="1:15" ht="18.75">
      <c r="A23" s="8" t="s">
        <v>29</v>
      </c>
      <c r="B23" s="8"/>
      <c r="C23" s="8"/>
      <c r="D23" s="8">
        <v>161844</v>
      </c>
      <c r="E23" s="1"/>
      <c r="F23" s="1"/>
      <c r="G23" s="1"/>
      <c r="H23" s="1"/>
      <c r="I23" s="1"/>
      <c r="J23" s="1"/>
      <c r="K23" s="1"/>
      <c r="L23" s="1"/>
      <c r="M23" s="1"/>
      <c r="N23" s="1"/>
      <c r="O23" s="2"/>
    </row>
    <row r="24" spans="1:15" ht="18.75">
      <c r="A24" s="8" t="s">
        <v>30</v>
      </c>
      <c r="B24" s="8"/>
      <c r="C24" s="8"/>
      <c r="D24" s="9">
        <f>D22*D23</f>
        <v>2686610.4000000004</v>
      </c>
      <c r="E24" s="1"/>
      <c r="F24" s="1"/>
      <c r="G24" s="1"/>
      <c r="H24" s="1"/>
      <c r="I24" s="1"/>
      <c r="J24" s="1"/>
      <c r="K24" s="1"/>
      <c r="L24" s="1"/>
      <c r="M24" s="1"/>
      <c r="N24" s="1"/>
      <c r="O24" s="2"/>
    </row>
    <row r="25" spans="1:15" ht="18.75">
      <c r="A25" s="8" t="s">
        <v>31</v>
      </c>
      <c r="B25" s="8"/>
      <c r="C25" s="8"/>
      <c r="D25" s="9">
        <v>0</v>
      </c>
      <c r="E25" s="1"/>
      <c r="F25" s="1"/>
      <c r="G25" s="1"/>
      <c r="H25" s="1"/>
      <c r="I25" s="1"/>
      <c r="J25" s="1"/>
      <c r="K25" s="1"/>
      <c r="L25" s="1"/>
      <c r="M25" s="1"/>
      <c r="N25" s="1"/>
      <c r="O25" s="2"/>
    </row>
    <row r="26" spans="1:15" ht="18.75">
      <c r="A26" s="8" t="s">
        <v>32</v>
      </c>
      <c r="B26" s="8"/>
      <c r="C26" s="8"/>
      <c r="D26" s="10">
        <v>1</v>
      </c>
      <c r="E26" s="1"/>
      <c r="F26" s="1"/>
      <c r="G26" s="1"/>
      <c r="H26" s="1"/>
      <c r="I26" s="1"/>
      <c r="J26" s="1"/>
      <c r="K26" s="1"/>
      <c r="L26" s="1"/>
      <c r="M26" s="1"/>
      <c r="N26" s="1"/>
      <c r="O26" s="2"/>
    </row>
    <row r="27" spans="1:15" ht="18.75">
      <c r="A27" s="8"/>
      <c r="B27" s="8"/>
      <c r="C27" s="8"/>
      <c r="D27" s="8"/>
      <c r="E27" s="1"/>
      <c r="F27" s="1"/>
      <c r="G27" s="1"/>
      <c r="H27" s="1"/>
      <c r="I27" s="1"/>
      <c r="J27" s="1"/>
      <c r="K27" s="1"/>
      <c r="L27" s="1"/>
      <c r="M27" s="1"/>
      <c r="N27" s="1"/>
      <c r="O27" s="2"/>
    </row>
    <row r="28" spans="1:15" ht="18.75">
      <c r="A28" s="8" t="s">
        <v>33</v>
      </c>
      <c r="B28" s="8"/>
      <c r="C28" s="8"/>
      <c r="D28" s="11">
        <f>SUM(E18:O18)</f>
        <v>2825108.5684366995</v>
      </c>
      <c r="E28" s="1"/>
      <c r="F28" s="1"/>
      <c r="G28" s="1"/>
      <c r="H28" s="1"/>
      <c r="I28" s="1"/>
      <c r="J28" s="1"/>
      <c r="K28" s="1"/>
      <c r="L28" s="1"/>
      <c r="M28" s="1"/>
      <c r="N28" s="1"/>
      <c r="O28" s="2"/>
    </row>
    <row r="29" spans="1:15" ht="18.75">
      <c r="A29" s="8" t="s">
        <v>34</v>
      </c>
      <c r="B29" s="8"/>
      <c r="C29" s="8"/>
      <c r="D29" s="11">
        <f>D28/D23</f>
        <v>17.455751022198534</v>
      </c>
      <c r="E29" s="1"/>
      <c r="F29" s="1"/>
      <c r="G29" s="1"/>
      <c r="H29" s="1"/>
      <c r="I29" s="1"/>
      <c r="J29" s="1"/>
      <c r="K29" s="1"/>
      <c r="L29" s="1"/>
      <c r="M29" s="1"/>
      <c r="N29" s="1"/>
      <c r="O29" s="2"/>
    </row>
    <row r="30" spans="1:15" ht="18.75">
      <c r="A30" s="8" t="s">
        <v>35</v>
      </c>
      <c r="B30" s="8"/>
      <c r="C30" s="8"/>
      <c r="D30" s="10">
        <f>D28/D24-1</f>
        <v>5.155126639750196E-2</v>
      </c>
      <c r="E30" s="1"/>
      <c r="F30" s="1"/>
      <c r="G30" s="1"/>
      <c r="H30" s="1"/>
      <c r="I30" s="1"/>
      <c r="J30" s="1"/>
      <c r="K30" s="1"/>
      <c r="L30" s="1"/>
      <c r="M30" s="1"/>
      <c r="N30" s="1"/>
      <c r="O30" s="2"/>
    </row>
    <row r="31" spans="1:15" ht="18.75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2"/>
    </row>
    <row r="32" spans="1:15" ht="18.75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2"/>
    </row>
    <row r="33" spans="1:15" ht="18.75">
      <c r="A33" s="12" t="s">
        <v>36</v>
      </c>
      <c r="B33" s="12"/>
      <c r="C33" s="12"/>
      <c r="D33" s="12"/>
      <c r="E33" s="12"/>
      <c r="F33" s="12"/>
      <c r="G33" s="12"/>
      <c r="H33" s="12"/>
      <c r="I33" s="12"/>
      <c r="J33" s="12"/>
      <c r="K33" s="12"/>
      <c r="L33" s="12"/>
      <c r="M33" s="12"/>
      <c r="N33" s="12"/>
      <c r="O33" s="12"/>
    </row>
    <row r="34" spans="1:15" ht="18.75">
      <c r="A34" s="12" t="s">
        <v>37</v>
      </c>
      <c r="B34" s="12"/>
      <c r="C34" s="12"/>
      <c r="D34" s="12"/>
      <c r="E34" s="13">
        <v>6.5000000000000002E-2</v>
      </c>
      <c r="F34" s="13">
        <v>6.5000000000000002E-2</v>
      </c>
      <c r="G34" s="13">
        <v>6.5000000000000002E-2</v>
      </c>
      <c r="H34" s="13">
        <v>6.5000000000000002E-2</v>
      </c>
      <c r="I34" s="13">
        <v>6.5000000000000002E-2</v>
      </c>
      <c r="J34" s="13">
        <v>6.5000000000000002E-2</v>
      </c>
      <c r="K34" s="13">
        <v>6.5000000000000002E-2</v>
      </c>
      <c r="L34" s="13">
        <v>6.5000000000000002E-2</v>
      </c>
      <c r="M34" s="13">
        <v>6.5000000000000002E-2</v>
      </c>
      <c r="N34" s="13">
        <v>6.5000000000000002E-2</v>
      </c>
      <c r="O34" s="13">
        <v>0.04</v>
      </c>
    </row>
    <row r="35" spans="1:15" ht="18.75">
      <c r="A35" s="12" t="s">
        <v>38</v>
      </c>
      <c r="B35" s="12"/>
      <c r="C35" s="12"/>
      <c r="D35" s="12"/>
      <c r="E35" s="13">
        <v>6.5000000000000002E-2</v>
      </c>
      <c r="F35" s="13">
        <v>6.5000000000000002E-2</v>
      </c>
      <c r="G35" s="13">
        <v>6.5000000000000002E-2</v>
      </c>
      <c r="H35" s="13">
        <v>6.5000000000000002E-2</v>
      </c>
      <c r="I35" s="13">
        <v>6.5000000000000002E-2</v>
      </c>
      <c r="J35" s="13">
        <v>6.5000000000000002E-2</v>
      </c>
      <c r="K35" s="13">
        <v>6.5000000000000002E-2</v>
      </c>
      <c r="L35" s="13">
        <v>0</v>
      </c>
      <c r="M35" s="13">
        <v>0</v>
      </c>
      <c r="N35" s="13">
        <v>0</v>
      </c>
      <c r="O35" s="13">
        <v>0.04</v>
      </c>
    </row>
    <row r="36" spans="1:15" ht="18.75">
      <c r="A36" s="12" t="s">
        <v>39</v>
      </c>
      <c r="B36" s="12"/>
      <c r="C36" s="12"/>
      <c r="D36" s="12"/>
      <c r="E36" s="13">
        <f>$D$26</f>
        <v>1</v>
      </c>
      <c r="F36" s="13">
        <f t="shared" ref="F36:O36" si="7">$D$26</f>
        <v>1</v>
      </c>
      <c r="G36" s="13">
        <f t="shared" si="7"/>
        <v>1</v>
      </c>
      <c r="H36" s="13">
        <f t="shared" si="7"/>
        <v>1</v>
      </c>
      <c r="I36" s="13">
        <f t="shared" si="7"/>
        <v>1</v>
      </c>
      <c r="J36" s="13">
        <f t="shared" si="7"/>
        <v>1</v>
      </c>
      <c r="K36" s="13">
        <f t="shared" si="7"/>
        <v>1</v>
      </c>
      <c r="L36" s="13">
        <f t="shared" si="7"/>
        <v>1</v>
      </c>
      <c r="M36" s="13">
        <f t="shared" si="7"/>
        <v>1</v>
      </c>
      <c r="N36" s="13">
        <f t="shared" si="7"/>
        <v>1</v>
      </c>
      <c r="O36" s="13">
        <f t="shared" si="7"/>
        <v>1</v>
      </c>
    </row>
    <row r="37" spans="1:15" ht="18.75">
      <c r="A37" s="12" t="s">
        <v>40</v>
      </c>
      <c r="B37" s="12"/>
      <c r="C37" s="14">
        <f>2452836*0.7441</f>
        <v>1825155.2675999999</v>
      </c>
      <c r="D37" s="14"/>
      <c r="E37" s="14"/>
      <c r="F37" s="14"/>
      <c r="G37" s="14"/>
      <c r="H37" s="14"/>
      <c r="I37" s="14"/>
      <c r="J37" s="14"/>
      <c r="K37" s="14"/>
      <c r="L37" s="14"/>
      <c r="M37" s="14"/>
      <c r="N37" s="14"/>
      <c r="O37" s="14"/>
    </row>
    <row r="38" spans="1:15" ht="18.75">
      <c r="A38" s="12" t="s">
        <v>41</v>
      </c>
      <c r="B38" s="12"/>
      <c r="C38" s="12"/>
      <c r="D38" s="12"/>
      <c r="E38" s="15">
        <v>0.1</v>
      </c>
      <c r="F38" s="15">
        <v>0.1</v>
      </c>
      <c r="G38" s="15">
        <v>7.0000000000000007E-2</v>
      </c>
      <c r="H38" s="15">
        <v>7.0000000000000007E-2</v>
      </c>
      <c r="I38" s="15">
        <v>7.0000000000000007E-2</v>
      </c>
      <c r="J38" s="15">
        <v>7.0000000000000007E-2</v>
      </c>
      <c r="K38" s="15">
        <v>7.0000000000000007E-2</v>
      </c>
      <c r="L38" s="15">
        <v>7.0000000000000007E-2</v>
      </c>
      <c r="M38" s="15">
        <v>7.0000000000000007E-2</v>
      </c>
      <c r="N38" s="15">
        <v>7.0000000000000007E-2</v>
      </c>
      <c r="O38" s="15">
        <v>7.0000000000000007E-2</v>
      </c>
    </row>
    <row r="39" spans="1:15" ht="18.75">
      <c r="A39" s="12" t="s">
        <v>42</v>
      </c>
      <c r="B39" s="12"/>
      <c r="C39" s="12"/>
      <c r="D39" s="12"/>
      <c r="E39" s="15">
        <v>0.05</v>
      </c>
      <c r="F39" s="15">
        <v>0.05</v>
      </c>
      <c r="G39" s="15">
        <v>7.0000000000000007E-2</v>
      </c>
      <c r="H39" s="15">
        <v>7.0000000000000007E-2</v>
      </c>
      <c r="I39" s="15">
        <v>7.0000000000000007E-2</v>
      </c>
      <c r="J39" s="15">
        <v>7.0000000000000007E-2</v>
      </c>
      <c r="K39" s="15">
        <v>7.0000000000000007E-2</v>
      </c>
      <c r="L39" s="15">
        <v>7.0000000000000007E-2</v>
      </c>
      <c r="M39" s="15">
        <v>7.0000000000000007E-2</v>
      </c>
      <c r="N39" s="15">
        <v>7.0000000000000007E-2</v>
      </c>
      <c r="O39" s="15">
        <v>7.0000000000000007E-2</v>
      </c>
    </row>
    <row r="40" spans="1:15" ht="18.75">
      <c r="A40" s="12" t="s">
        <v>23</v>
      </c>
      <c r="B40" s="12"/>
      <c r="C40" s="12"/>
      <c r="D40" s="12"/>
      <c r="E40" s="12"/>
      <c r="F40" s="12"/>
      <c r="G40" s="12"/>
      <c r="H40" s="12"/>
      <c r="I40" s="12"/>
      <c r="J40" s="12"/>
      <c r="K40" s="12"/>
      <c r="L40" s="12"/>
      <c r="M40" s="12"/>
      <c r="N40" s="12"/>
      <c r="O40" s="12"/>
    </row>
    <row r="41" spans="1:15" ht="18.75">
      <c r="A41" s="12" t="s">
        <v>43</v>
      </c>
      <c r="B41" s="12"/>
      <c r="C41" s="12"/>
      <c r="D41" s="12"/>
      <c r="E41" s="15">
        <v>0.05</v>
      </c>
      <c r="F41" s="15">
        <v>0.05</v>
      </c>
      <c r="G41" s="15">
        <v>0.05</v>
      </c>
      <c r="H41" s="15">
        <v>0.05</v>
      </c>
      <c r="I41" s="15">
        <v>0.05</v>
      </c>
      <c r="J41" s="15">
        <v>0.05</v>
      </c>
      <c r="K41" s="15">
        <v>0.05</v>
      </c>
      <c r="L41" s="15">
        <v>0.05</v>
      </c>
      <c r="M41" s="15">
        <v>0.05</v>
      </c>
      <c r="N41" s="15">
        <v>0.05</v>
      </c>
      <c r="O41" s="15">
        <v>0.05</v>
      </c>
    </row>
    <row r="42" spans="1:15" ht="18.75">
      <c r="A42" s="12" t="s">
        <v>44</v>
      </c>
      <c r="B42" s="12"/>
      <c r="C42" s="12"/>
      <c r="D42" s="16">
        <f>D46+(D47*D48)</f>
        <v>0.13900000000000001</v>
      </c>
      <c r="E42" s="12"/>
      <c r="F42" s="12"/>
      <c r="G42" s="12"/>
      <c r="H42" s="12"/>
      <c r="I42" s="12"/>
      <c r="J42" s="12"/>
      <c r="K42" s="12"/>
      <c r="L42" s="12"/>
      <c r="M42" s="12"/>
      <c r="N42" s="12"/>
      <c r="O42" s="12"/>
    </row>
    <row r="43" spans="1:15" ht="18.75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2"/>
    </row>
    <row r="44" spans="1:15" ht="18.75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2"/>
    </row>
    <row r="45" spans="1:15" ht="18.75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2"/>
    </row>
    <row r="46" spans="1:15" ht="18.75">
      <c r="A46" s="17" t="s">
        <v>45</v>
      </c>
      <c r="B46" s="17"/>
      <c r="C46" s="17"/>
      <c r="D46" s="18">
        <v>8.6999999999999994E-2</v>
      </c>
      <c r="E46" s="1"/>
      <c r="F46" s="1"/>
      <c r="G46" s="1"/>
      <c r="H46" s="1"/>
      <c r="I46" s="1"/>
      <c r="J46" s="1"/>
      <c r="K46" s="1"/>
      <c r="L46" s="1"/>
      <c r="M46" s="1"/>
      <c r="N46" s="1"/>
      <c r="O46" s="2"/>
    </row>
    <row r="47" spans="1:15" ht="18.75">
      <c r="A47" s="17" t="s">
        <v>46</v>
      </c>
      <c r="B47" s="17"/>
      <c r="C47" s="17"/>
      <c r="D47" s="18">
        <v>0.05</v>
      </c>
      <c r="E47" s="1"/>
      <c r="F47" s="1"/>
      <c r="G47" s="1"/>
      <c r="H47" s="1"/>
      <c r="I47" s="1"/>
      <c r="J47" s="1"/>
      <c r="K47" s="1"/>
      <c r="L47" s="1"/>
      <c r="M47" s="1"/>
      <c r="N47" s="1"/>
      <c r="O47" s="2"/>
    </row>
    <row r="48" spans="1:15" ht="18.75">
      <c r="A48" s="17" t="s">
        <v>47</v>
      </c>
      <c r="B48" s="17"/>
      <c r="C48" s="17"/>
      <c r="D48" s="17">
        <v>1.04</v>
      </c>
      <c r="E48" s="1"/>
      <c r="F48" s="1"/>
      <c r="G48" s="1"/>
      <c r="H48" s="1"/>
      <c r="I48" s="1"/>
      <c r="J48" s="1"/>
      <c r="K48" s="1"/>
      <c r="L48" s="1"/>
      <c r="M48" s="1"/>
      <c r="N48" s="1"/>
      <c r="O48" s="2"/>
    </row>
    <row r="49" spans="15:15">
      <c r="O49" s="19"/>
    </row>
    <row r="50" spans="15:15">
      <c r="O50" s="19"/>
    </row>
    <row r="51" spans="15:15">
      <c r="O51" s="19"/>
    </row>
    <row r="52" spans="15:15">
      <c r="O52" s="19"/>
    </row>
    <row r="53" spans="15:15">
      <c r="O53" s="19"/>
    </row>
    <row r="54" spans="15:15">
      <c r="O54" s="19"/>
    </row>
    <row r="55" spans="15:15">
      <c r="O55" s="19"/>
    </row>
    <row r="56" spans="15:15">
      <c r="O56" s="19"/>
    </row>
    <row r="57" spans="15:15">
      <c r="O57" s="19"/>
    </row>
    <row r="58" spans="15:15">
      <c r="O58" s="19"/>
    </row>
    <row r="59" spans="15:15">
      <c r="O59" s="19"/>
    </row>
    <row r="60" spans="15:15">
      <c r="O60" s="19"/>
    </row>
    <row r="61" spans="15:15">
      <c r="O61" s="19"/>
    </row>
    <row r="62" spans="15:15">
      <c r="O62" s="19"/>
    </row>
    <row r="63" spans="15:15">
      <c r="O63" s="19"/>
    </row>
    <row r="64" spans="15:15">
      <c r="O64" s="19"/>
    </row>
    <row r="65" spans="15:15">
      <c r="O65" s="19"/>
    </row>
    <row r="66" spans="15:15">
      <c r="O66" s="19"/>
    </row>
    <row r="67" spans="15:15">
      <c r="O67" s="19"/>
    </row>
    <row r="68" spans="15:15">
      <c r="O68" s="19"/>
    </row>
    <row r="69" spans="15:15">
      <c r="O69" s="19"/>
    </row>
    <row r="70" spans="15:15">
      <c r="O70" s="19"/>
    </row>
    <row r="71" spans="15:15">
      <c r="O71" s="19"/>
    </row>
    <row r="72" spans="15:15">
      <c r="O72" s="19"/>
    </row>
    <row r="73" spans="15:15">
      <c r="O73" s="19"/>
    </row>
    <row r="74" spans="15:15">
      <c r="O74" s="19"/>
    </row>
    <row r="75" spans="15:15">
      <c r="O75" s="19"/>
    </row>
    <row r="76" spans="15:15">
      <c r="O76" s="19"/>
    </row>
    <row r="77" spans="15:15">
      <c r="O77" s="19"/>
    </row>
    <row r="78" spans="15:15">
      <c r="O78" s="19"/>
    </row>
    <row r="79" spans="15:15">
      <c r="O79" s="19"/>
    </row>
    <row r="80" spans="15:15">
      <c r="O80" s="19"/>
    </row>
    <row r="81" spans="15:15">
      <c r="O81" s="19"/>
    </row>
    <row r="82" spans="15:15">
      <c r="O82" s="19"/>
    </row>
    <row r="83" spans="15:15">
      <c r="O83" s="19"/>
    </row>
    <row r="84" spans="15:15">
      <c r="O84" s="19"/>
    </row>
    <row r="85" spans="15:15">
      <c r="O85" s="19"/>
    </row>
    <row r="86" spans="15:15">
      <c r="O86" s="19"/>
    </row>
    <row r="87" spans="15:15">
      <c r="O87" s="19"/>
    </row>
    <row r="88" spans="15:15">
      <c r="O88" s="19"/>
    </row>
    <row r="89" spans="15:15">
      <c r="O89" s="19"/>
    </row>
    <row r="90" spans="15:15">
      <c r="O90" s="19"/>
    </row>
    <row r="91" spans="15:15">
      <c r="O91" s="19"/>
    </row>
    <row r="92" spans="15:15">
      <c r="O92" s="19"/>
    </row>
    <row r="93" spans="15:15">
      <c r="O93" s="19"/>
    </row>
    <row r="94" spans="15:15">
      <c r="O94" s="19"/>
    </row>
    <row r="95" spans="15:15">
      <c r="O95" s="19"/>
    </row>
    <row r="96" spans="15:15">
      <c r="O96" s="19"/>
    </row>
    <row r="97" spans="15:15">
      <c r="O97" s="19"/>
    </row>
    <row r="98" spans="15:15">
      <c r="O98" s="19"/>
    </row>
    <row r="99" spans="15:15">
      <c r="O99" s="19"/>
    </row>
    <row r="100" spans="15:15">
      <c r="O100" s="19"/>
    </row>
    <row r="101" spans="15:15">
      <c r="O101" s="19"/>
    </row>
    <row r="102" spans="15:15">
      <c r="O102" s="19"/>
    </row>
    <row r="103" spans="15:15">
      <c r="O103" s="19"/>
    </row>
    <row r="104" spans="15:15">
      <c r="O104" s="19"/>
    </row>
    <row r="105" spans="15:15">
      <c r="O105" s="19"/>
    </row>
    <row r="106" spans="15:15">
      <c r="O106" s="19"/>
    </row>
    <row r="107" spans="15:15">
      <c r="O107" s="19"/>
    </row>
    <row r="108" spans="15:15">
      <c r="O108" s="19"/>
    </row>
    <row r="109" spans="15:15">
      <c r="O109" s="19"/>
    </row>
    <row r="110" spans="15:15">
      <c r="O110" s="19"/>
    </row>
    <row r="111" spans="15:15">
      <c r="O111" s="19"/>
    </row>
    <row r="112" spans="15:15">
      <c r="O112" s="19"/>
    </row>
    <row r="113" spans="15:15">
      <c r="O113" s="19"/>
    </row>
    <row r="114" spans="15:15">
      <c r="O114" s="19"/>
    </row>
    <row r="115" spans="15:15">
      <c r="O115" s="19"/>
    </row>
    <row r="116" spans="15:15">
      <c r="O116" s="19"/>
    </row>
    <row r="117" spans="15:15">
      <c r="O117" s="19"/>
    </row>
    <row r="118" spans="15:15">
      <c r="O118" s="19"/>
    </row>
    <row r="119" spans="15:15">
      <c r="O119" s="19"/>
    </row>
    <row r="120" spans="15:15">
      <c r="O120" s="19"/>
    </row>
    <row r="121" spans="15:15">
      <c r="O121" s="19"/>
    </row>
    <row r="122" spans="15:15">
      <c r="O122" s="19"/>
    </row>
    <row r="123" spans="15:15">
      <c r="O123" s="19"/>
    </row>
    <row r="124" spans="15:15">
      <c r="O124" s="19"/>
    </row>
    <row r="125" spans="15:15">
      <c r="O125" s="19"/>
    </row>
    <row r="126" spans="15:15">
      <c r="O126" s="19"/>
    </row>
    <row r="127" spans="15:15">
      <c r="O127" s="19"/>
    </row>
    <row r="128" spans="15:15">
      <c r="O128" s="19"/>
    </row>
    <row r="129" spans="15:15">
      <c r="O129" s="19"/>
    </row>
    <row r="130" spans="15:15">
      <c r="O130" s="19"/>
    </row>
    <row r="131" spans="15:15">
      <c r="O131" s="19"/>
    </row>
    <row r="132" spans="15:15">
      <c r="O132" s="19"/>
    </row>
    <row r="133" spans="15:15">
      <c r="O133" s="19"/>
    </row>
    <row r="134" spans="15:15">
      <c r="O134" s="19"/>
    </row>
    <row r="135" spans="15:15">
      <c r="O135" s="19"/>
    </row>
    <row r="136" spans="15:15">
      <c r="O136" s="19"/>
    </row>
    <row r="137" spans="15:15">
      <c r="O137" s="19"/>
    </row>
    <row r="138" spans="15:15">
      <c r="O138" s="19"/>
    </row>
    <row r="139" spans="15:15">
      <c r="O139" s="19"/>
    </row>
    <row r="140" spans="15:15">
      <c r="O140" s="19"/>
    </row>
    <row r="141" spans="15:15">
      <c r="O141" s="19"/>
    </row>
    <row r="142" spans="15:15">
      <c r="O142" s="19"/>
    </row>
    <row r="143" spans="15:15">
      <c r="O143" s="19"/>
    </row>
    <row r="144" spans="15:15">
      <c r="O144" s="19"/>
    </row>
    <row r="145" spans="15:15">
      <c r="O145" s="19"/>
    </row>
    <row r="146" spans="15:15">
      <c r="O146" s="19"/>
    </row>
    <row r="147" spans="15:15">
      <c r="O147" s="19"/>
    </row>
    <row r="148" spans="15:15">
      <c r="O148" s="19"/>
    </row>
    <row r="149" spans="15:15">
      <c r="O149" s="19"/>
    </row>
    <row r="150" spans="15:15">
      <c r="O150" s="19"/>
    </row>
  </sheetData>
  <pageMargins left="0.511811024" right="0.511811024" top="0.78740157499999996" bottom="0.78740157499999996" header="0.31496062000000002" footer="0.31496062000000002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511811024" right="0.511811024" top="0.78740157499999996" bottom="0.78740157499999996" header="0.31496062000000002" footer="0.31496062000000002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511811024" right="0.511811024" top="0.78740157499999996" bottom="0.78740157499999996" header="0.31496062000000002" footer="0.3149606200000000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3</vt:i4>
      </vt:variant>
    </vt:vector>
  </HeadingPairs>
  <TitlesOfParts>
    <vt:vector size="3" baseType="lpstr">
      <vt:lpstr>Plan1</vt:lpstr>
      <vt:lpstr>Plan2</vt:lpstr>
      <vt:lpstr>Plan3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Daniel Nigri</dc:creator>
  <cp:lastModifiedBy>Daniel Nigri</cp:lastModifiedBy>
  <dcterms:created xsi:type="dcterms:W3CDTF">2018-05-29T16:47:18Z</dcterms:created>
  <dcterms:modified xsi:type="dcterms:W3CDTF">2018-05-29T18:48:41Z</dcterms:modified>
</cp:coreProperties>
</file>