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xemplo Aula" sheetId="1" r:id="rId4"/>
    <sheet state="visible" name="Modelo em Branco" sheetId="2" r:id="rId5"/>
  </sheets>
  <definedNames/>
  <calcPr/>
  <extLst>
    <ext uri="GoogleSheetsCustomDataVersion1">
      <go:sheetsCustomData xmlns:go="http://customooxmlschemas.google.com/" r:id="rId6" roundtripDataSignature="AMtx7mgimTED/YO0Jip15FFY88Tu5RTDnw=="/>
    </ext>
  </extLst>
</workbook>
</file>

<file path=xl/sharedStrings.xml><?xml version="1.0" encoding="utf-8"?>
<sst xmlns="http://schemas.openxmlformats.org/spreadsheetml/2006/main" count="105" uniqueCount="43">
  <si>
    <t xml:space="preserve">    VALUATION</t>
  </si>
  <si>
    <t>AÇÃO</t>
  </si>
  <si>
    <t>COTAÇÃO</t>
  </si>
  <si>
    <t>DY</t>
  </si>
  <si>
    <t>LPA</t>
  </si>
  <si>
    <t>VPA</t>
  </si>
  <si>
    <t>CAGR DIV</t>
  </si>
  <si>
    <t>DPA</t>
  </si>
  <si>
    <t>BETA</t>
  </si>
  <si>
    <t>&gt;&gt;&gt;</t>
  </si>
  <si>
    <t>ITSA4</t>
  </si>
  <si>
    <t xml:space="preserve"> </t>
  </si>
  <si>
    <t>BAZIN</t>
  </si>
  <si>
    <t>Valor Justo (Intrínseco)</t>
  </si>
  <si>
    <r>
      <rPr>
        <rFont val="Calibri"/>
        <b/>
        <color theme="0"/>
        <sz val="11.0"/>
      </rPr>
      <t xml:space="preserve">Valor = </t>
    </r>
    <r>
      <rPr>
        <rFont val="Calibri"/>
        <b/>
        <color theme="0"/>
        <sz val="11.0"/>
        <u/>
      </rPr>
      <t>DPA</t>
    </r>
    <r>
      <rPr>
        <rFont val="Calibri"/>
        <b/>
        <color theme="0"/>
        <sz val="11.0"/>
      </rPr>
      <t xml:space="preserve">
 Justo     6%</t>
    </r>
  </si>
  <si>
    <t>Cotação da Ação</t>
  </si>
  <si>
    <t>Valor do Dividendo por Ação (DPA)</t>
  </si>
  <si>
    <t>Dividendo Mínimo Aceitável</t>
  </si>
  <si>
    <t>Margem de Segurança (Desconto)</t>
  </si>
  <si>
    <t>GRAHAM</t>
  </si>
  <si>
    <t>Valor Justo = √22,50 x LPA x VPA</t>
  </si>
  <si>
    <t>1,5*15</t>
  </si>
  <si>
    <t>Lucro por Ação (LPA)</t>
  </si>
  <si>
    <t>Valor Patrimonial por Ação (VPA)</t>
  </si>
  <si>
    <t>GORDON</t>
  </si>
  <si>
    <t>P0 (Valor Justo)</t>
  </si>
  <si>
    <r>
      <rPr>
        <rFont val="Calibri"/>
        <b/>
        <color theme="0"/>
        <sz val="11.0"/>
      </rPr>
      <t xml:space="preserve">P0 = </t>
    </r>
    <r>
      <rPr>
        <rFont val="Calibri"/>
        <b/>
        <color theme="0"/>
        <sz val="11.0"/>
        <u/>
      </rPr>
      <t xml:space="preserve">  D1  </t>
    </r>
    <r>
      <rPr>
        <rFont val="Calibri"/>
        <b/>
        <color theme="0"/>
        <sz val="11.0"/>
      </rPr>
      <t xml:space="preserve">
        (k - g)</t>
    </r>
  </si>
  <si>
    <t>Valor do Dividendo Atual (DPA)</t>
  </si>
  <si>
    <t>Crescimento dos Dividendos (g)</t>
  </si>
  <si>
    <t>D1 (Dividendo Futuro)</t>
  </si>
  <si>
    <t>D1 =  D0 (1 + g)</t>
  </si>
  <si>
    <t>CAPM (k)</t>
  </si>
  <si>
    <t>CAPM (Custo de Capital Próprio)</t>
  </si>
  <si>
    <t>http://www.b3.com.br/pt_br/market-data-e-indices/indices/indices-de-segmentos-e-setoriais/serie-historica-do-di.htm</t>
  </si>
  <si>
    <t>CDI (Rf)</t>
  </si>
  <si>
    <t>Beta da Ação (B)</t>
  </si>
  <si>
    <t>https://ceqef.fgv.br/bancos-de-dados</t>
  </si>
  <si>
    <t>Retorno do Ibovespa (Rm)</t>
  </si>
  <si>
    <t>Prêmio de Risco (Ibovespa-CDI)</t>
  </si>
  <si>
    <r>
      <rPr>
        <rFont val="Calibri"/>
        <b/>
        <color theme="0"/>
        <sz val="11.0"/>
      </rPr>
      <t xml:space="preserve">Ri = Rf + B (Rm - Rf)
                   </t>
    </r>
    <r>
      <rPr>
        <rFont val="Calibri"/>
        <b/>
        <color theme="0"/>
        <sz val="8.0"/>
      </rPr>
      <t>Prêmio Risco</t>
    </r>
  </si>
  <si>
    <r>
      <rPr>
        <rFont val="Calibri"/>
        <b/>
        <color theme="0"/>
        <sz val="11.0"/>
      </rPr>
      <t xml:space="preserve">Valor = </t>
    </r>
    <r>
      <rPr>
        <rFont val="Calibri"/>
        <b/>
        <color theme="0"/>
        <sz val="11.0"/>
        <u/>
      </rPr>
      <t>DPA</t>
    </r>
    <r>
      <rPr>
        <rFont val="Calibri"/>
        <b/>
        <color theme="0"/>
        <sz val="11.0"/>
      </rPr>
      <t xml:space="preserve">
 Justo     6%</t>
    </r>
  </si>
  <si>
    <r>
      <rPr>
        <rFont val="Calibri"/>
        <b/>
        <color theme="0"/>
        <sz val="11.0"/>
      </rPr>
      <t xml:space="preserve">P0 = </t>
    </r>
    <r>
      <rPr>
        <rFont val="Calibri"/>
        <b/>
        <color theme="0"/>
        <sz val="11.0"/>
        <u/>
      </rPr>
      <t xml:space="preserve">  D1  </t>
    </r>
    <r>
      <rPr>
        <rFont val="Calibri"/>
        <b/>
        <color theme="0"/>
        <sz val="11.0"/>
      </rPr>
      <t xml:space="preserve">
        (k - g)</t>
    </r>
  </si>
  <si>
    <r>
      <rPr>
        <rFont val="Calibri"/>
        <b/>
        <color theme="0"/>
        <sz val="11.0"/>
      </rPr>
      <t xml:space="preserve">Ri = Rf + B (Rm - Rf)
                   </t>
    </r>
    <r>
      <rPr>
        <rFont val="Calibri"/>
        <b/>
        <color theme="0"/>
        <sz val="8.0"/>
      </rPr>
      <t>Prêmio Risco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</si>
</sst>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&quot;R$&quot;\ * #,##0.00_-;\-&quot;R$&quot;\ * #,##0.00_-;_-&quot;R$&quot;\ * &quot;-&quot;??_-;_-@"/>
  </numFmts>
  <fonts count="12">
    <font>
      <sz val="11.0"/>
      <color theme="1"/>
      <name val="Arial"/>
    </font>
    <font>
      <sz val="11.0"/>
      <color theme="1"/>
      <name val="Calibri"/>
    </font>
    <font>
      <b/>
      <sz val="20.0"/>
      <color rgb="FFFAAD29"/>
      <name val="Calibri"/>
    </font>
    <font/>
    <font>
      <b/>
      <sz val="11.0"/>
      <color theme="0"/>
      <name val="Calibri"/>
    </font>
    <font>
      <b/>
      <sz val="11.0"/>
      <color rgb="FF392077"/>
      <name val="Calibri"/>
    </font>
    <font>
      <color theme="1"/>
      <name val="Calibri"/>
    </font>
    <font>
      <sz val="11.0"/>
      <color theme="0"/>
      <name val="Calibri"/>
    </font>
    <font>
      <u/>
      <sz val="11.0"/>
      <color theme="10"/>
      <name val="Calibri"/>
    </font>
    <font>
      <u/>
      <sz val="11.0"/>
      <color theme="0"/>
    </font>
    <font>
      <b/>
      <u/>
      <sz val="11.0"/>
      <color theme="0"/>
    </font>
    <font>
      <sz val="10.0"/>
      <color theme="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392077"/>
        <bgColor rgb="FF392077"/>
      </patternFill>
    </fill>
    <fill>
      <patternFill patternType="solid">
        <fgColor rgb="FFFAAD29"/>
        <bgColor rgb="FFFAAD29"/>
      </patternFill>
    </fill>
    <fill>
      <patternFill patternType="solid">
        <fgColor rgb="FF262626"/>
        <bgColor rgb="FF262626"/>
      </patternFill>
    </fill>
    <fill>
      <patternFill patternType="solid">
        <fgColor rgb="FFCCCCFF"/>
        <bgColor rgb="FFCCCCFF"/>
      </patternFill>
    </fill>
    <fill>
      <patternFill patternType="solid">
        <fgColor rgb="FF92D050"/>
        <bgColor rgb="FF92D050"/>
      </patternFill>
    </fill>
  </fills>
  <borders count="29">
    <border/>
    <border>
      <left style="medium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 style="medium">
        <color rgb="FF000000"/>
      </left>
      <right/>
      <top/>
      <bottom/>
    </border>
    <border>
      <left/>
      <right/>
      <top/>
      <bottom/>
    </border>
    <border>
      <left/>
      <top/>
    </border>
    <border>
      <top/>
    </border>
    <border>
      <right/>
      <top/>
    </border>
    <border>
      <left/>
      <bottom/>
    </border>
    <border>
      <bottom/>
    </border>
    <border>
      <right/>
      <bottom/>
    </border>
    <border>
      <left style="medium">
        <color rgb="FF000000"/>
      </left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/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3" fillId="2" fontId="1" numFmtId="0" xfId="0" applyBorder="1" applyFont="1"/>
    <xf borderId="4" fillId="2" fontId="1" numFmtId="0" xfId="0" applyBorder="1" applyFont="1"/>
    <xf borderId="5" fillId="2" fontId="2" numFmtId="0" xfId="0" applyAlignment="1" applyBorder="1" applyFont="1">
      <alignment horizontal="left" vertical="center"/>
    </xf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10" fillId="0" fontId="3" numFmtId="0" xfId="0" applyBorder="1" applyFont="1"/>
    <xf borderId="11" fillId="2" fontId="1" numFmtId="0" xfId="0" applyBorder="1" applyFont="1"/>
    <xf borderId="12" fillId="2" fontId="1" numFmtId="0" xfId="0" applyBorder="1" applyFont="1"/>
    <xf borderId="13" fillId="2" fontId="4" numFmtId="0" xfId="0" applyAlignment="1" applyBorder="1" applyFont="1">
      <alignment horizontal="center" vertical="center"/>
    </xf>
    <xf borderId="14" fillId="2" fontId="4" numFmtId="0" xfId="0" applyAlignment="1" applyBorder="1" applyFont="1">
      <alignment horizontal="center" vertical="center"/>
    </xf>
    <xf borderId="15" fillId="2" fontId="4" numFmtId="0" xfId="0" applyAlignment="1" applyBorder="1" applyFont="1">
      <alignment horizontal="center" vertical="center"/>
    </xf>
    <xf borderId="16" fillId="0" fontId="5" numFmtId="0" xfId="0" applyAlignment="1" applyBorder="1" applyFont="1">
      <alignment horizontal="center" vertical="center"/>
    </xf>
    <xf borderId="5" fillId="2" fontId="4" numFmtId="0" xfId="0" applyAlignment="1" applyBorder="1" applyFont="1">
      <alignment horizontal="center" shrinkToFit="0" vertical="center" wrapText="1"/>
    </xf>
    <xf borderId="17" fillId="0" fontId="5" numFmtId="0" xfId="0" applyAlignment="1" applyBorder="1" applyFont="1">
      <alignment horizontal="center" readingOrder="0" vertical="center"/>
    </xf>
    <xf borderId="18" fillId="0" fontId="5" numFmtId="164" xfId="0" applyAlignment="1" applyBorder="1" applyFont="1" applyNumberFormat="1">
      <alignment horizontal="center" vertical="center"/>
    </xf>
    <xf borderId="18" fillId="0" fontId="5" numFmtId="10" xfId="0" applyAlignment="1" applyBorder="1" applyFont="1" applyNumberFormat="1">
      <alignment horizontal="center" vertical="center"/>
    </xf>
    <xf borderId="18" fillId="3" fontId="5" numFmtId="164" xfId="0" applyAlignment="1" applyBorder="1" applyFill="1" applyFont="1" applyNumberFormat="1">
      <alignment horizontal="center" vertical="center"/>
    </xf>
    <xf borderId="19" fillId="0" fontId="5" numFmtId="2" xfId="0" applyAlignment="1" applyBorder="1" applyFont="1" applyNumberFormat="1">
      <alignment horizontal="center" vertical="center"/>
    </xf>
    <xf borderId="16" fillId="0" fontId="3" numFmtId="0" xfId="0" applyBorder="1" applyFont="1"/>
    <xf borderId="0" fillId="0" fontId="6" numFmtId="0" xfId="0" applyFont="1"/>
    <xf borderId="20" fillId="2" fontId="4" numFmtId="0" xfId="0" applyAlignment="1" applyBorder="1" applyFont="1">
      <alignment horizontal="center" vertical="center"/>
    </xf>
    <xf borderId="21" fillId="0" fontId="3" numFmtId="0" xfId="0" applyBorder="1" applyFont="1"/>
    <xf borderId="22" fillId="3" fontId="5" numFmtId="0" xfId="0" applyAlignment="1" applyBorder="1" applyFont="1">
      <alignment vertical="center"/>
    </xf>
    <xf borderId="23" fillId="4" fontId="7" numFmtId="164" xfId="0" applyAlignment="1" applyBorder="1" applyFill="1" applyFont="1" applyNumberFormat="1">
      <alignment horizontal="center" vertical="center"/>
    </xf>
    <xf borderId="0" fillId="0" fontId="5" numFmtId="0" xfId="0" applyAlignment="1" applyFont="1">
      <alignment horizontal="center" vertical="center"/>
    </xf>
    <xf borderId="4" fillId="2" fontId="4" numFmtId="0" xfId="0" applyAlignment="1" applyBorder="1" applyFont="1">
      <alignment shrinkToFit="0" wrapText="1"/>
    </xf>
    <xf borderId="24" fillId="5" fontId="5" numFmtId="0" xfId="0" applyAlignment="1" applyBorder="1" applyFill="1" applyFont="1">
      <alignment vertical="center"/>
    </xf>
    <xf borderId="25" fillId="3" fontId="5" numFmtId="164" xfId="0" applyAlignment="1" applyBorder="1" applyFont="1" applyNumberFormat="1">
      <alignment horizontal="center" vertical="center"/>
    </xf>
    <xf borderId="25" fillId="3" fontId="5" numFmtId="10" xfId="0" applyAlignment="1" applyBorder="1" applyFont="1" applyNumberFormat="1">
      <alignment horizontal="center" vertical="center"/>
    </xf>
    <xf borderId="17" fillId="5" fontId="5" numFmtId="0" xfId="0" applyAlignment="1" applyBorder="1" applyFont="1">
      <alignment vertical="center"/>
    </xf>
    <xf borderId="19" fillId="4" fontId="7" numFmtId="10" xfId="0" applyAlignment="1" applyBorder="1" applyFont="1" applyNumberFormat="1">
      <alignment horizontal="center" vertical="center"/>
    </xf>
    <xf borderId="4" fillId="2" fontId="4" numFmtId="0" xfId="0" applyBorder="1" applyFont="1"/>
    <xf borderId="0" fillId="0" fontId="1" numFmtId="0" xfId="0" applyFont="1"/>
    <xf borderId="0" fillId="0" fontId="1" numFmtId="10" xfId="0" applyAlignment="1" applyFont="1" applyNumberFormat="1">
      <alignment horizontal="center"/>
    </xf>
    <xf borderId="4" fillId="2" fontId="4" numFmtId="0" xfId="0" applyAlignment="1" applyBorder="1" applyFont="1">
      <alignment horizontal="left" shrinkToFit="0" vertical="center" wrapText="1"/>
    </xf>
    <xf borderId="4" fillId="2" fontId="4" numFmtId="0" xfId="0" applyAlignment="1" applyBorder="1" applyFont="1">
      <alignment horizontal="left" vertical="center"/>
    </xf>
    <xf borderId="25" fillId="2" fontId="4" numFmtId="10" xfId="0" applyAlignment="1" applyBorder="1" applyFont="1" applyNumberFormat="1">
      <alignment horizontal="center" vertical="center"/>
    </xf>
    <xf borderId="0" fillId="0" fontId="8" numFmtId="0" xfId="0" applyFont="1"/>
    <xf borderId="19" fillId="6" fontId="1" numFmtId="10" xfId="0" applyAlignment="1" applyBorder="1" applyFill="1" applyFont="1" applyNumberFormat="1">
      <alignment horizontal="center" vertical="center"/>
    </xf>
    <xf borderId="0" fillId="0" fontId="1" numFmtId="164" xfId="0" applyAlignment="1" applyFont="1" applyNumberFormat="1">
      <alignment horizontal="center"/>
    </xf>
    <xf borderId="0" fillId="0" fontId="9" numFmtId="0" xfId="0" applyFont="1"/>
    <xf borderId="22" fillId="5" fontId="5" numFmtId="0" xfId="0" applyAlignment="1" applyBorder="1" applyFont="1">
      <alignment vertical="center"/>
    </xf>
    <xf borderId="26" fillId="0" fontId="5" numFmtId="10" xfId="0" applyAlignment="1" applyBorder="1" applyFont="1" applyNumberFormat="1">
      <alignment horizontal="center" vertical="center"/>
    </xf>
    <xf borderId="4" fillId="2" fontId="10" numFmtId="0" xfId="0" applyBorder="1" applyFont="1"/>
    <xf borderId="25" fillId="3" fontId="5" numFmtId="2" xfId="0" applyAlignment="1" applyBorder="1" applyFont="1" applyNumberFormat="1">
      <alignment horizontal="center" vertical="center"/>
    </xf>
    <xf borderId="25" fillId="0" fontId="5" numFmtId="10" xfId="0" applyAlignment="1" applyBorder="1" applyFont="1" applyNumberFormat="1">
      <alignment horizontal="center" vertical="center"/>
    </xf>
    <xf borderId="4" fillId="2" fontId="7" numFmtId="0" xfId="0" applyBorder="1" applyFont="1"/>
    <xf borderId="17" fillId="5" fontId="5" numFmtId="0" xfId="0" applyAlignment="1" applyBorder="1" applyFont="1">
      <alignment horizontal="left" vertical="center"/>
    </xf>
    <xf borderId="19" fillId="2" fontId="4" numFmtId="10" xfId="0" applyAlignment="1" applyBorder="1" applyFont="1" applyNumberFormat="1">
      <alignment horizontal="center" vertical="center"/>
    </xf>
    <xf borderId="27" fillId="2" fontId="4" numFmtId="0" xfId="0" applyAlignment="1" applyBorder="1" applyFont="1">
      <alignment horizontal="left" shrinkToFit="0" vertical="center" wrapText="1"/>
    </xf>
    <xf borderId="28" fillId="0" fontId="3" numFmtId="0" xfId="0" applyBorder="1" applyFont="1"/>
    <xf borderId="17" fillId="0" fontId="5" numFmtId="0" xfId="0" applyAlignment="1" applyBorder="1" applyFont="1">
      <alignment horizontal="center" vertical="center"/>
    </xf>
    <xf borderId="0" fillId="0" fontId="11" numFmtId="0" xfId="0" applyAlignment="1" applyFont="1">
      <alignment vertical="center"/>
    </xf>
  </cellXfs>
  <cellStyles count="1">
    <cellStyle xfId="0" name="Normal" builtinId="0"/>
  </cellStyles>
  <dxfs count="4">
    <dxf>
      <font>
        <b/>
        <color theme="0"/>
      </font>
      <fill>
        <patternFill patternType="solid">
          <fgColor rgb="FF548135"/>
          <bgColor rgb="FF548135"/>
        </patternFill>
      </fill>
      <border/>
    </dxf>
    <dxf>
      <font>
        <b/>
        <color theme="0"/>
      </font>
      <fill>
        <patternFill patternType="solid">
          <fgColor rgb="FFC00000"/>
          <bgColor rgb="FFC00000"/>
        </patternFill>
      </fill>
      <border/>
    </dxf>
    <dxf>
      <font>
        <b/>
        <color theme="0"/>
      </font>
      <fill>
        <patternFill patternType="solid">
          <fgColor rgb="FF3A3838"/>
          <bgColor rgb="FF3A3838"/>
        </patternFill>
      </fill>
      <border/>
    </dxf>
    <dxf>
      <font>
        <b/>
        <color theme="0"/>
      </font>
      <fill>
        <patternFill patternType="solid">
          <fgColor rgb="FF262626"/>
          <bgColor rgb="FF262626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76200</xdr:colOff>
      <xdr:row>1</xdr:row>
      <xdr:rowOff>95250</xdr:rowOff>
    </xdr:from>
    <xdr:ext cx="2924175" cy="95250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409575</xdr:colOff>
      <xdr:row>3</xdr:row>
      <xdr:rowOff>0</xdr:rowOff>
    </xdr:from>
    <xdr:ext cx="1533525" cy="419100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76200</xdr:colOff>
      <xdr:row>1</xdr:row>
      <xdr:rowOff>95250</xdr:rowOff>
    </xdr:from>
    <xdr:ext cx="2924175" cy="95250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409575</xdr:colOff>
      <xdr:row>3</xdr:row>
      <xdr:rowOff>0</xdr:rowOff>
    </xdr:from>
    <xdr:ext cx="1533525" cy="419100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w.b3.com.br/pt_br/market-data-e-indices/indices/indices-de-segmentos-e-setoriais/serie-historica-do-di.htm" TargetMode="External"/><Relationship Id="rId2" Type="http://schemas.openxmlformats.org/officeDocument/2006/relationships/hyperlink" Target="https://ceqef.fgv.br/bancos-de-dados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://www.b3.com.br/pt_br/market-data-e-indices/indices/indices-de-segmentos-e-setoriais/serie-historica-do-di.htm" TargetMode="External"/><Relationship Id="rId2" Type="http://schemas.openxmlformats.org/officeDocument/2006/relationships/hyperlink" Target="https://ceqef.fgv.br/bancos-de-dados" TargetMode="External"/><Relationship Id="rId3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1.13"/>
    <col customWidth="1" min="2" max="2" width="28.63"/>
    <col customWidth="1" min="3" max="4" width="9.38"/>
    <col customWidth="1" min="5" max="5" width="10.25"/>
    <col customWidth="1" min="6" max="9" width="9.38"/>
    <col customWidth="1" min="10" max="10" width="6.75"/>
    <col customWidth="1" min="11" max="12" width="8.5"/>
    <col customWidth="1" min="13" max="26" width="7.63"/>
  </cols>
  <sheetData>
    <row r="1" ht="4.5" customHeight="1"/>
    <row r="2">
      <c r="B2" s="1"/>
      <c r="C2" s="2"/>
      <c r="D2" s="2"/>
      <c r="E2" s="2"/>
      <c r="F2" s="2"/>
      <c r="G2" s="2"/>
      <c r="H2" s="2"/>
      <c r="I2" s="2"/>
    </row>
    <row r="3">
      <c r="B3" s="3"/>
      <c r="C3" s="4"/>
      <c r="D3" s="4"/>
      <c r="E3" s="4"/>
      <c r="F3" s="4"/>
      <c r="G3" s="4"/>
      <c r="H3" s="4"/>
      <c r="I3" s="4"/>
    </row>
    <row r="4" ht="15.0" customHeight="1">
      <c r="B4" s="3"/>
      <c r="C4" s="4"/>
      <c r="D4" s="4"/>
      <c r="E4" s="4"/>
      <c r="F4" s="4"/>
      <c r="G4" s="5" t="s">
        <v>0</v>
      </c>
      <c r="H4" s="6"/>
      <c r="I4" s="7"/>
    </row>
    <row r="5" ht="15.0" customHeight="1">
      <c r="B5" s="3"/>
      <c r="C5" s="4"/>
      <c r="D5" s="4"/>
      <c r="E5" s="4"/>
      <c r="F5" s="4"/>
      <c r="G5" s="8"/>
      <c r="H5" s="9"/>
      <c r="I5" s="10"/>
    </row>
    <row r="6">
      <c r="B6" s="3"/>
      <c r="C6" s="4"/>
      <c r="D6" s="4"/>
      <c r="E6" s="4"/>
      <c r="F6" s="4"/>
      <c r="G6" s="4"/>
      <c r="H6" s="4"/>
      <c r="I6" s="4"/>
    </row>
    <row r="7">
      <c r="B7" s="11"/>
      <c r="C7" s="12"/>
      <c r="D7" s="12"/>
      <c r="E7" s="12"/>
      <c r="F7" s="12"/>
      <c r="G7" s="12"/>
      <c r="H7" s="12"/>
      <c r="I7" s="12"/>
    </row>
    <row r="9">
      <c r="B9" s="13" t="s">
        <v>1</v>
      </c>
      <c r="C9" s="14" t="s">
        <v>2</v>
      </c>
      <c r="D9" s="14" t="s">
        <v>3</v>
      </c>
      <c r="E9" s="13" t="s">
        <v>4</v>
      </c>
      <c r="F9" s="14" t="s">
        <v>5</v>
      </c>
      <c r="G9" s="14" t="s">
        <v>6</v>
      </c>
      <c r="H9" s="13" t="s">
        <v>7</v>
      </c>
      <c r="I9" s="15" t="s">
        <v>8</v>
      </c>
      <c r="J9" s="16" t="s">
        <v>9</v>
      </c>
      <c r="K9" s="17" t="str">
        <f>"Pesquisar no Google:"&amp;" "&amp;"Beta"&amp;" "&amp;B10</f>
        <v>Pesquisar no Google: Beta ITSA4</v>
      </c>
      <c r="L9" s="7"/>
    </row>
    <row r="10">
      <c r="B10" s="18" t="s">
        <v>10</v>
      </c>
      <c r="C10" s="19">
        <v>8.82</v>
      </c>
      <c r="D10" s="20">
        <v>0.1</v>
      </c>
      <c r="E10" s="19">
        <v>1.0</v>
      </c>
      <c r="F10" s="19">
        <v>6.29</v>
      </c>
      <c r="G10" s="20">
        <v>0.03</v>
      </c>
      <c r="H10" s="21">
        <f>$C$10*$D$10</f>
        <v>0.882</v>
      </c>
      <c r="I10" s="22">
        <v>1.08</v>
      </c>
      <c r="J10" s="23"/>
      <c r="K10" s="8"/>
      <c r="L10" s="10"/>
    </row>
    <row r="11">
      <c r="D11" s="24" t="s">
        <v>11</v>
      </c>
    </row>
    <row r="12">
      <c r="B12" s="25" t="s">
        <v>12</v>
      </c>
      <c r="C12" s="26"/>
    </row>
    <row r="13">
      <c r="B13" s="27" t="s">
        <v>13</v>
      </c>
      <c r="C13" s="28">
        <f>$C$15/$C$16</f>
        <v>14.7</v>
      </c>
      <c r="D13" s="29" t="s">
        <v>9</v>
      </c>
      <c r="E13" s="30" t="s">
        <v>14</v>
      </c>
    </row>
    <row r="14">
      <c r="B14" s="31" t="s">
        <v>15</v>
      </c>
      <c r="C14" s="32">
        <f>$C$10</f>
        <v>8.82</v>
      </c>
    </row>
    <row r="15">
      <c r="B15" s="31" t="s">
        <v>16</v>
      </c>
      <c r="C15" s="32">
        <f>$H$10</f>
        <v>0.882</v>
      </c>
    </row>
    <row r="16">
      <c r="B16" s="31" t="s">
        <v>17</v>
      </c>
      <c r="C16" s="33">
        <v>0.06</v>
      </c>
    </row>
    <row r="17">
      <c r="B17" s="34" t="s">
        <v>18</v>
      </c>
      <c r="C17" s="35">
        <f>($C$13-$C$14)/$C$13</f>
        <v>0.4</v>
      </c>
    </row>
    <row r="19">
      <c r="B19" s="25" t="s">
        <v>19</v>
      </c>
      <c r="C19" s="26"/>
    </row>
    <row r="20">
      <c r="B20" s="27" t="s">
        <v>13</v>
      </c>
      <c r="C20" s="28">
        <f>($C$22*$C$23*$C$24)^0.5</f>
        <v>11.89642804</v>
      </c>
      <c r="D20" s="29" t="s">
        <v>9</v>
      </c>
      <c r="E20" s="36" t="s">
        <v>20</v>
      </c>
      <c r="F20" s="4"/>
      <c r="G20" s="4"/>
    </row>
    <row r="21" ht="15.75" customHeight="1">
      <c r="B21" s="31" t="s">
        <v>15</v>
      </c>
      <c r="C21" s="32">
        <f>$C$10</f>
        <v>8.82</v>
      </c>
    </row>
    <row r="22" ht="15.75" customHeight="1">
      <c r="B22" s="31" t="s">
        <v>21</v>
      </c>
      <c r="C22" s="32">
        <f>1.5*15</f>
        <v>22.5</v>
      </c>
    </row>
    <row r="23" ht="15.75" customHeight="1">
      <c r="B23" s="31" t="s">
        <v>22</v>
      </c>
      <c r="C23" s="32">
        <f>$E$10</f>
        <v>1</v>
      </c>
      <c r="E23" s="37"/>
    </row>
    <row r="24" ht="15.75" customHeight="1">
      <c r="B24" s="31" t="s">
        <v>23</v>
      </c>
      <c r="C24" s="32">
        <f>$F$10</f>
        <v>6.29</v>
      </c>
    </row>
    <row r="25" ht="15.75" customHeight="1">
      <c r="B25" s="34" t="s">
        <v>18</v>
      </c>
      <c r="C25" s="35">
        <f>($C$20-$C$21)/$C$20</f>
        <v>0.2586009873</v>
      </c>
    </row>
    <row r="26" ht="15.75" customHeight="1">
      <c r="B26" s="37"/>
      <c r="C26" s="38"/>
    </row>
    <row r="27" ht="15.75" customHeight="1">
      <c r="B27" s="25" t="s">
        <v>24</v>
      </c>
      <c r="C27" s="26"/>
    </row>
    <row r="28" ht="15.75" customHeight="1">
      <c r="B28" s="27" t="s">
        <v>25</v>
      </c>
      <c r="C28" s="28">
        <f>$C$32/($C$33-$C$31)</f>
        <v>12.17840099</v>
      </c>
      <c r="D28" s="29" t="s">
        <v>9</v>
      </c>
      <c r="E28" s="39" t="s">
        <v>26</v>
      </c>
    </row>
    <row r="29" ht="15.75" customHeight="1">
      <c r="B29" s="31" t="s">
        <v>15</v>
      </c>
      <c r="C29" s="32">
        <f>$C$10</f>
        <v>8.82</v>
      </c>
    </row>
    <row r="30" ht="15.75" customHeight="1">
      <c r="B30" s="31" t="s">
        <v>27</v>
      </c>
      <c r="C30" s="32">
        <f>$H$10</f>
        <v>0.882</v>
      </c>
    </row>
    <row r="31" ht="15.75" customHeight="1">
      <c r="B31" s="31" t="s">
        <v>28</v>
      </c>
      <c r="C31" s="33">
        <f>$G$10</f>
        <v>0.03</v>
      </c>
    </row>
    <row r="32" ht="15.75" customHeight="1">
      <c r="B32" s="31" t="s">
        <v>29</v>
      </c>
      <c r="C32" s="32">
        <f>$C$30*(1+$C$31)</f>
        <v>0.90846</v>
      </c>
      <c r="D32" s="29" t="s">
        <v>9</v>
      </c>
      <c r="E32" s="40" t="s">
        <v>30</v>
      </c>
      <c r="F32" s="4"/>
    </row>
    <row r="33" ht="15.75" customHeight="1">
      <c r="B33" s="31" t="s">
        <v>31</v>
      </c>
      <c r="C33" s="41">
        <f>$C$41</f>
        <v>0.104596</v>
      </c>
      <c r="F33" s="42"/>
    </row>
    <row r="34" ht="15.75" customHeight="1">
      <c r="B34" s="34" t="s">
        <v>18</v>
      </c>
      <c r="C34" s="43">
        <f>($C$28-$C$29)/$C$28</f>
        <v>0.2757669903</v>
      </c>
      <c r="F34" s="42"/>
    </row>
    <row r="35" ht="15.75" customHeight="1">
      <c r="C35" s="44"/>
      <c r="F35" s="42"/>
    </row>
    <row r="36" ht="15.75" customHeight="1">
      <c r="B36" s="25" t="s">
        <v>32</v>
      </c>
      <c r="C36" s="26"/>
      <c r="E36" s="42"/>
    </row>
    <row r="37" ht="15.75" customHeight="1">
      <c r="A37" s="45" t="s">
        <v>33</v>
      </c>
      <c r="B37" s="46" t="s">
        <v>34</v>
      </c>
      <c r="C37" s="47">
        <v>0.025</v>
      </c>
      <c r="D37" s="29" t="s">
        <v>9</v>
      </c>
      <c r="E37" s="48" t="str">
        <f>HYPERLINK(A37,"Clique Aqui para Encontrar a TAXA DI")</f>
        <v>Clique Aqui para Encontrar a TAXA DI</v>
      </c>
      <c r="F37" s="4"/>
      <c r="G37" s="4"/>
    </row>
    <row r="38" ht="15.75" customHeight="1">
      <c r="B38" s="31" t="s">
        <v>35</v>
      </c>
      <c r="C38" s="49">
        <f>I10</f>
        <v>1.08</v>
      </c>
    </row>
    <row r="39" ht="15.75" customHeight="1">
      <c r="A39" s="45" t="s">
        <v>36</v>
      </c>
      <c r="B39" s="31" t="s">
        <v>37</v>
      </c>
      <c r="C39" s="50">
        <v>0.0987</v>
      </c>
      <c r="D39" s="29" t="s">
        <v>9</v>
      </c>
      <c r="E39" s="48" t="str">
        <f>HYPERLINK(A39,"Clique Aqui para Encontrar o Prêmio de Risco da Bolsa")</f>
        <v>Clique Aqui para Encontrar o Prêmio de Risco da Bolsa</v>
      </c>
      <c r="F39" s="51"/>
      <c r="G39" s="4"/>
      <c r="H39" s="4"/>
      <c r="I39" s="4"/>
    </row>
    <row r="40" ht="15.75" customHeight="1">
      <c r="B40" s="31" t="s">
        <v>38</v>
      </c>
      <c r="C40" s="33">
        <f>$C$39-$C$37</f>
        <v>0.0737</v>
      </c>
    </row>
    <row r="41" ht="30.0" customHeight="1">
      <c r="B41" s="52" t="s">
        <v>31</v>
      </c>
      <c r="C41" s="53">
        <f>$C$37+$C$40*$C$38</f>
        <v>0.104596</v>
      </c>
      <c r="D41" s="29" t="s">
        <v>9</v>
      </c>
      <c r="E41" s="54" t="s">
        <v>39</v>
      </c>
      <c r="F41" s="55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G4:I5"/>
    <mergeCell ref="J9:J10"/>
    <mergeCell ref="K9:L10"/>
    <mergeCell ref="B12:C12"/>
    <mergeCell ref="B19:C19"/>
    <mergeCell ref="B27:C27"/>
    <mergeCell ref="B36:C36"/>
    <mergeCell ref="E41:F41"/>
  </mergeCells>
  <conditionalFormatting sqref="C17">
    <cfRule type="cellIs" dxfId="0" priority="1" operator="greaterThan">
      <formula>0</formula>
    </cfRule>
  </conditionalFormatting>
  <conditionalFormatting sqref="C17">
    <cfRule type="cellIs" dxfId="1" priority="2" operator="lessThan">
      <formula>0</formula>
    </cfRule>
  </conditionalFormatting>
  <conditionalFormatting sqref="C17">
    <cfRule type="cellIs" dxfId="2" priority="3" operator="equal">
      <formula>0</formula>
    </cfRule>
  </conditionalFormatting>
  <conditionalFormatting sqref="C25">
    <cfRule type="cellIs" dxfId="3" priority="4" operator="equal">
      <formula>0</formula>
    </cfRule>
  </conditionalFormatting>
  <conditionalFormatting sqref="C25">
    <cfRule type="cellIs" dxfId="0" priority="5" operator="greaterThan">
      <formula>0</formula>
    </cfRule>
  </conditionalFormatting>
  <conditionalFormatting sqref="C25">
    <cfRule type="cellIs" dxfId="1" priority="6" operator="lessThan">
      <formula>0</formula>
    </cfRule>
  </conditionalFormatting>
  <conditionalFormatting sqref="C28">
    <cfRule type="cellIs" dxfId="3" priority="7" operator="equal">
      <formula>0</formula>
    </cfRule>
  </conditionalFormatting>
  <conditionalFormatting sqref="C28">
    <cfRule type="cellIs" dxfId="1" priority="8" operator="lessThan">
      <formula>$C$29</formula>
    </cfRule>
  </conditionalFormatting>
  <conditionalFormatting sqref="C28">
    <cfRule type="cellIs" dxfId="0" priority="9" operator="greaterThan">
      <formula>$C$29</formula>
    </cfRule>
  </conditionalFormatting>
  <conditionalFormatting sqref="C20">
    <cfRule type="cellIs" dxfId="3" priority="10" operator="equal">
      <formula>0</formula>
    </cfRule>
  </conditionalFormatting>
  <conditionalFormatting sqref="C20">
    <cfRule type="cellIs" dxfId="1" priority="11" operator="lessThan">
      <formula>$C$21</formula>
    </cfRule>
  </conditionalFormatting>
  <conditionalFormatting sqref="C20">
    <cfRule type="cellIs" dxfId="0" priority="12" operator="greaterThan">
      <formula>$C$21</formula>
    </cfRule>
  </conditionalFormatting>
  <conditionalFormatting sqref="C13">
    <cfRule type="cellIs" dxfId="1" priority="13" operator="lessThan">
      <formula>$C$14</formula>
    </cfRule>
  </conditionalFormatting>
  <conditionalFormatting sqref="C13">
    <cfRule type="cellIs" dxfId="0" priority="14" operator="greaterThan">
      <formula>$C$14</formula>
    </cfRule>
  </conditionalFormatting>
  <conditionalFormatting sqref="C13">
    <cfRule type="cellIs" dxfId="3" priority="15" operator="equal">
      <formula>0</formula>
    </cfRule>
  </conditionalFormatting>
  <conditionalFormatting sqref="C34">
    <cfRule type="cellIs" dxfId="3" priority="16" operator="equal">
      <formula>0</formula>
    </cfRule>
  </conditionalFormatting>
  <conditionalFormatting sqref="C34">
    <cfRule type="cellIs" dxfId="0" priority="17" operator="greaterThan">
      <formula>0</formula>
    </cfRule>
  </conditionalFormatting>
  <conditionalFormatting sqref="C34">
    <cfRule type="cellIs" dxfId="1" priority="18" operator="lessThan">
      <formula>0</formula>
    </cfRule>
  </conditionalFormatting>
  <hyperlinks>
    <hyperlink r:id="rId1" ref="A37"/>
    <hyperlink r:id="rId2" ref="A39"/>
  </hyperlinks>
  <printOptions/>
  <pageMargins bottom="0.75" footer="0.0" header="0.0" left="0.7" right="0.7" top="0.75"/>
  <pageSetup orientation="landscape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1.13"/>
    <col customWidth="1" min="2" max="2" width="28.63"/>
    <col customWidth="1" min="3" max="4" width="9.38"/>
    <col customWidth="1" min="5" max="5" width="10.25"/>
    <col customWidth="1" min="6" max="9" width="9.38"/>
    <col customWidth="1" min="10" max="10" width="6.75"/>
    <col customWidth="1" min="11" max="12" width="8.5"/>
    <col customWidth="1" min="13" max="26" width="7.63"/>
  </cols>
  <sheetData>
    <row r="1" ht="4.5" customHeight="1"/>
    <row r="2">
      <c r="B2" s="1"/>
      <c r="C2" s="2"/>
      <c r="D2" s="2"/>
      <c r="E2" s="2"/>
      <c r="F2" s="2"/>
      <c r="G2" s="2"/>
      <c r="H2" s="2"/>
      <c r="I2" s="2"/>
    </row>
    <row r="3">
      <c r="B3" s="3"/>
      <c r="C3" s="4"/>
      <c r="D3" s="4"/>
      <c r="E3" s="4"/>
      <c r="F3" s="4"/>
      <c r="G3" s="4"/>
      <c r="H3" s="4"/>
      <c r="I3" s="4"/>
    </row>
    <row r="4" ht="15.0" customHeight="1">
      <c r="B4" s="3"/>
      <c r="C4" s="4"/>
      <c r="D4" s="4"/>
      <c r="E4" s="4"/>
      <c r="F4" s="4"/>
      <c r="G4" s="5" t="s">
        <v>0</v>
      </c>
      <c r="H4" s="6"/>
      <c r="I4" s="7"/>
    </row>
    <row r="5" ht="15.0" customHeight="1">
      <c r="B5" s="3"/>
      <c r="C5" s="4"/>
      <c r="D5" s="4"/>
      <c r="E5" s="4"/>
      <c r="F5" s="4"/>
      <c r="G5" s="8"/>
      <c r="H5" s="9"/>
      <c r="I5" s="10"/>
    </row>
    <row r="6">
      <c r="B6" s="3"/>
      <c r="C6" s="4"/>
      <c r="D6" s="4"/>
      <c r="E6" s="4"/>
      <c r="F6" s="4"/>
      <c r="G6" s="4"/>
      <c r="H6" s="4"/>
      <c r="I6" s="4"/>
    </row>
    <row r="7">
      <c r="B7" s="11"/>
      <c r="C7" s="12"/>
      <c r="D7" s="12"/>
      <c r="E7" s="12"/>
      <c r="F7" s="12"/>
      <c r="G7" s="12"/>
      <c r="H7" s="12"/>
      <c r="I7" s="12"/>
    </row>
    <row r="9">
      <c r="B9" s="13" t="s">
        <v>1</v>
      </c>
      <c r="C9" s="14" t="s">
        <v>2</v>
      </c>
      <c r="D9" s="14" t="s">
        <v>3</v>
      </c>
      <c r="E9" s="13" t="s">
        <v>4</v>
      </c>
      <c r="F9" s="14" t="s">
        <v>5</v>
      </c>
      <c r="G9" s="14" t="s">
        <v>6</v>
      </c>
      <c r="H9" s="13" t="s">
        <v>7</v>
      </c>
      <c r="I9" s="15" t="s">
        <v>8</v>
      </c>
      <c r="J9" s="16" t="s">
        <v>9</v>
      </c>
      <c r="K9" s="17" t="str">
        <f>"Pesquisar no Google:"&amp;" "&amp;"Beta"&amp;" "&amp;B10</f>
        <v>Pesquisar no Google: Beta </v>
      </c>
      <c r="L9" s="7"/>
    </row>
    <row r="10">
      <c r="B10" s="56"/>
      <c r="C10" s="19"/>
      <c r="D10" s="20"/>
      <c r="E10" s="19"/>
      <c r="F10" s="19"/>
      <c r="G10" s="20"/>
      <c r="H10" s="21">
        <f>$C$10*$D$10</f>
        <v>0</v>
      </c>
      <c r="I10" s="22"/>
      <c r="J10" s="23"/>
      <c r="K10" s="8"/>
      <c r="L10" s="10"/>
    </row>
    <row r="11">
      <c r="D11" s="24" t="s">
        <v>11</v>
      </c>
      <c r="K11" s="57"/>
      <c r="L11" s="57"/>
    </row>
    <row r="12">
      <c r="B12" s="25" t="s">
        <v>12</v>
      </c>
      <c r="C12" s="26"/>
    </row>
    <row r="13">
      <c r="B13" s="27" t="s">
        <v>13</v>
      </c>
      <c r="C13" s="28">
        <f>$C$15/$C$16</f>
        <v>0</v>
      </c>
      <c r="D13" s="29" t="s">
        <v>9</v>
      </c>
      <c r="E13" s="30" t="s">
        <v>40</v>
      </c>
    </row>
    <row r="14">
      <c r="B14" s="31" t="s">
        <v>15</v>
      </c>
      <c r="C14" s="32" t="str">
        <f>$C$10</f>
        <v/>
      </c>
    </row>
    <row r="15">
      <c r="B15" s="31" t="s">
        <v>16</v>
      </c>
      <c r="C15" s="32">
        <f>$H$10</f>
        <v>0</v>
      </c>
    </row>
    <row r="16">
      <c r="B16" s="31" t="s">
        <v>17</v>
      </c>
      <c r="C16" s="33">
        <v>0.06</v>
      </c>
    </row>
    <row r="17">
      <c r="B17" s="34" t="s">
        <v>18</v>
      </c>
      <c r="C17" s="35" t="str">
        <f>($C$13-$C$14)/$C$13</f>
        <v>#DIV/0!</v>
      </c>
    </row>
    <row r="19">
      <c r="B19" s="25" t="s">
        <v>19</v>
      </c>
      <c r="C19" s="26"/>
    </row>
    <row r="20">
      <c r="B20" s="27" t="s">
        <v>13</v>
      </c>
      <c r="C20" s="28">
        <f>($C$22*$C$23*$C$24)^0.5</f>
        <v>0</v>
      </c>
      <c r="D20" s="29" t="s">
        <v>9</v>
      </c>
      <c r="E20" s="36" t="s">
        <v>20</v>
      </c>
      <c r="F20" s="4"/>
      <c r="G20" s="4"/>
    </row>
    <row r="21" ht="15.75" customHeight="1">
      <c r="B21" s="31" t="s">
        <v>15</v>
      </c>
      <c r="C21" s="32" t="str">
        <f>$C$10</f>
        <v/>
      </c>
    </row>
    <row r="22" ht="15.75" customHeight="1">
      <c r="B22" s="31" t="s">
        <v>21</v>
      </c>
      <c r="C22" s="32">
        <f>1.5*15</f>
        <v>22.5</v>
      </c>
    </row>
    <row r="23" ht="15.75" customHeight="1">
      <c r="B23" s="31" t="s">
        <v>22</v>
      </c>
      <c r="C23" s="32" t="str">
        <f>$E$10</f>
        <v/>
      </c>
      <c r="E23" s="37"/>
    </row>
    <row r="24" ht="15.75" customHeight="1">
      <c r="B24" s="31" t="s">
        <v>23</v>
      </c>
      <c r="C24" s="32" t="str">
        <f>$F$10</f>
        <v/>
      </c>
    </row>
    <row r="25" ht="15.75" customHeight="1">
      <c r="B25" s="34" t="s">
        <v>18</v>
      </c>
      <c r="C25" s="35" t="str">
        <f>($C$20-$C$21)/$C$20</f>
        <v>#DIV/0!</v>
      </c>
    </row>
    <row r="26" ht="15.75" customHeight="1">
      <c r="B26" s="37"/>
      <c r="C26" s="38"/>
    </row>
    <row r="27" ht="15.75" customHeight="1">
      <c r="B27" s="25" t="s">
        <v>24</v>
      </c>
      <c r="C27" s="26"/>
    </row>
    <row r="28" ht="15.75" customHeight="1">
      <c r="B28" s="27" t="s">
        <v>25</v>
      </c>
      <c r="C28" s="28" t="str">
        <f>$C$32/($C$33-$C$31)</f>
        <v>#DIV/0!</v>
      </c>
      <c r="D28" s="29" t="s">
        <v>9</v>
      </c>
      <c r="E28" s="39" t="s">
        <v>41</v>
      </c>
    </row>
    <row r="29" ht="15.75" customHeight="1">
      <c r="B29" s="31" t="s">
        <v>15</v>
      </c>
      <c r="C29" s="32" t="str">
        <f>$C$10</f>
        <v/>
      </c>
    </row>
    <row r="30" ht="15.75" customHeight="1">
      <c r="B30" s="31" t="s">
        <v>27</v>
      </c>
      <c r="C30" s="32">
        <f>$H$10</f>
        <v>0</v>
      </c>
    </row>
    <row r="31" ht="15.75" customHeight="1">
      <c r="B31" s="31" t="s">
        <v>28</v>
      </c>
      <c r="C31" s="33" t="str">
        <f>$G$10</f>
        <v/>
      </c>
    </row>
    <row r="32" ht="15.75" customHeight="1">
      <c r="B32" s="31" t="s">
        <v>29</v>
      </c>
      <c r="C32" s="32">
        <f>$C$30*(1+$C$31)</f>
        <v>0</v>
      </c>
      <c r="D32" s="29" t="s">
        <v>9</v>
      </c>
      <c r="E32" s="40" t="s">
        <v>30</v>
      </c>
      <c r="F32" s="4"/>
    </row>
    <row r="33" ht="15.75" customHeight="1">
      <c r="B33" s="31" t="s">
        <v>31</v>
      </c>
      <c r="C33" s="41">
        <f>$C$41</f>
        <v>0</v>
      </c>
      <c r="F33" s="42"/>
    </row>
    <row r="34" ht="15.75" customHeight="1">
      <c r="B34" s="34" t="s">
        <v>18</v>
      </c>
      <c r="C34" s="35" t="str">
        <f>($C$28-$C$29)/$C$28</f>
        <v>#DIV/0!</v>
      </c>
      <c r="F34" s="42"/>
    </row>
    <row r="35" ht="15.75" customHeight="1">
      <c r="C35" s="44"/>
      <c r="F35" s="42"/>
    </row>
    <row r="36" ht="15.75" customHeight="1">
      <c r="B36" s="25" t="s">
        <v>32</v>
      </c>
      <c r="C36" s="26"/>
      <c r="E36" s="42"/>
    </row>
    <row r="37" ht="15.75" customHeight="1">
      <c r="A37" s="45" t="s">
        <v>33</v>
      </c>
      <c r="B37" s="46" t="s">
        <v>34</v>
      </c>
      <c r="C37" s="47"/>
      <c r="D37" s="29" t="s">
        <v>9</v>
      </c>
      <c r="E37" s="48" t="str">
        <f>HYPERLINK(A37,"Clique Aqui para Encontrar a TAXA DI")</f>
        <v>Clique Aqui para Encontrar a TAXA DI</v>
      </c>
      <c r="F37" s="4"/>
      <c r="G37" s="4"/>
    </row>
    <row r="38" ht="15.75" customHeight="1">
      <c r="B38" s="31" t="s">
        <v>35</v>
      </c>
      <c r="C38" s="49" t="str">
        <f>I10</f>
        <v/>
      </c>
    </row>
    <row r="39" ht="15.75" customHeight="1">
      <c r="A39" s="45" t="s">
        <v>36</v>
      </c>
      <c r="B39" s="31" t="s">
        <v>37</v>
      </c>
      <c r="C39" s="50"/>
      <c r="D39" s="29" t="s">
        <v>9</v>
      </c>
      <c r="E39" s="48" t="str">
        <f>HYPERLINK(A39,"Clique Aqui para Encontrar o Prêmio de Risco da Bolsa")</f>
        <v>Clique Aqui para Encontrar o Prêmio de Risco da Bolsa</v>
      </c>
      <c r="F39" s="51"/>
      <c r="G39" s="4"/>
      <c r="H39" s="4"/>
      <c r="I39" s="4"/>
    </row>
    <row r="40" ht="15.75" customHeight="1">
      <c r="B40" s="31" t="s">
        <v>38</v>
      </c>
      <c r="C40" s="33">
        <f>$C$39-$C$37</f>
        <v>0</v>
      </c>
    </row>
    <row r="41" ht="30.0" customHeight="1">
      <c r="B41" s="52" t="s">
        <v>31</v>
      </c>
      <c r="C41" s="53">
        <f>$C$37+$C$40*$C$38</f>
        <v>0</v>
      </c>
      <c r="D41" s="29" t="s">
        <v>9</v>
      </c>
      <c r="E41" s="54" t="s">
        <v>42</v>
      </c>
      <c r="F41" s="55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G4:I5"/>
    <mergeCell ref="J9:J10"/>
    <mergeCell ref="K9:L10"/>
    <mergeCell ref="B12:C12"/>
    <mergeCell ref="B19:C19"/>
    <mergeCell ref="B27:C27"/>
    <mergeCell ref="B36:C36"/>
    <mergeCell ref="E41:F41"/>
  </mergeCells>
  <conditionalFormatting sqref="C17">
    <cfRule type="cellIs" dxfId="0" priority="1" operator="greaterThan">
      <formula>0</formula>
    </cfRule>
  </conditionalFormatting>
  <conditionalFormatting sqref="C17">
    <cfRule type="cellIs" dxfId="1" priority="2" operator="lessThan">
      <formula>0</formula>
    </cfRule>
  </conditionalFormatting>
  <conditionalFormatting sqref="C17">
    <cfRule type="cellIs" dxfId="2" priority="3" operator="equal">
      <formula>0</formula>
    </cfRule>
  </conditionalFormatting>
  <conditionalFormatting sqref="C25">
    <cfRule type="cellIs" dxfId="3" priority="4" operator="equal">
      <formula>0</formula>
    </cfRule>
  </conditionalFormatting>
  <conditionalFormatting sqref="C25">
    <cfRule type="cellIs" dxfId="0" priority="5" operator="greaterThan">
      <formula>0</formula>
    </cfRule>
  </conditionalFormatting>
  <conditionalFormatting sqref="C25">
    <cfRule type="cellIs" dxfId="1" priority="6" operator="lessThan">
      <formula>0</formula>
    </cfRule>
  </conditionalFormatting>
  <conditionalFormatting sqref="C28">
    <cfRule type="cellIs" dxfId="3" priority="7" operator="equal">
      <formula>0</formula>
    </cfRule>
  </conditionalFormatting>
  <conditionalFormatting sqref="C28">
    <cfRule type="cellIs" dxfId="1" priority="8" operator="lessThan">
      <formula>$C$29</formula>
    </cfRule>
  </conditionalFormatting>
  <conditionalFormatting sqref="C28">
    <cfRule type="cellIs" dxfId="0" priority="9" operator="greaterThan">
      <formula>$C$29</formula>
    </cfRule>
  </conditionalFormatting>
  <conditionalFormatting sqref="C20">
    <cfRule type="cellIs" dxfId="3" priority="10" operator="equal">
      <formula>0</formula>
    </cfRule>
  </conditionalFormatting>
  <conditionalFormatting sqref="C20">
    <cfRule type="cellIs" dxfId="1" priority="11" operator="lessThan">
      <formula>$C$21</formula>
    </cfRule>
  </conditionalFormatting>
  <conditionalFormatting sqref="C20">
    <cfRule type="cellIs" dxfId="0" priority="12" operator="greaterThan">
      <formula>$C$21</formula>
    </cfRule>
  </conditionalFormatting>
  <conditionalFormatting sqref="C13">
    <cfRule type="cellIs" dxfId="1" priority="13" operator="lessThan">
      <formula>$C$14</formula>
    </cfRule>
  </conditionalFormatting>
  <conditionalFormatting sqref="C13">
    <cfRule type="cellIs" dxfId="0" priority="14" operator="greaterThan">
      <formula>$C$14</formula>
    </cfRule>
  </conditionalFormatting>
  <conditionalFormatting sqref="C13">
    <cfRule type="cellIs" dxfId="3" priority="15" operator="equal">
      <formula>0</formula>
    </cfRule>
  </conditionalFormatting>
  <conditionalFormatting sqref="C34">
    <cfRule type="cellIs" dxfId="3" priority="16" operator="equal">
      <formula>0</formula>
    </cfRule>
  </conditionalFormatting>
  <conditionalFormatting sqref="C34">
    <cfRule type="cellIs" dxfId="0" priority="17" operator="greaterThan">
      <formula>0</formula>
    </cfRule>
  </conditionalFormatting>
  <conditionalFormatting sqref="C34">
    <cfRule type="cellIs" dxfId="1" priority="18" operator="lessThan">
      <formula>0</formula>
    </cfRule>
  </conditionalFormatting>
  <hyperlinks>
    <hyperlink r:id="rId1" ref="A37"/>
    <hyperlink r:id="rId2" ref="A39"/>
  </hyperlinks>
  <printOptions/>
  <pageMargins bottom="0.75" footer="0.0" header="0.0" left="0.7" right="0.7" top="0.75"/>
  <pageSetup orientation="landscape"/>
  <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2019-10-11T01:24:29Z</dcterms:created>
  <dc:creator>User</dc:creator>
</cp:coreProperties>
</file>