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405" yWindow="0" windowWidth="14340" windowHeight="12795" activeTab="3"/>
  </bookViews>
  <sheets>
    <sheet name="Balanço" sheetId="1" r:id="rId1"/>
    <sheet name="DRE" sheetId="6" r:id="rId2"/>
    <sheet name="Receita" sheetId="16" r:id="rId3"/>
    <sheet name="FluxoCaixa" sheetId="9" r:id="rId4"/>
    <sheet name="Ebit - Ebitda" sheetId="10" r:id="rId5"/>
    <sheet name="Volumes" sheetId="7" r:id="rId6"/>
    <sheet name="Preço médio" sheetId="8" r:id="rId7"/>
    <sheet name="Result Financeiro" sheetId="11" r:id="rId8"/>
    <sheet name="Desp natureza" sheetId="13" r:id="rId9"/>
    <sheet name="Dividendos" sheetId="14" r:id="rId10"/>
    <sheet name="Indicadores" sheetId="5" r:id="rId11"/>
  </sheets>
  <externalReferences>
    <externalReference r:id="rId12"/>
    <externalReference r:id="rId13"/>
    <externalReference r:id="rId14"/>
  </externalReferences>
  <definedNames>
    <definedName name="AR_EXP" localSheetId="2">OFFSET(#REF!,0,0,,COUNTA(#REF!))</definedName>
    <definedName name="AR_EXP">OFFSET(#REF!,0,0,,COUNTA(#REF!))</definedName>
    <definedName name="AR_GRE">OFFSET(#REF!,0,0,,COUNTA(#REF!))</definedName>
    <definedName name="AR_IMP">OFFSET(#REF!,0,0,,COUNTA(#REF!))</definedName>
    <definedName name="Area_BP" localSheetId="2">OFFSET([3]Balanço!$B$4:$B$54,0,0,,COUNTA([3]Balanço!$A$4:$IV$54))</definedName>
    <definedName name="Area_BP">OFFSET(Balanço!$B$4:$B$4,0,0,,COUNTA(Balanço!$4:$4))</definedName>
    <definedName name="Area_CPV">OFFSET(#REF!,0,0,,COUNTA(#REF!))</definedName>
    <definedName name="Area_DedV">OFFSET(#REF!,0,0,,COUNTA(#REF!))</definedName>
    <definedName name="Area_DesV">OFFSET(#REF!,0,0,,COUNTA(#REF!))</definedName>
    <definedName name="Area_Disp">OFFSET(#REF!,0,0,,COUNTA(#REF!))</definedName>
    <definedName name="Area_DRACM">OFFSET(#REF!,0,0,,COUNTA(#REF!))</definedName>
    <definedName name="Area_DRE" localSheetId="2">OFFSET([3]DRE!$B$4:$B$43,0,0,,COUNTA([3]DRE!$A$4:$IV$43))</definedName>
    <definedName name="Area_DRE">OFFSET(DRE!$B$4:$B$30,0,0,,COUNTA(DRE!$4:$30))</definedName>
    <definedName name="Area_EBIT">OFFSET([1]Ebit!$B$4:$B$15,0,0,,COUNTA([1]Ebit!#REF!))</definedName>
    <definedName name="Area_Fluxo">OFFSET(#REF!,0,0,,COUNTA(#REF!))</definedName>
    <definedName name="Area_INDesl" localSheetId="2">OFFSET([3]Balanço!#REF!,0,0,,COUNTA([3]Balanço!#REF!))</definedName>
    <definedName name="Area_INDesl">OFFSET(Balanço!#REF!,0,0,,COUNTA(Balanço!#REF!))</definedName>
    <definedName name="Area_Invest" localSheetId="2">OFFSET([3]Investimentos!$B$4:$B$14,0,0,,COUNTA([3]Investimentos!$A$4:$IV$14))</definedName>
    <definedName name="Area_Invest">OFFSET(#REF!,0,0,,COUNTA(#REF!))</definedName>
    <definedName name="Area_PNO" localSheetId="2">OFFSET([3]Balanço!#REF!,0,0,,COUNTA([3]Balanço!#REF!))</definedName>
    <definedName name="Area_PNO">OFFSET(Balanço!#REF!,0,0,,COUNTA(Balanço!#REF!))</definedName>
    <definedName name="Area_RF" localSheetId="2">OFFSET('[3]Result Financeiro'!$B$4:$B$21,0,0,,COUNTA('[3]Result Financeiro'!$A$4:$IV$21))</definedName>
    <definedName name="Area_RF">OFFSET('Result Financeiro'!$B$4:$B$22,0,0,,COUNTA('Result Financeiro'!$4:$22))</definedName>
    <definedName name="Area_RFACM">OFFSET(#REF!,0,0,,COUNTA(#REF!))</definedName>
    <definedName name="BP_PT" localSheetId="2">OFFSET([3]Balanço!$C$4,0,0,,COUNTA([3]Balanço!$A$4:$IV$4))</definedName>
    <definedName name="BP_PT">OFFSET(Balanço!$C$4,0,0,,COUNTA(Balanço!$4:$4))</definedName>
    <definedName name="CPV_PT">OFFSET(#REF!,0,0,,COUNTA(#REF!))</definedName>
    <definedName name="DedV_PT">OFFSET(#REF!,0,0,,COUNTA(#REF!))</definedName>
    <definedName name="DesV_PT">OFFSET(#REF!,0,0,,COUNTA(#REF!))</definedName>
    <definedName name="DRE_PT" localSheetId="2">OFFSET([3]DRE!$C$4,0,0,,COUNTA([3]DRE!$A$4:$IV$4))</definedName>
    <definedName name="DRE_PT">OFFSET(DRE!#REF!,0,0,,COUNTA(DRE!$4:$4))</definedName>
    <definedName name="DREACM_PT">OFFSET(#REF!,0,0,,COUNTA(#REF!))</definedName>
    <definedName name="Fluxo_PT">OFFSET(#REF!,0,0,,COUNTA(#REF!))</definedName>
    <definedName name="Idioma">#REF!</definedName>
    <definedName name="Idioma_PT">#REF!</definedName>
    <definedName name="INDesl_PT" localSheetId="2">OFFSET([3]Balanço!#REF!,0,0,,COUNTA([3]Balanço!#REF!))</definedName>
    <definedName name="INDesl_PT">OFFSET(Balanço!#REF!,0,0,,COUNTA(Balanço!#REF!))</definedName>
    <definedName name="Invest_PT" localSheetId="2">OFFSET([3]Investimentos!$C$4,0,0,,COUNTA([3]Investimentos!$A$4:$IV$4))</definedName>
    <definedName name="Invest_PT">OFFSET(#REF!,0,0,,COUNTA(#REF!))</definedName>
    <definedName name="PNO_PT" localSheetId="2">OFFSET([3]Balanço!#REF!,0,0,,COUNTA([3]Balanço!#REF!))</definedName>
    <definedName name="PNO_PT">OFFSET(Balanço!#REF!,0,0,,COUNTA(Balanço!#REF!))</definedName>
    <definedName name="RFACM_PT">OFFSET(#REF!,0,0,,COUNTA(#REF!))</definedName>
    <definedName name="Rot_DRE" localSheetId="2">OFFSET([3]DRE!$C$4:$C$4,0,0,,COUNTA([3]DRE!$A$4:$IV$4))</definedName>
    <definedName name="Rot_DRE">OFFSET(DRE!#REF!,0,0,,COUNTA(DRE!$4:$4))</definedName>
    <definedName name="ROT_EXP">OFFSET(#REF!,0,0,,COUNTA(#REF!))</definedName>
    <definedName name="Rot_PT" localSheetId="2">OFFSET([3]Balanço!$C$4:$C$4,0,0,,COUNTA([3]Balanço!$A$4:$IV$4))</definedName>
    <definedName name="Rot_PT">OFFSET(Balanço!$C$4:$C$4,0,0,,COUNTA(Balanço!$4:$4))</definedName>
  </definedNames>
  <calcPr calcId="144525"/>
  <fileRecoveryPr repairLoad="1"/>
</workbook>
</file>

<file path=xl/calcChain.xml><?xml version="1.0" encoding="utf-8"?>
<calcChain xmlns="http://schemas.openxmlformats.org/spreadsheetml/2006/main">
  <c r="D84" i="9" l="1"/>
  <c r="E84" i="9"/>
  <c r="F84" i="9"/>
  <c r="G84" i="9"/>
  <c r="H84" i="9"/>
  <c r="I84" i="9"/>
  <c r="J84" i="9"/>
  <c r="K84" i="9"/>
  <c r="L84" i="9"/>
  <c r="C84" i="9"/>
  <c r="D74" i="1" l="1"/>
  <c r="E74" i="1"/>
  <c r="F74" i="1"/>
  <c r="G74" i="1"/>
  <c r="H74" i="1"/>
  <c r="I74" i="1"/>
  <c r="J74" i="1"/>
  <c r="J77" i="1" s="1"/>
  <c r="K74" i="1"/>
  <c r="K77" i="1" s="1"/>
  <c r="L74" i="1"/>
  <c r="L77" i="1" s="1"/>
  <c r="M74" i="1"/>
  <c r="M77" i="1" s="1"/>
  <c r="N74" i="1"/>
  <c r="N77" i="1" s="1"/>
  <c r="C74" i="1"/>
  <c r="D67" i="1"/>
  <c r="D83" i="1" s="1"/>
  <c r="D85" i="1" s="1"/>
  <c r="E67" i="1"/>
  <c r="E83" i="1" s="1"/>
  <c r="E85" i="1" s="1"/>
  <c r="F67" i="1"/>
  <c r="F83" i="1" s="1"/>
  <c r="F85" i="1" s="1"/>
  <c r="G67" i="1"/>
  <c r="G83" i="1" s="1"/>
  <c r="G85" i="1" s="1"/>
  <c r="H67" i="1"/>
  <c r="H83" i="1" s="1"/>
  <c r="H85" i="1" s="1"/>
  <c r="I67" i="1"/>
  <c r="I83" i="1" s="1"/>
  <c r="I85" i="1" s="1"/>
  <c r="J67" i="1"/>
  <c r="J83" i="1" s="1"/>
  <c r="J85" i="1" s="1"/>
  <c r="K67" i="1"/>
  <c r="K83" i="1" s="1"/>
  <c r="K85" i="1" s="1"/>
  <c r="L67" i="1"/>
  <c r="L83" i="1" s="1"/>
  <c r="L85" i="1" s="1"/>
  <c r="M67" i="1"/>
  <c r="M83" i="1" s="1"/>
  <c r="M85" i="1" s="1"/>
  <c r="N67" i="1"/>
  <c r="N83" i="1" s="1"/>
  <c r="N85" i="1" s="1"/>
  <c r="C67" i="1"/>
  <c r="C83" i="1" s="1"/>
  <c r="C85" i="1" s="1"/>
  <c r="D63" i="1"/>
  <c r="D65" i="1" s="1"/>
  <c r="E63" i="1"/>
  <c r="E65" i="1" s="1"/>
  <c r="F63" i="1"/>
  <c r="F65" i="1" s="1"/>
  <c r="G63" i="1"/>
  <c r="G65" i="1" s="1"/>
  <c r="H63" i="1"/>
  <c r="H65" i="1" s="1"/>
  <c r="I63" i="1"/>
  <c r="I65" i="1" s="1"/>
  <c r="J63" i="1"/>
  <c r="J65" i="1" s="1"/>
  <c r="K63" i="1"/>
  <c r="K65" i="1" s="1"/>
  <c r="L63" i="1"/>
  <c r="L65" i="1" s="1"/>
  <c r="M63" i="1"/>
  <c r="M65" i="1" s="1"/>
  <c r="N63" i="1"/>
  <c r="N65" i="1" s="1"/>
  <c r="C63" i="1"/>
  <c r="C65" i="1" s="1"/>
  <c r="D49" i="6"/>
  <c r="D51" i="6" s="1"/>
  <c r="E49" i="6"/>
  <c r="E51" i="6" s="1"/>
  <c r="F49" i="6"/>
  <c r="F51" i="6" s="1"/>
  <c r="G49" i="6"/>
  <c r="G51" i="6" s="1"/>
  <c r="H49" i="6"/>
  <c r="H51" i="6" s="1"/>
  <c r="I49" i="6"/>
  <c r="I51" i="6" s="1"/>
  <c r="J49" i="6"/>
  <c r="J51" i="6" s="1"/>
  <c r="K49" i="6"/>
  <c r="K51" i="6" s="1"/>
  <c r="L49" i="6"/>
  <c r="L51" i="6" s="1"/>
  <c r="M49" i="6"/>
  <c r="M51" i="6" s="1"/>
  <c r="N49" i="6"/>
  <c r="N51" i="6" s="1"/>
  <c r="O49" i="6"/>
  <c r="O51" i="6" s="1"/>
  <c r="P49" i="6"/>
  <c r="P51" i="6" s="1"/>
  <c r="Q49" i="6"/>
  <c r="Q51" i="6" s="1"/>
  <c r="R49" i="6"/>
  <c r="R51" i="6" s="1"/>
  <c r="S49" i="6"/>
  <c r="S51" i="6" s="1"/>
  <c r="T49" i="6"/>
  <c r="T51" i="6" s="1"/>
  <c r="U49" i="6"/>
  <c r="U51" i="6" s="1"/>
  <c r="V49" i="6"/>
  <c r="V51" i="6" s="1"/>
  <c r="W49" i="6"/>
  <c r="W51" i="6" s="1"/>
  <c r="X49" i="6"/>
  <c r="X51" i="6" s="1"/>
  <c r="Y49" i="6"/>
  <c r="Y51" i="6" s="1"/>
  <c r="Z49" i="6"/>
  <c r="Z51" i="6" s="1"/>
  <c r="AA49" i="6"/>
  <c r="AA51" i="6" s="1"/>
  <c r="AB49" i="6"/>
  <c r="AB51" i="6" s="1"/>
  <c r="AC49" i="6"/>
  <c r="AC51" i="6" s="1"/>
  <c r="AD49" i="6"/>
  <c r="AD51" i="6" s="1"/>
  <c r="AE49" i="6"/>
  <c r="AE51" i="6" s="1"/>
  <c r="AF49" i="6"/>
  <c r="AF51" i="6" s="1"/>
  <c r="AG49" i="6"/>
  <c r="AG51" i="6" s="1"/>
  <c r="AH49" i="6"/>
  <c r="AH51" i="6" s="1"/>
  <c r="AI49" i="6"/>
  <c r="AI51" i="6" s="1"/>
  <c r="AJ49" i="6"/>
  <c r="AJ51" i="6" s="1"/>
  <c r="AK49" i="6"/>
  <c r="AK51" i="6" s="1"/>
  <c r="AL49" i="6"/>
  <c r="AL51" i="6" s="1"/>
  <c r="AM49" i="6"/>
  <c r="AM51" i="6" s="1"/>
  <c r="AN49" i="6"/>
  <c r="AN51" i="6" s="1"/>
  <c r="AO49" i="6"/>
  <c r="AO51" i="6" s="1"/>
  <c r="C49" i="6"/>
  <c r="C51" i="6" s="1"/>
  <c r="D47" i="6"/>
  <c r="E47" i="6"/>
  <c r="F47" i="6"/>
  <c r="G47" i="6"/>
  <c r="H47" i="6"/>
  <c r="I47" i="6"/>
  <c r="J47" i="6"/>
  <c r="K47" i="6"/>
  <c r="L47" i="6"/>
  <c r="M47" i="6"/>
  <c r="N47" i="6"/>
  <c r="O47" i="6"/>
  <c r="P47" i="6"/>
  <c r="Q47" i="6"/>
  <c r="R47" i="6"/>
  <c r="S47" i="6"/>
  <c r="T47" i="6"/>
  <c r="U47" i="6"/>
  <c r="V47" i="6"/>
  <c r="W47" i="6"/>
  <c r="X47" i="6"/>
  <c r="Y47" i="6"/>
  <c r="Z47" i="6"/>
  <c r="AA47" i="6"/>
  <c r="AB47" i="6"/>
  <c r="AC47" i="6"/>
  <c r="AD47" i="6"/>
  <c r="AE47" i="6"/>
  <c r="AF47" i="6"/>
  <c r="AG47" i="6"/>
  <c r="AH47" i="6"/>
  <c r="AI47" i="6"/>
  <c r="AJ47" i="6"/>
  <c r="AK47" i="6"/>
  <c r="AL47" i="6"/>
  <c r="AM47" i="6"/>
  <c r="AN47" i="6"/>
  <c r="AO47" i="6"/>
  <c r="C47" i="6"/>
  <c r="D43" i="6"/>
  <c r="D45" i="6" s="1"/>
  <c r="E43" i="6"/>
  <c r="E45" i="6" s="1"/>
  <c r="F43" i="6"/>
  <c r="F45" i="6" s="1"/>
  <c r="G43" i="6"/>
  <c r="G45" i="6" s="1"/>
  <c r="H43" i="6"/>
  <c r="H45" i="6" s="1"/>
  <c r="I43" i="6"/>
  <c r="I45" i="6" s="1"/>
  <c r="J43" i="6"/>
  <c r="J45" i="6" s="1"/>
  <c r="K43" i="6"/>
  <c r="K45" i="6" s="1"/>
  <c r="L43" i="6"/>
  <c r="L45" i="6" s="1"/>
  <c r="M43" i="6"/>
  <c r="M45" i="6" s="1"/>
  <c r="N43" i="6"/>
  <c r="N45" i="6" s="1"/>
  <c r="O43" i="6"/>
  <c r="O45" i="6" s="1"/>
  <c r="P43" i="6"/>
  <c r="P45" i="6" s="1"/>
  <c r="Q43" i="6"/>
  <c r="Q45" i="6" s="1"/>
  <c r="R43" i="6"/>
  <c r="R45" i="6" s="1"/>
  <c r="S43" i="6"/>
  <c r="S45" i="6" s="1"/>
  <c r="T43" i="6"/>
  <c r="T45" i="6" s="1"/>
  <c r="U43" i="6"/>
  <c r="U45" i="6" s="1"/>
  <c r="V43" i="6"/>
  <c r="V45" i="6" s="1"/>
  <c r="W43" i="6"/>
  <c r="W45" i="6" s="1"/>
  <c r="X43" i="6"/>
  <c r="X45" i="6" s="1"/>
  <c r="Y43" i="6"/>
  <c r="Y45" i="6" s="1"/>
  <c r="Z43" i="6"/>
  <c r="Z45" i="6" s="1"/>
  <c r="AA43" i="6"/>
  <c r="AA45" i="6" s="1"/>
  <c r="AB43" i="6"/>
  <c r="AB45" i="6" s="1"/>
  <c r="AC43" i="6"/>
  <c r="AC45" i="6" s="1"/>
  <c r="AD43" i="6"/>
  <c r="AD45" i="6" s="1"/>
  <c r="AE43" i="6"/>
  <c r="AE45" i="6" s="1"/>
  <c r="AF43" i="6"/>
  <c r="AF45" i="6" s="1"/>
  <c r="AG43" i="6"/>
  <c r="AG45" i="6" s="1"/>
  <c r="AH43" i="6"/>
  <c r="AH45" i="6" s="1"/>
  <c r="AI43" i="6"/>
  <c r="AI45" i="6" s="1"/>
  <c r="AJ43" i="6"/>
  <c r="AJ45" i="6" s="1"/>
  <c r="AK43" i="6"/>
  <c r="AK45" i="6" s="1"/>
  <c r="AL43" i="6"/>
  <c r="AL45" i="6" s="1"/>
  <c r="AM43" i="6"/>
  <c r="AM45" i="6" s="1"/>
  <c r="AN43" i="6"/>
  <c r="AN45" i="6" s="1"/>
  <c r="AO43" i="6"/>
  <c r="AO45" i="6" s="1"/>
  <c r="C43" i="6"/>
  <c r="C45" i="6" s="1"/>
  <c r="D39" i="6"/>
  <c r="D41" i="6" s="1"/>
  <c r="E39" i="6"/>
  <c r="E41" i="6" s="1"/>
  <c r="F39" i="6"/>
  <c r="F41" i="6" s="1"/>
  <c r="G39" i="6"/>
  <c r="G41" i="6" s="1"/>
  <c r="H39" i="6"/>
  <c r="H41" i="6" s="1"/>
  <c r="I39" i="6"/>
  <c r="I41" i="6" s="1"/>
  <c r="J39" i="6"/>
  <c r="J41" i="6" s="1"/>
  <c r="K39" i="6"/>
  <c r="K41" i="6" s="1"/>
  <c r="L39" i="6"/>
  <c r="L41" i="6" s="1"/>
  <c r="M39" i="6"/>
  <c r="M41" i="6" s="1"/>
  <c r="N39" i="6"/>
  <c r="N41" i="6" s="1"/>
  <c r="O39" i="6"/>
  <c r="O41" i="6" s="1"/>
  <c r="P39" i="6"/>
  <c r="P41" i="6" s="1"/>
  <c r="Q39" i="6"/>
  <c r="Q41" i="6" s="1"/>
  <c r="R39" i="6"/>
  <c r="R41" i="6" s="1"/>
  <c r="S39" i="6"/>
  <c r="S41" i="6" s="1"/>
  <c r="T39" i="6"/>
  <c r="T41" i="6" s="1"/>
  <c r="U39" i="6"/>
  <c r="U41" i="6" s="1"/>
  <c r="V39" i="6"/>
  <c r="V41" i="6" s="1"/>
  <c r="W39" i="6"/>
  <c r="W41" i="6" s="1"/>
  <c r="X39" i="6"/>
  <c r="X41" i="6" s="1"/>
  <c r="Y39" i="6"/>
  <c r="Y41" i="6" s="1"/>
  <c r="Z39" i="6"/>
  <c r="Z41" i="6" s="1"/>
  <c r="AA39" i="6"/>
  <c r="AA41" i="6" s="1"/>
  <c r="AB39" i="6"/>
  <c r="AB41" i="6" s="1"/>
  <c r="AC39" i="6"/>
  <c r="AC41" i="6" s="1"/>
  <c r="AD39" i="6"/>
  <c r="AD41" i="6" s="1"/>
  <c r="AE39" i="6"/>
  <c r="AE41" i="6" s="1"/>
  <c r="AF39" i="6"/>
  <c r="AF41" i="6" s="1"/>
  <c r="AG39" i="6"/>
  <c r="AG41" i="6" s="1"/>
  <c r="AH39" i="6"/>
  <c r="AH41" i="6" s="1"/>
  <c r="AI39" i="6"/>
  <c r="AI41" i="6" s="1"/>
  <c r="AJ39" i="6"/>
  <c r="AJ41" i="6" s="1"/>
  <c r="AK39" i="6"/>
  <c r="AK41" i="6" s="1"/>
  <c r="AL39" i="6"/>
  <c r="AL41" i="6" s="1"/>
  <c r="AM39" i="6"/>
  <c r="AM41" i="6" s="1"/>
  <c r="AN39" i="6"/>
  <c r="AN41" i="6" s="1"/>
  <c r="AO39" i="6"/>
  <c r="AO41" i="6" s="1"/>
  <c r="C39" i="6"/>
  <c r="C41" i="6" s="1"/>
  <c r="D35" i="6"/>
  <c r="D37" i="6" s="1"/>
  <c r="E35" i="6"/>
  <c r="E37" i="6" s="1"/>
  <c r="F35" i="6"/>
  <c r="F37" i="6" s="1"/>
  <c r="G35" i="6"/>
  <c r="G37" i="6" s="1"/>
  <c r="H35" i="6"/>
  <c r="H37" i="6" s="1"/>
  <c r="I35" i="6"/>
  <c r="I37" i="6" s="1"/>
  <c r="J35" i="6"/>
  <c r="J37" i="6" s="1"/>
  <c r="K35" i="6"/>
  <c r="K37" i="6" s="1"/>
  <c r="L35" i="6"/>
  <c r="L37" i="6" s="1"/>
  <c r="M35" i="6"/>
  <c r="M37" i="6" s="1"/>
  <c r="N35" i="6"/>
  <c r="N37" i="6" s="1"/>
  <c r="O35" i="6"/>
  <c r="O37" i="6" s="1"/>
  <c r="P35" i="6"/>
  <c r="P37" i="6" s="1"/>
  <c r="Q35" i="6"/>
  <c r="Q37" i="6" s="1"/>
  <c r="R35" i="6"/>
  <c r="R37" i="6" s="1"/>
  <c r="S35" i="6"/>
  <c r="S37" i="6" s="1"/>
  <c r="T35" i="6"/>
  <c r="T37" i="6" s="1"/>
  <c r="U35" i="6"/>
  <c r="U37" i="6" s="1"/>
  <c r="V35" i="6"/>
  <c r="V37" i="6" s="1"/>
  <c r="W35" i="6"/>
  <c r="W37" i="6" s="1"/>
  <c r="X35" i="6"/>
  <c r="X37" i="6" s="1"/>
  <c r="Y35" i="6"/>
  <c r="Y37" i="6" s="1"/>
  <c r="Z35" i="6"/>
  <c r="Z37" i="6" s="1"/>
  <c r="AA35" i="6"/>
  <c r="AA37" i="6" s="1"/>
  <c r="AB35" i="6"/>
  <c r="AB37" i="6" s="1"/>
  <c r="AC35" i="6"/>
  <c r="AC37" i="6" s="1"/>
  <c r="AD35" i="6"/>
  <c r="AD37" i="6" s="1"/>
  <c r="AE35" i="6"/>
  <c r="AE37" i="6" s="1"/>
  <c r="AF35" i="6"/>
  <c r="AF37" i="6" s="1"/>
  <c r="AG35" i="6"/>
  <c r="AG37" i="6" s="1"/>
  <c r="AH35" i="6"/>
  <c r="AH37" i="6" s="1"/>
  <c r="AI35" i="6"/>
  <c r="AI37" i="6" s="1"/>
  <c r="AJ35" i="6"/>
  <c r="AJ37" i="6" s="1"/>
  <c r="AK35" i="6"/>
  <c r="AK37" i="6" s="1"/>
  <c r="AL35" i="6"/>
  <c r="AL37" i="6" s="1"/>
  <c r="AM35" i="6"/>
  <c r="AM37" i="6" s="1"/>
  <c r="AN35" i="6"/>
  <c r="AN37" i="6" s="1"/>
  <c r="AO35" i="6"/>
  <c r="AO37" i="6" s="1"/>
  <c r="C35" i="6"/>
  <c r="C37" i="6" s="1"/>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AI33" i="6"/>
  <c r="AJ33" i="6"/>
  <c r="AK33" i="6"/>
  <c r="AL33" i="6"/>
  <c r="AM33" i="6"/>
  <c r="AN33" i="6"/>
  <c r="AO33" i="6"/>
  <c r="C33" i="6"/>
  <c r="D79" i="9"/>
  <c r="E79" i="9"/>
  <c r="F79" i="9"/>
  <c r="G79" i="9"/>
  <c r="H79" i="9"/>
  <c r="I79" i="9"/>
  <c r="J79" i="9"/>
  <c r="K79" i="9"/>
  <c r="L79" i="9"/>
  <c r="C79" i="9"/>
  <c r="D77" i="9"/>
  <c r="E77" i="9"/>
  <c r="F77" i="9"/>
  <c r="G77" i="9"/>
  <c r="H77" i="9"/>
  <c r="I77" i="9"/>
  <c r="J77" i="9"/>
  <c r="K77" i="9"/>
  <c r="L77" i="9"/>
  <c r="C77" i="9"/>
  <c r="D75" i="9"/>
  <c r="E75" i="9"/>
  <c r="F75" i="9"/>
  <c r="G75" i="9"/>
  <c r="H75" i="9"/>
  <c r="I75" i="9"/>
  <c r="J75" i="9"/>
  <c r="K75" i="9"/>
  <c r="L75" i="9"/>
  <c r="C75" i="9"/>
  <c r="D71" i="9"/>
  <c r="D81" i="9" s="1"/>
  <c r="E71" i="9"/>
  <c r="E81" i="9" s="1"/>
  <c r="F71" i="9"/>
  <c r="F81" i="9" s="1"/>
  <c r="G71" i="9"/>
  <c r="G73" i="9" s="1"/>
  <c r="H71" i="9"/>
  <c r="H73" i="9" s="1"/>
  <c r="I71" i="9"/>
  <c r="I73" i="9" s="1"/>
  <c r="J71" i="9"/>
  <c r="J81" i="9" s="1"/>
  <c r="K71" i="9"/>
  <c r="K81" i="9" s="1"/>
  <c r="L71" i="9"/>
  <c r="L73" i="9" s="1"/>
  <c r="C71" i="9"/>
  <c r="C81" i="9" s="1"/>
  <c r="D73" i="9"/>
  <c r="J73" i="9"/>
  <c r="C73" i="9"/>
  <c r="BC39" i="13"/>
  <c r="BB39" i="13"/>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AU39" i="13"/>
  <c r="AT39" i="13"/>
  <c r="K73" i="9" l="1"/>
  <c r="J69" i="1"/>
  <c r="D69" i="1"/>
  <c r="C80" i="1"/>
  <c r="I80" i="1"/>
  <c r="I81" i="9"/>
  <c r="C69" i="1"/>
  <c r="I69" i="1"/>
  <c r="N80" i="1"/>
  <c r="H80" i="1"/>
  <c r="F73" i="9"/>
  <c r="H81" i="9"/>
  <c r="N69" i="1"/>
  <c r="H69" i="1"/>
  <c r="M80" i="1"/>
  <c r="G80" i="1"/>
  <c r="E73" i="9"/>
  <c r="G81" i="9"/>
  <c r="M69" i="1"/>
  <c r="G69" i="1"/>
  <c r="L80" i="1"/>
  <c r="F80" i="1"/>
  <c r="L81" i="9"/>
  <c r="L69" i="1"/>
  <c r="F69" i="1"/>
  <c r="K80" i="1"/>
  <c r="E80" i="1"/>
  <c r="K69" i="1"/>
  <c r="E69" i="1"/>
  <c r="J80" i="1"/>
  <c r="D80" i="1"/>
</calcChain>
</file>

<file path=xl/sharedStrings.xml><?xml version="1.0" encoding="utf-8"?>
<sst xmlns="http://schemas.openxmlformats.org/spreadsheetml/2006/main" count="2251" uniqueCount="348">
  <si>
    <t>Grendene S/A  - Consolidado</t>
  </si>
  <si>
    <t>Balanço Patrimonial</t>
  </si>
  <si>
    <t/>
  </si>
  <si>
    <t>1S07</t>
  </si>
  <si>
    <t>9M07</t>
  </si>
  <si>
    <t>2S07</t>
  </si>
  <si>
    <t>2007</t>
  </si>
  <si>
    <t>1S08</t>
  </si>
  <si>
    <t>9M08</t>
  </si>
  <si>
    <t>2S08</t>
  </si>
  <si>
    <t>2008</t>
  </si>
  <si>
    <t>1S09</t>
  </si>
  <si>
    <t>9M09</t>
  </si>
  <si>
    <t>2S09</t>
  </si>
  <si>
    <t>2009</t>
  </si>
  <si>
    <t>1S10</t>
  </si>
  <si>
    <t>9M10</t>
  </si>
  <si>
    <t>2S10</t>
  </si>
  <si>
    <t>2010</t>
  </si>
  <si>
    <t>1S11</t>
  </si>
  <si>
    <t>9M11</t>
  </si>
  <si>
    <t>2S11</t>
  </si>
  <si>
    <t>2011</t>
  </si>
  <si>
    <t>1S12</t>
  </si>
  <si>
    <t>9M12</t>
  </si>
  <si>
    <t>2S12</t>
  </si>
  <si>
    <t>2012</t>
  </si>
  <si>
    <t>Circulante</t>
  </si>
  <si>
    <t>Caixa e equivalentes de caixa</t>
  </si>
  <si>
    <t>Aplicações financeiras (CP)</t>
  </si>
  <si>
    <t>Títulos disponíveis para venda</t>
  </si>
  <si>
    <t>Títulos ao valor justo por meio do resultado</t>
  </si>
  <si>
    <t>Títulos mantidos até o vencimento</t>
  </si>
  <si>
    <t>Contas a receber de clientes</t>
  </si>
  <si>
    <t>Estoques</t>
  </si>
  <si>
    <t>Créditos tributários</t>
  </si>
  <si>
    <t>Imposto de renda e contribuição social a recuperar</t>
  </si>
  <si>
    <t>Títulos a receber</t>
  </si>
  <si>
    <t>Outros créditos</t>
  </si>
  <si>
    <t>Despesas antecipadas</t>
  </si>
  <si>
    <t>Não circulante</t>
  </si>
  <si>
    <t>Aplicações financeiras (LP)</t>
  </si>
  <si>
    <t>Depósitos judiciais</t>
  </si>
  <si>
    <t>Outros ativos não circulantes</t>
  </si>
  <si>
    <t>Imposto de renda e contribuição social diferidos</t>
  </si>
  <si>
    <t>Investimentos</t>
  </si>
  <si>
    <t>Imobilizado</t>
  </si>
  <si>
    <t>Intangível</t>
  </si>
  <si>
    <t>Total do ativo</t>
  </si>
  <si>
    <t>Empréstimos e financiamentos</t>
  </si>
  <si>
    <t>Fornecedores</t>
  </si>
  <si>
    <t>Comissões a pagar</t>
  </si>
  <si>
    <t>Impostos, taxas e contribuições</t>
  </si>
  <si>
    <t>Imposto de renda e contribuição social a pagar</t>
  </si>
  <si>
    <t>Salários e encargos a pagar</t>
  </si>
  <si>
    <t>Contas a pagar</t>
  </si>
  <si>
    <t>Outras contas a pagar</t>
  </si>
  <si>
    <t>Não Circulante</t>
  </si>
  <si>
    <t>Patrimônio líquido consolidado</t>
  </si>
  <si>
    <t>Participações de acionistas controladores</t>
  </si>
  <si>
    <t>Capital social realizado</t>
  </si>
  <si>
    <t>Reservas de capital</t>
  </si>
  <si>
    <t>Reservas de lucros</t>
  </si>
  <si>
    <t>Lucros acumulados</t>
  </si>
  <si>
    <t>Participações de acionistas não controladores</t>
  </si>
  <si>
    <t>Total do passivo e do patrimônio líquido</t>
  </si>
  <si>
    <t>Caixa e equiv. de caixa e aplic. financeiras</t>
  </si>
  <si>
    <t>Empréstimos e financiamentos (CP e LP)</t>
  </si>
  <si>
    <t>Caixa líquido</t>
  </si>
  <si>
    <t>Ebit</t>
  </si>
  <si>
    <t>Ebitda</t>
  </si>
  <si>
    <t>Preço / Lucro</t>
  </si>
  <si>
    <t>Preço / Ebit</t>
  </si>
  <si>
    <t>Preço / Ebitda</t>
  </si>
  <si>
    <t>Liquidez</t>
  </si>
  <si>
    <t>Liquidez geral</t>
  </si>
  <si>
    <t>Liquidez corrente</t>
  </si>
  <si>
    <t>Liquidez imediata</t>
  </si>
  <si>
    <t>Liquidez seca</t>
  </si>
  <si>
    <t>2006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</si>
  <si>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</si>
  <si>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</si>
  <si>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</si>
  <si>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</si>
  <si>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</si>
  <si>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</si>
  <si>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</si>
  <si>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</si>
  <si>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</si>
  <si>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</si>
  <si>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</si>
  <si>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</si>
  <si>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</si>
  <si>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</si>
  <si>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</si>
  <si>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</si>
  <si>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</si>
  <si>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</si>
  <si>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</si>
  <si>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</si>
  <si>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</si>
  <si>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</si>
  <si>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</si>
  <si>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</si>
  <si>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</si>
  <si>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Grendene S.A.</t>
  </si>
  <si>
    <t>Múltiplos</t>
  </si>
  <si>
    <t>Os acionistas inscritos em 22/09/09 receberam 2 (duas) novas ações para cada ação ordinária possuída, ficando ex-desdobro no dia 23/09/09. Por conseqüência, o capital social e o limite do capital autorizado da Companhia passaram de 100.000.000 (cem milhões) de ações ordinárias para 300.000.000 (trezentos milhões) de ações ordinárias</t>
  </si>
  <si>
    <t>Em 22/03/10 o Conselho de Administração aprovou o aumento de capital social por meio da emissão particular de 720.000 novas ações ordinárias, sem valor nominal, no âmbito do Plano de outorga de opções de compra ou subscrição de ações da Companhia, em razão do exercício de tais opções pelos executivos elegíveis da Companhia, autorizadas no 1º e no 2º programa. Desta forma, o capital social passou de 300.000.000 ações ordinárias para 300.720.000 ações ordinárias, sem valor nominal.</t>
  </si>
  <si>
    <t>Mercado interno</t>
  </si>
  <si>
    <t>Exportação</t>
  </si>
  <si>
    <t>Receita bruta de vendas</t>
  </si>
  <si>
    <t>Devolução de vendas e Impostos sobre a venda</t>
  </si>
  <si>
    <t>Descontos concedidos a clientes</t>
  </si>
  <si>
    <t>Deduções das vendas</t>
  </si>
  <si>
    <t>Receita líquida de vendas</t>
  </si>
  <si>
    <t>Custos dos produtos vendidos</t>
  </si>
  <si>
    <t>Lucro bruto</t>
  </si>
  <si>
    <t>Receita (despesas) operacionais</t>
  </si>
  <si>
    <t>Despesas com vendas</t>
  </si>
  <si>
    <t>Despesas gerais e administrativas</t>
  </si>
  <si>
    <t>Equivalência patrimonial</t>
  </si>
  <si>
    <t>Outras receitas operacionais</t>
  </si>
  <si>
    <t>Outras despesas operacionais</t>
  </si>
  <si>
    <t>EBIT</t>
  </si>
  <si>
    <t xml:space="preserve">Despesas financeiras </t>
  </si>
  <si>
    <t>Receitas financeiras</t>
  </si>
  <si>
    <t>Resultado financeiro</t>
  </si>
  <si>
    <t>Lucro antes da tributação</t>
  </si>
  <si>
    <t>Imposto de renda e Contribuição Social:</t>
  </si>
  <si>
    <t>Corrente</t>
  </si>
  <si>
    <t>Diferido</t>
  </si>
  <si>
    <t>Participação de acionistas não controladores</t>
  </si>
  <si>
    <t>Lucro líquido</t>
  </si>
  <si>
    <t>Depreciação e amortização</t>
  </si>
  <si>
    <t>EBITDA</t>
  </si>
  <si>
    <t>Total</t>
  </si>
  <si>
    <t>Dólar</t>
  </si>
  <si>
    <t>Dólar final - período</t>
  </si>
  <si>
    <t>Dólar médio - período</t>
  </si>
  <si>
    <t>Preço médio</t>
  </si>
  <si>
    <t>Exportação em US$</t>
  </si>
  <si>
    <t>Participação no volumes de pares vendidos</t>
  </si>
  <si>
    <t>Margens</t>
  </si>
  <si>
    <t>Bruta</t>
  </si>
  <si>
    <t>Líquida</t>
  </si>
  <si>
    <t>Lucro líquido do período / exercício</t>
  </si>
  <si>
    <t>Em milhares de reais</t>
  </si>
  <si>
    <t>Demonstração do resultado consolidado</t>
  </si>
  <si>
    <t>Lucro operacional antes do resultado financeiro e dos tributos</t>
  </si>
  <si>
    <t>Em milhares de pares</t>
  </si>
  <si>
    <t>Em reais</t>
  </si>
  <si>
    <t>Fluxo de caixa das atividades operacionais</t>
  </si>
  <si>
    <t>Lucro Líquido do período / exercício</t>
  </si>
  <si>
    <t>Ajustes de exercícios anteriores</t>
  </si>
  <si>
    <t>Ajustes de avaliação patrimonial</t>
  </si>
  <si>
    <t>Perdas cambiais com investimentos</t>
  </si>
  <si>
    <t>Ajustes a valor de mercado - aplicações financeiras</t>
  </si>
  <si>
    <t>Despesas de juros de financiamento</t>
  </si>
  <si>
    <t>Receita de juros de aplicações financeiras</t>
  </si>
  <si>
    <t>Variações cambiais, líquidas</t>
  </si>
  <si>
    <t>Variações nos ativos e passivos:</t>
  </si>
  <si>
    <t>Outras contas a receber</t>
  </si>
  <si>
    <t>Em investimentos</t>
  </si>
  <si>
    <t>Em imobilizado</t>
  </si>
  <si>
    <t>Em intangível</t>
  </si>
  <si>
    <t>Aplicações financeiras</t>
  </si>
  <si>
    <t>Resgate de aplicações financeiras</t>
  </si>
  <si>
    <t>Captação de empréstimos</t>
  </si>
  <si>
    <t>Pagamento de empréstimos</t>
  </si>
  <si>
    <t>Juros pagos</t>
  </si>
  <si>
    <t>Dividendos pagos</t>
  </si>
  <si>
    <t>Aquisição de ações em tesouraria</t>
  </si>
  <si>
    <t>Venda de ações em tesouraria pelo exercício de opção de compra</t>
  </si>
  <si>
    <t>Aumento do capital social</t>
  </si>
  <si>
    <t>Aumento / redução no caixa e equivalentes de caixa</t>
  </si>
  <si>
    <t>No ínicio do período / do exercício</t>
  </si>
  <si>
    <t>No final  do período / do exercício</t>
  </si>
  <si>
    <t>Demonstração do fluxo de caixa consolidado</t>
  </si>
  <si>
    <t>Tributos sobre o lucro</t>
  </si>
  <si>
    <t>Resultado financeiro líquido</t>
  </si>
  <si>
    <t>O negócio da Grendene é de baixa intensidade de capital sendo a depreciação em torno de 2% da Receita Líquida. Desta forma entendemos que a análise do Ebit faz mais sentido para a gestão da Companhia.</t>
  </si>
  <si>
    <t>* Demonstração conforme Instrução CVM nº 527, de 04 de outubro de 2012.</t>
  </si>
  <si>
    <t>Conciliação do EBIT/EBITDA</t>
  </si>
  <si>
    <t>Resultado Financeiro</t>
  </si>
  <si>
    <t>Despesas com operações de derivativos cambiais - BM&amp;FBOVESPA</t>
  </si>
  <si>
    <t>Despesas de financiamentos</t>
  </si>
  <si>
    <t>Despesas com variação cambial</t>
  </si>
  <si>
    <t>Provisão / Reversão de aplicações financeiras exterior</t>
  </si>
  <si>
    <t>Outras despesas financeiras</t>
  </si>
  <si>
    <t>Despesas financeiras</t>
  </si>
  <si>
    <t>Juros recebidos de clientes</t>
  </si>
  <si>
    <t>Receitas com operações de derivativos cambiais - BM&amp;FBOVESPA</t>
  </si>
  <si>
    <t>Receitas de aplicações financeiras</t>
  </si>
  <si>
    <t>Receitas com variação cambial</t>
  </si>
  <si>
    <t>Ajustes a valor presente (AVP)</t>
  </si>
  <si>
    <t>Outras receitas financeiras</t>
  </si>
  <si>
    <t>Investimentos totais</t>
  </si>
  <si>
    <t>Investimentos (Imobilizado e Intangível)</t>
  </si>
  <si>
    <t>Custo dos produtos vendidos</t>
  </si>
  <si>
    <t>Despesas com pessoal</t>
  </si>
  <si>
    <t xml:space="preserve">Matéria prima </t>
  </si>
  <si>
    <t>Material de uso e consumo</t>
  </si>
  <si>
    <t>Fretes</t>
  </si>
  <si>
    <t>Publicidade e propaganda</t>
  </si>
  <si>
    <t>Licenciamento exploração direitos autorais</t>
  </si>
  <si>
    <t>Comissões</t>
  </si>
  <si>
    <t>Energia</t>
  </si>
  <si>
    <t>Outras despesas</t>
  </si>
  <si>
    <t>Tipo de Ação</t>
  </si>
  <si>
    <t>Data da Aprovação</t>
  </si>
  <si>
    <t>Data ex-dividendo</t>
  </si>
  <si>
    <t>Data do Pagamento</t>
  </si>
  <si>
    <t>Tipo do Provento</t>
  </si>
  <si>
    <t>Valor R$ / por ação</t>
  </si>
  <si>
    <t>ON</t>
  </si>
  <si>
    <t>Dividendo</t>
  </si>
  <si>
    <t>Gerais</t>
  </si>
  <si>
    <t>Caixa líquido (em milhares de reais)</t>
  </si>
  <si>
    <t>2T13</t>
  </si>
  <si>
    <t>1S13</t>
  </si>
  <si>
    <t>9M13</t>
  </si>
  <si>
    <t>Ações em tesouraria</t>
  </si>
  <si>
    <t>3T13</t>
  </si>
  <si>
    <t>Patrimônio líquido consolidado (Em milhares de reais)</t>
  </si>
  <si>
    <t>Capital circulante líquido (em milhares de reais)</t>
  </si>
  <si>
    <t>Caixa e equivalentes de caixa e aplicações financeiras (CP e LP) (Em milhares de reais)</t>
  </si>
  <si>
    <t>Valor patrimonial da ação (R$)</t>
  </si>
  <si>
    <t>Capital circulante líquido por ação (R$)</t>
  </si>
  <si>
    <t>Caixa e equivalentes de caixa e aplicações financeiras (CP e LP) por ação (R$)</t>
  </si>
  <si>
    <t>Cotação da ação (Preço de fechamento no último dia do período) (R$)</t>
  </si>
  <si>
    <t>Cotação da ação (preço de fechamento no último dia do período para comparação) (R$)</t>
  </si>
  <si>
    <t>Quantidade de ações emitidas (ON) (Un)</t>
  </si>
  <si>
    <t>Quantidade de ações emitidas (ON) para comparação (Un)</t>
  </si>
  <si>
    <t>Quantidade de ações em tesouraria ao final do período (Un)</t>
  </si>
  <si>
    <t>Quantidade de ações em tesouraria para comparação ao final do período (Un)</t>
  </si>
  <si>
    <t>4T13</t>
  </si>
  <si>
    <t>2S13</t>
  </si>
  <si>
    <t>2013</t>
  </si>
  <si>
    <t>Custos e despesas antecipadas</t>
  </si>
  <si>
    <t>Obrigações contratuais - Licenciamentos</t>
  </si>
  <si>
    <t>Provisão para riscos trabalhistas</t>
  </si>
  <si>
    <t>4Q13</t>
  </si>
  <si>
    <t>2H13</t>
  </si>
  <si>
    <t>1T14</t>
  </si>
  <si>
    <t>Juros recebidos</t>
  </si>
  <si>
    <t>Custos e despesas por função</t>
  </si>
  <si>
    <t>Custos e despesas por natureza</t>
  </si>
  <si>
    <t>Matéria Prima</t>
  </si>
  <si>
    <t>Custo com pessoal</t>
  </si>
  <si>
    <t>Outros custos</t>
  </si>
  <si>
    <t>Total (1)</t>
  </si>
  <si>
    <t>Total (2)</t>
  </si>
  <si>
    <t>Total (3)</t>
  </si>
  <si>
    <t>Total ( 1 + 2 + 3 )</t>
  </si>
  <si>
    <t>Empréstimos e financiamentos (CP)</t>
  </si>
  <si>
    <t>Empréstimos e financiamentos (LP)</t>
  </si>
  <si>
    <t>Dividendos a pagar</t>
  </si>
  <si>
    <t>2T14</t>
  </si>
  <si>
    <t>1S14</t>
  </si>
  <si>
    <t>3T14</t>
  </si>
  <si>
    <t>9M14</t>
  </si>
  <si>
    <t>4T14</t>
  </si>
  <si>
    <t>2S14</t>
  </si>
  <si>
    <t>2014</t>
  </si>
  <si>
    <t>Realizável a longo prazo</t>
  </si>
  <si>
    <t>Licenciamentos</t>
  </si>
  <si>
    <t>Gestão para exploração de marcas</t>
  </si>
  <si>
    <t>Resultado na venda de ações em tesouraria</t>
  </si>
  <si>
    <t>R$ milhares</t>
  </si>
  <si>
    <t>Calçados</t>
  </si>
  <si>
    <t>Móveis</t>
  </si>
  <si>
    <t>Receita bruta por segmento</t>
  </si>
  <si>
    <t>Participação na receita bruta - Calçados</t>
  </si>
  <si>
    <t>Participação na receita bruta - Móveis</t>
  </si>
  <si>
    <t>Participação na receita bruta - Total</t>
  </si>
  <si>
    <t>Participação na receita bruta - Segmento</t>
  </si>
  <si>
    <t>Volume de pares - Calçados</t>
  </si>
  <si>
    <t>1T15</t>
  </si>
  <si>
    <t>Outros débitos</t>
  </si>
  <si>
    <t>2T15</t>
  </si>
  <si>
    <t>1S15</t>
  </si>
  <si>
    <t>3T15</t>
  </si>
  <si>
    <t>9M15</t>
  </si>
  <si>
    <t>Perdas estimadas para estoques obsoletos</t>
  </si>
  <si>
    <t>Fluxo de caixa das atividades de investimentos:</t>
  </si>
  <si>
    <t>Demonstração da variação no caixa e equivalentes de caixa:</t>
  </si>
  <si>
    <t>Cofins e PIS sobre receitas financeiras</t>
  </si>
  <si>
    <t>2015</t>
  </si>
  <si>
    <t>4T15</t>
  </si>
  <si>
    <t>2S15</t>
  </si>
  <si>
    <t>Provisão para perdas em controlada</t>
  </si>
  <si>
    <t>Perda por redução ao valor recuperável - ágio</t>
  </si>
  <si>
    <t>Serviços de terceiros</t>
  </si>
  <si>
    <t>Viagens e estadias</t>
  </si>
  <si>
    <t>Ajustes para conciliar o lucro ao caixa gerado pelas atividades operacionais:</t>
  </si>
  <si>
    <t>Ganho na venda e baixa de investimento</t>
  </si>
  <si>
    <t>Ganho na venda e baixa de imobilizado</t>
  </si>
  <si>
    <t>Ganho na venda e baixa de intangível</t>
  </si>
  <si>
    <t>Plano de opções de compra ou subscrição de ações</t>
  </si>
  <si>
    <t>Perdas estimadas para créditos de liquidação duvidosa</t>
  </si>
  <si>
    <t>Perdas estimadas para descontos pontualidade</t>
  </si>
  <si>
    <t>Caixa líquido gerado pelas atividades operacionais</t>
  </si>
  <si>
    <t>Caixa líquido consumido pelas atividades de investimento</t>
  </si>
  <si>
    <t>Fluxo de caixa das atividades de financiamento</t>
  </si>
  <si>
    <t>Caixa líquido consumido pelas atividades de financiamento</t>
  </si>
  <si>
    <t>A tabela abaixo mostra os proventos distribuídos aos acionistas nos períodos indicados:</t>
  </si>
  <si>
    <t>1T16</t>
  </si>
  <si>
    <t>JCP bruto</t>
  </si>
  <si>
    <t>2T16</t>
  </si>
  <si>
    <t>1S16</t>
  </si>
  <si>
    <t>Provisão para perdas / implantação de saldo por reversão</t>
  </si>
  <si>
    <t>Juros sobre o capital próprio pagos</t>
  </si>
  <si>
    <t>9M16</t>
  </si>
  <si>
    <t>3T16</t>
  </si>
  <si>
    <t>Outros resultados abrangentes</t>
  </si>
  <si>
    <t>2S16</t>
  </si>
  <si>
    <t>2016</t>
  </si>
  <si>
    <t>4T16</t>
  </si>
  <si>
    <t>1T17</t>
  </si>
  <si>
    <t>2T17</t>
  </si>
  <si>
    <t>1S17</t>
  </si>
  <si>
    <t>Perda na alienação de investimento</t>
  </si>
  <si>
    <t>Ganho por aumento de participação societária</t>
  </si>
  <si>
    <t>Perda por aumento de participação societária</t>
  </si>
  <si>
    <t>Fluxo de Caixa Empresa</t>
  </si>
  <si>
    <t>Capex</t>
  </si>
  <si>
    <t>Fluxo de Caixa acionista</t>
  </si>
  <si>
    <t>depreciação e amortização</t>
  </si>
  <si>
    <t>Capital de Giro</t>
  </si>
  <si>
    <t>FCFE</t>
  </si>
  <si>
    <t>Receita Líquida</t>
  </si>
  <si>
    <t>Lucro Bruto</t>
  </si>
  <si>
    <t>Margem Bruta</t>
  </si>
  <si>
    <t>SG&amp;A</t>
  </si>
  <si>
    <t>despesas percentual</t>
  </si>
  <si>
    <t>Resultado operacional</t>
  </si>
  <si>
    <t>Margem Operacional</t>
  </si>
  <si>
    <t>Lucro Líquido</t>
  </si>
  <si>
    <t>Margem Líquida</t>
  </si>
  <si>
    <t>aplicações financeiras</t>
  </si>
  <si>
    <t>aplic fin / total de ativos</t>
  </si>
  <si>
    <t>dívida bruta</t>
  </si>
  <si>
    <t>divida bruta / patrimonio líquido</t>
  </si>
  <si>
    <t>dívida líquida</t>
  </si>
  <si>
    <t>Capital Investido</t>
  </si>
  <si>
    <t>estrutura de capital</t>
  </si>
  <si>
    <t>capex/depreciaçãio</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</si>
</sst>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_(* #,##0_);_(* \(#,##0\);_(* &quot;-&quot;??_);_(@_)"/>
    <numFmt numFmtId="166" formatCode="dd/mm/yy;@"/>
    <numFmt numFmtId="167" formatCode="__@"/>
    <numFmt numFmtId="168" formatCode="_-* #,##0.0_-;\-* #,##0.0_-;_-* &quot;-&quot;??_-;_-@_-"/>
    <numFmt numFmtId="169" formatCode="_(* #,##0.0_);_(* \(#,##0.0\);_(* &quot;-&quot;??_);_(@_)"/>
    <numFmt numFmtId="170" formatCode="0.0%"/>
    <numFmt numFmtId="171" formatCode="_(* #,##0.0000_);_(* \(#,##0.0000\);_(* &quot;-&quot;??_);_(@_)"/>
    <numFmt numFmtId="172" formatCode="_-* #,##0_-;\-* #,##0_-;_-* &quot;-&quot;??_-;_-@_-"/>
    <numFmt numFmtId="173" formatCode="dd/mm/yyyy;@"/>
    <numFmt numFmtId="174" formatCode="_([$€-2]* #,##0.00_);_([$€-2]* \(#,##0.00\);_([$€-2]* &quot;-&quot;??_)"/>
    <numFmt numFmtId="175" formatCode="_(&quot;$&quot;* #,##0.00_);_(&quot;$&quot;* \(#,##0.00\);_(&quot;$&quot;* &quot;-&quot;??_);_(@_)"/>
    <numFmt numFmtId="176" formatCode="#,##0.000000000_);\(#,##0.000000000\)"/>
  </numFmts>
  <fonts count="21" x14ac:knownFonts="1">
    <font>
      <sz val="11"/>
      <color theme="1"/>
      <name val="Calibri"/>
      <family val="2"/>
      <scheme val="minor"/>
    </font>
    <font>
      <sz val="10"/>
      <name val="Arial"/>
      <family val="2"/>
    </font>
    <font>
      <b/>
      <sz val="10"/>
      <name val="Arial"/>
      <family val="2"/>
    </font>
    <font>
      <b/>
      <sz val="10"/>
      <color indexed="10"/>
      <name val="Arial"/>
      <family val="2"/>
    </font>
    <font>
      <b/>
      <sz val="10"/>
      <color indexed="9"/>
      <name val="Arial"/>
      <family val="2"/>
    </font>
    <font>
      <sz val="11"/>
      <color indexed="8"/>
      <name val="Calibri"/>
      <family val="2"/>
    </font>
    <font>
      <sz val="8"/>
      <name val="Arial"/>
      <family val="2"/>
    </font>
    <font>
      <i/>
      <sz val="10"/>
      <name val="Arial"/>
      <family val="2"/>
    </font>
    <font>
      <sz val="12"/>
      <name val="Times New Roman"/>
      <family val="1"/>
    </font>
    <font>
      <b/>
      <sz val="10"/>
      <color indexed="8"/>
      <name val="Arial"/>
      <family val="2"/>
    </font>
    <font>
      <sz val="10"/>
      <color indexed="8"/>
      <name val="Arial"/>
      <family val="2"/>
    </font>
    <font>
      <sz val="10"/>
      <color indexed="63"/>
      <name val="Arial"/>
      <family val="2"/>
    </font>
    <font>
      <sz val="10"/>
      <name val="MS Sans Serif"/>
      <family val="2"/>
    </font>
    <font>
      <sz val="11"/>
      <color theme="1"/>
      <name val="Calibri"/>
      <family val="2"/>
      <scheme val="minor"/>
    </font>
    <font>
      <b/>
      <sz val="10"/>
      <color theme="0"/>
      <name val="Arial"/>
      <family val="2"/>
    </font>
    <font>
      <b/>
      <sz val="11"/>
      <color theme="0"/>
      <name val="Calibri"/>
      <family val="2"/>
    </font>
    <font>
      <sz val="10"/>
      <color rgb="FFFF0000"/>
      <name val="Arial"/>
      <family val="2"/>
    </font>
    <font>
      <sz val="10"/>
      <color theme="1"/>
      <name val="Arial"/>
      <family val="2"/>
    </font>
    <font>
      <b/>
      <sz val="10"/>
      <color theme="1"/>
      <name val="Arial"/>
      <family val="2"/>
    </font>
    <font>
      <b/>
      <sz val="9"/>
      <color theme="0"/>
      <name val="Arial"/>
      <family val="2"/>
    </font>
    <font>
      <sz val="12"/>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27">
    <xf numFmtId="0" fontId="0" fillId="0" borderId="0"/>
    <xf numFmtId="174" fontId="1" fillId="0" borderId="0" applyFont="0" applyFill="0" applyBorder="0" applyAlignment="0" applyProtection="0"/>
    <xf numFmtId="175" fontId="1" fillId="0" borderId="0" applyFont="0" applyFill="0" applyBorder="0" applyAlignment="0" applyProtection="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2" fillId="0" borderId="0"/>
    <xf numFmtId="0" fontId="8" fillId="0" borderId="0"/>
    <xf numFmtId="0" fontId="1" fillId="0" borderId="0"/>
    <xf numFmtId="9" fontId="13"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164"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0" fontId="12" fillId="0" borderId="0" applyFont="0" applyFill="0" applyBorder="0" applyAlignment="0" applyProtection="0"/>
    <xf numFmtId="43" fontId="13"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0" fontId="1" fillId="0" borderId="0" xfId="0" applyFont="1" applyFill="1" applyBorder="1" applyAlignment="1">
      <alignment horizontal="left"/>
    </xf>
    <xf numFmtId="0" fontId="2" fillId="0" borderId="0" xfId="0" applyFont="1" applyFill="1" applyBorder="1" applyAlignment="1"/>
    <xf numFmtId="0" fontId="1" fillId="0" borderId="0" xfId="0" applyFont="1" applyFill="1" applyBorder="1"/>
    <xf numFmtId="165" fontId="3" fillId="0" borderId="0" xfId="0" applyNumberFormat="1" applyFont="1" applyFill="1" applyBorder="1" applyAlignment="1"/>
    <xf numFmtId="166" fontId="4" fillId="2" borderId="0" xfId="14" quotePrefix="1" applyNumberFormat="1" applyFont="1" applyFill="1" applyBorder="1" applyAlignment="1">
      <alignment horizontal="center" vertical="center"/>
    </xf>
    <xf numFmtId="0" fontId="2" fillId="0" borderId="0" xfId="0" applyFont="1" applyFill="1" applyBorder="1"/>
    <xf numFmtId="165" fontId="2" fillId="0" borderId="0" xfId="20" applyNumberFormat="1" applyFont="1" applyFill="1" applyBorder="1"/>
    <xf numFmtId="167" fontId="1" fillId="0" borderId="0" xfId="0" applyNumberFormat="1" applyFont="1" applyFill="1" applyBorder="1"/>
    <xf numFmtId="165" fontId="1" fillId="0" borderId="0" xfId="20" applyNumberFormat="1" applyFont="1" applyFill="1" applyBorder="1"/>
    <xf numFmtId="167" fontId="1" fillId="0" borderId="0" xfId="0" applyNumberFormat="1" applyFont="1" applyFill="1" applyBorder="1" applyAlignment="1">
      <alignment horizontal="left" indent="1"/>
    </xf>
    <xf numFmtId="0" fontId="4" fillId="2" borderId="0" xfId="14" applyFont="1" applyFill="1" applyBorder="1"/>
    <xf numFmtId="165" fontId="4" fillId="2" borderId="0" xfId="20" applyNumberFormat="1" applyFont="1" applyFill="1" applyBorder="1"/>
    <xf numFmtId="0" fontId="4" fillId="0" borderId="0" xfId="14" applyFont="1" applyFill="1" applyBorder="1"/>
    <xf numFmtId="165" fontId="4" fillId="0" borderId="0" xfId="20" applyNumberFormat="1" applyFont="1" applyFill="1" applyBorder="1"/>
    <xf numFmtId="165" fontId="2" fillId="0" borderId="0" xfId="0" applyNumberFormat="1" applyFont="1" applyFill="1" applyBorder="1" applyAlignment="1"/>
    <xf numFmtId="0" fontId="1" fillId="0" borderId="0" xfId="0" applyNumberFormat="1" applyFont="1" applyFill="1" applyBorder="1"/>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2" fillId="0" borderId="0" xfId="0" applyFont="1" applyFill="1" applyBorder="1" applyAlignment="1">
      <alignment horizontal="left"/>
    </xf>
    <xf numFmtId="0" fontId="1" fillId="0" borderId="0" xfId="0" applyFont="1" applyFill="1" applyBorder="1" applyAlignment="1">
      <alignment vertical="top"/>
    </xf>
    <xf numFmtId="168" fontId="1" fillId="0" borderId="0" xfId="20" applyNumberFormat="1" applyFont="1" applyFill="1" applyBorder="1"/>
    <xf numFmtId="169" fontId="1" fillId="0" borderId="0" xfId="0" applyNumberFormat="1" applyFont="1" applyFill="1" applyBorder="1"/>
    <xf numFmtId="14" fontId="4" fillId="2" borderId="0" xfId="14" quotePrefix="1" applyNumberFormat="1" applyFont="1" applyFill="1" applyBorder="1" applyAlignment="1">
      <alignment horizontal="center" vertical="center"/>
    </xf>
    <xf numFmtId="14" fontId="4" fillId="2" borderId="0" xfId="14" applyNumberFormat="1" applyFont="1" applyFill="1" applyBorder="1" applyAlignment="1">
      <alignment horizontal="center" vertical="center"/>
    </xf>
    <xf numFmtId="0" fontId="14" fillId="2" borderId="0" xfId="0" applyFont="1" applyFill="1" applyBorder="1" applyAlignment="1">
      <alignment vertical="center"/>
    </xf>
    <xf numFmtId="43" fontId="1" fillId="0" borderId="0" xfId="20" applyNumberFormat="1" applyFont="1" applyFill="1" applyBorder="1"/>
    <xf numFmtId="0" fontId="2" fillId="0" borderId="0" xfId="0" applyFont="1" applyFill="1" applyBorder="1" applyAlignment="1">
      <alignment horizontal="center"/>
    </xf>
    <xf numFmtId="170" fontId="2" fillId="0" borderId="0" xfId="15" applyNumberFormat="1" applyFont="1" applyFill="1" applyBorder="1" applyAlignment="1"/>
    <xf numFmtId="0" fontId="1" fillId="0" borderId="0" xfId="14" applyFont="1" applyFill="1" applyBorder="1" applyAlignment="1"/>
    <xf numFmtId="0" fontId="7" fillId="0" borderId="0" xfId="0" applyFont="1" applyBorder="1" applyAlignment="1">
      <alignment horizontal="left" vertical="top" wrapText="1"/>
    </xf>
    <xf numFmtId="165" fontId="7" fillId="0" borderId="0" xfId="20" applyNumberFormat="1" applyFont="1" applyFill="1" applyBorder="1"/>
    <xf numFmtId="0" fontId="1" fillId="0" borderId="0" xfId="14" applyFont="1" applyFill="1" applyBorder="1" applyAlignment="1">
      <alignment horizontal="left" indent="1"/>
    </xf>
    <xf numFmtId="167" fontId="1" fillId="0" borderId="0" xfId="13" applyNumberFormat="1" applyFont="1" applyFill="1" applyBorder="1" applyAlignment="1">
      <alignment vertical="center"/>
    </xf>
    <xf numFmtId="0" fontId="2" fillId="0" borderId="0" xfId="14" applyFont="1" applyFill="1" applyBorder="1" applyAlignment="1">
      <alignment vertical="top"/>
    </xf>
    <xf numFmtId="165" fontId="10" fillId="0" borderId="0" xfId="20" applyNumberFormat="1" applyFont="1" applyFill="1" applyBorder="1"/>
    <xf numFmtId="0" fontId="4" fillId="2" borderId="0" xfId="14" applyFont="1" applyFill="1" applyBorder="1" applyAlignment="1"/>
    <xf numFmtId="170" fontId="1" fillId="0" borderId="0" xfId="15" applyNumberFormat="1" applyFont="1" applyFill="1" applyBorder="1"/>
    <xf numFmtId="0" fontId="4" fillId="2" borderId="0" xfId="0" applyFont="1" applyFill="1" applyBorder="1" applyAlignment="1">
      <alignment vertical="center"/>
    </xf>
    <xf numFmtId="171" fontId="1" fillId="0" borderId="0" xfId="20" applyNumberFormat="1" applyFont="1" applyFill="1" applyBorder="1"/>
    <xf numFmtId="165" fontId="4" fillId="2" borderId="0" xfId="20" applyNumberFormat="1" applyFont="1" applyFill="1" applyBorder="1" applyAlignment="1">
      <alignment horizontal="center"/>
    </xf>
    <xf numFmtId="0" fontId="2" fillId="0" borderId="0" xfId="7" applyFont="1" applyFill="1" applyBorder="1" applyAlignment="1"/>
    <xf numFmtId="0" fontId="4" fillId="3" borderId="0" xfId="14" applyFont="1" applyFill="1" applyBorder="1" applyAlignment="1"/>
    <xf numFmtId="170" fontId="4" fillId="3" borderId="0" xfId="15" applyNumberFormat="1" applyFont="1" applyFill="1" applyBorder="1"/>
    <xf numFmtId="0" fontId="4" fillId="3" borderId="0" xfId="0" applyFont="1" applyFill="1" applyBorder="1" applyAlignment="1">
      <alignment vertical="center"/>
    </xf>
    <xf numFmtId="14" fontId="4" fillId="3" borderId="0" xfId="14" applyNumberFormat="1" applyFont="1" applyFill="1" applyBorder="1" applyAlignment="1">
      <alignment horizontal="center" vertical="center"/>
    </xf>
    <xf numFmtId="165" fontId="4" fillId="3" borderId="0" xfId="20" applyNumberFormat="1" applyFont="1" applyFill="1" applyBorder="1"/>
    <xf numFmtId="43" fontId="4" fillId="3" borderId="0" xfId="20" applyNumberFormat="1" applyFont="1" applyFill="1" applyBorder="1"/>
    <xf numFmtId="0" fontId="1" fillId="0" borderId="0" xfId="13" applyFont="1" applyAlignment="1">
      <alignment vertical="top"/>
    </xf>
    <xf numFmtId="0" fontId="1" fillId="0" borderId="0" xfId="13" applyFont="1"/>
    <xf numFmtId="0" fontId="1" fillId="0" borderId="0" xfId="0" applyFont="1" applyFill="1" applyBorder="1" applyAlignment="1">
      <alignment horizontal="left" vertical="top"/>
    </xf>
    <xf numFmtId="0" fontId="2" fillId="0" borderId="0" xfId="5" applyFont="1" applyBorder="1" applyAlignment="1"/>
    <xf numFmtId="0" fontId="1" fillId="0" borderId="0" xfId="13" applyFont="1" applyAlignment="1"/>
    <xf numFmtId="167" fontId="1" fillId="0" borderId="0" xfId="13" applyNumberFormat="1" applyFont="1" applyBorder="1" applyAlignment="1">
      <alignment vertical="center"/>
    </xf>
    <xf numFmtId="165" fontId="1" fillId="0" borderId="0" xfId="21" applyNumberFormat="1" applyFont="1" applyFill="1" applyBorder="1" applyAlignment="1">
      <alignment vertical="center"/>
    </xf>
    <xf numFmtId="0" fontId="2" fillId="0" borderId="0" xfId="5" applyFont="1" applyBorder="1" applyAlignment="1">
      <alignment vertical="center" wrapText="1"/>
    </xf>
    <xf numFmtId="165" fontId="10" fillId="0" borderId="0" xfId="21" applyNumberFormat="1" applyFont="1" applyFill="1" applyBorder="1" applyAlignment="1">
      <alignment vertical="center"/>
    </xf>
    <xf numFmtId="165" fontId="1" fillId="0" borderId="1" xfId="21" applyNumberFormat="1" applyFont="1" applyFill="1" applyBorder="1" applyAlignment="1">
      <alignment vertical="center"/>
    </xf>
    <xf numFmtId="165" fontId="2" fillId="0" borderId="0" xfId="21" applyNumberFormat="1" applyFont="1" applyBorder="1" applyAlignment="1">
      <alignment vertical="center"/>
    </xf>
    <xf numFmtId="165" fontId="10" fillId="0" borderId="1" xfId="21" applyNumberFormat="1" applyFont="1" applyFill="1" applyBorder="1" applyAlignment="1">
      <alignment vertical="center"/>
    </xf>
    <xf numFmtId="165" fontId="2" fillId="0" borderId="0" xfId="5" applyNumberFormat="1" applyFont="1" applyFill="1" applyBorder="1" applyAlignment="1">
      <alignment vertical="center"/>
    </xf>
    <xf numFmtId="165" fontId="9" fillId="0" borderId="1" xfId="21" applyNumberFormat="1" applyFont="1" applyBorder="1" applyAlignment="1"/>
    <xf numFmtId="165" fontId="9" fillId="0" borderId="0" xfId="21" applyNumberFormat="1" applyFont="1" applyBorder="1" applyAlignment="1"/>
    <xf numFmtId="165" fontId="1" fillId="0" borderId="0" xfId="21" applyNumberFormat="1" applyFont="1" applyFill="1" applyBorder="1" applyAlignment="1"/>
    <xf numFmtId="165" fontId="2" fillId="0" borderId="2" xfId="21" applyNumberFormat="1" applyFont="1" applyFill="1" applyBorder="1" applyAlignment="1">
      <alignment vertical="center"/>
    </xf>
    <xf numFmtId="165" fontId="1" fillId="0" borderId="0" xfId="13" applyNumberFormat="1" applyFont="1"/>
    <xf numFmtId="172" fontId="4" fillId="2" borderId="0" xfId="20" applyNumberFormat="1" applyFont="1" applyFill="1" applyBorder="1"/>
    <xf numFmtId="0" fontId="0" fillId="0" borderId="0" xfId="0" applyAlignment="1"/>
    <xf numFmtId="172" fontId="13" fillId="0" borderId="0" xfId="20" applyNumberFormat="1" applyFont="1"/>
    <xf numFmtId="14" fontId="4" fillId="2" borderId="0" xfId="14" quotePrefix="1" applyNumberFormat="1" applyFont="1" applyFill="1" applyBorder="1" applyAlignment="1">
      <alignment horizontal="left" vertical="center"/>
    </xf>
    <xf numFmtId="0" fontId="1" fillId="0" borderId="0" xfId="0" applyFont="1" applyAlignment="1">
      <alignment horizontal="left"/>
    </xf>
    <xf numFmtId="0" fontId="1" fillId="0" borderId="0" xfId="0" applyFont="1"/>
    <xf numFmtId="165" fontId="1" fillId="0" borderId="0" xfId="21" applyNumberFormat="1" applyFont="1"/>
    <xf numFmtId="165" fontId="4" fillId="2" borderId="0" xfId="21" applyNumberFormat="1" applyFont="1" applyFill="1" applyBorder="1"/>
    <xf numFmtId="165" fontId="1" fillId="0" borderId="0" xfId="21" applyNumberFormat="1" applyFont="1" applyFill="1"/>
    <xf numFmtId="0" fontId="14" fillId="2" borderId="0" xfId="0" applyFont="1" applyFill="1" applyBorder="1" applyAlignment="1">
      <alignment vertical="center" wrapText="1"/>
    </xf>
    <xf numFmtId="0" fontId="1" fillId="0" borderId="0" xfId="5" applyFont="1" applyFill="1"/>
    <xf numFmtId="0" fontId="2" fillId="0" borderId="0" xfId="5" applyFont="1" applyFill="1"/>
    <xf numFmtId="0" fontId="2" fillId="4" borderId="0" xfId="14" applyFont="1" applyFill="1" applyBorder="1" applyAlignment="1"/>
    <xf numFmtId="165" fontId="2" fillId="4" borderId="0" xfId="20" applyNumberFormat="1" applyFont="1" applyFill="1" applyBorder="1"/>
    <xf numFmtId="167" fontId="2" fillId="4" borderId="0" xfId="13" applyNumberFormat="1" applyFont="1" applyFill="1" applyBorder="1" applyAlignment="1">
      <alignment vertical="center" wrapText="1"/>
    </xf>
    <xf numFmtId="167" fontId="2" fillId="4" borderId="0" xfId="13" applyNumberFormat="1" applyFont="1" applyFill="1" applyBorder="1" applyAlignment="1">
      <alignment vertical="center"/>
    </xf>
    <xf numFmtId="0" fontId="2" fillId="4" borderId="0" xfId="14" applyFont="1" applyFill="1" applyBorder="1" applyAlignment="1">
      <alignment vertical="top" wrapText="1"/>
    </xf>
    <xf numFmtId="165" fontId="9" fillId="4" borderId="0" xfId="20" applyNumberFormat="1" applyFont="1" applyFill="1" applyBorder="1"/>
    <xf numFmtId="172" fontId="2" fillId="4" borderId="0" xfId="20" applyNumberFormat="1" applyFont="1" applyFill="1" applyBorder="1"/>
    <xf numFmtId="0" fontId="15" fillId="2" borderId="0" xfId="0" applyFont="1" applyFill="1" applyBorder="1"/>
    <xf numFmtId="0" fontId="16" fillId="0" borderId="0" xfId="0" applyFont="1" applyBorder="1" applyAlignment="1">
      <alignment vertical="top" wrapText="1"/>
    </xf>
    <xf numFmtId="0" fontId="6" fillId="0" borderId="0" xfId="0" applyFont="1" applyBorder="1" applyAlignment="1"/>
    <xf numFmtId="37" fontId="17" fillId="0" borderId="0" xfId="0" applyNumberFormat="1" applyFont="1" applyBorder="1" applyAlignment="1">
      <alignment horizontal="right" wrapText="1"/>
    </xf>
    <xf numFmtId="0" fontId="17" fillId="0" borderId="0" xfId="0" applyFont="1" applyBorder="1"/>
    <xf numFmtId="0" fontId="14" fillId="2" borderId="0" xfId="0" applyFont="1" applyFill="1" applyBorder="1" applyAlignment="1">
      <alignment horizontal="left" wrapText="1"/>
    </xf>
    <xf numFmtId="0" fontId="14" fillId="2" borderId="0" xfId="0" applyFont="1" applyFill="1" applyBorder="1" applyAlignment="1">
      <alignment horizontal="center"/>
    </xf>
    <xf numFmtId="0" fontId="17" fillId="0" borderId="0" xfId="0" applyFont="1" applyBorder="1" applyAlignment="1">
      <alignment horizontal="left" wrapText="1"/>
    </xf>
    <xf numFmtId="37" fontId="17" fillId="0" borderId="0" xfId="0" applyNumberFormat="1" applyFont="1" applyBorder="1" applyAlignment="1">
      <alignment horizontal="right" vertical="center"/>
    </xf>
    <xf numFmtId="37" fontId="14" fillId="2" borderId="0" xfId="0" applyNumberFormat="1" applyFont="1" applyFill="1" applyBorder="1" applyAlignment="1">
      <alignment horizontal="right" vertical="center"/>
    </xf>
    <xf numFmtId="0" fontId="17" fillId="0" borderId="0" xfId="0" applyFont="1" applyBorder="1" applyAlignment="1">
      <alignment wrapText="1"/>
    </xf>
    <xf numFmtId="0" fontId="18" fillId="0" borderId="0" xfId="0" applyFont="1" applyBorder="1" applyAlignment="1">
      <alignment horizontal="right" wrapText="1"/>
    </xf>
    <xf numFmtId="0" fontId="17" fillId="0" borderId="0" xfId="0" applyFont="1" applyBorder="1" applyAlignment="1">
      <alignment horizontal="right" wrapText="1"/>
    </xf>
    <xf numFmtId="3" fontId="17" fillId="0" borderId="0" xfId="0" applyNumberFormat="1" applyFont="1" applyBorder="1" applyAlignment="1">
      <alignment horizontal="right" wrapText="1"/>
    </xf>
    <xf numFmtId="0" fontId="14" fillId="2" borderId="0" xfId="0" applyFont="1" applyFill="1" applyBorder="1" applyAlignment="1">
      <alignment horizontal="left"/>
    </xf>
    <xf numFmtId="0" fontId="17" fillId="0" borderId="0" xfId="0" applyFont="1" applyBorder="1" applyAlignment="1">
      <alignment horizontal="left"/>
    </xf>
    <xf numFmtId="37" fontId="17" fillId="0" borderId="0" xfId="20" applyNumberFormat="1" applyFont="1" applyBorder="1" applyAlignment="1">
      <alignment horizontal="right" vertical="center"/>
    </xf>
    <xf numFmtId="37" fontId="14" fillId="2" borderId="0" xfId="20" applyNumberFormat="1" applyFont="1" applyFill="1" applyBorder="1" applyAlignment="1">
      <alignment horizontal="right" vertical="center"/>
    </xf>
    <xf numFmtId="0" fontId="16" fillId="0" borderId="0" xfId="0" applyFont="1" applyAlignment="1">
      <alignment horizontal="justify" wrapText="1"/>
    </xf>
    <xf numFmtId="0" fontId="0" fillId="0" borderId="0" xfId="0" applyFont="1" applyAlignment="1"/>
    <xf numFmtId="0" fontId="0" fillId="0" borderId="0" xfId="0" applyFont="1" applyAlignment="1">
      <alignment wrapText="1"/>
    </xf>
    <xf numFmtId="165" fontId="1" fillId="0" borderId="0" xfId="23" applyNumberFormat="1" applyFont="1" applyFill="1" applyBorder="1"/>
    <xf numFmtId="165" fontId="4" fillId="2" borderId="0" xfId="23" applyNumberFormat="1" applyFont="1" applyFill="1" applyBorder="1"/>
    <xf numFmtId="165" fontId="10" fillId="0" borderId="0" xfId="23" applyNumberFormat="1" applyFont="1" applyFill="1" applyBorder="1"/>
    <xf numFmtId="0" fontId="6" fillId="0" borderId="0" xfId="5" applyFont="1" applyFill="1" applyAlignment="1">
      <alignment horizontal="right"/>
    </xf>
    <xf numFmtId="37" fontId="17" fillId="0" borderId="0" xfId="0" applyNumberFormat="1" applyFont="1" applyBorder="1"/>
    <xf numFmtId="0" fontId="18" fillId="5" borderId="0" xfId="0" applyFont="1" applyFill="1" applyBorder="1"/>
    <xf numFmtId="0" fontId="18" fillId="5" borderId="0" xfId="0" applyFont="1" applyFill="1" applyBorder="1" applyAlignment="1">
      <alignment horizontal="center"/>
    </xf>
    <xf numFmtId="0" fontId="17" fillId="0" borderId="0" xfId="0" applyFont="1" applyBorder="1" applyAlignment="1">
      <alignment horizontal="left" indent="1"/>
    </xf>
    <xf numFmtId="0" fontId="17" fillId="0" borderId="0" xfId="0" applyFont="1" applyFill="1" applyBorder="1" applyAlignment="1">
      <alignment horizontal="left" indent="1"/>
    </xf>
    <xf numFmtId="37" fontId="19" fillId="2" borderId="0" xfId="20" applyNumberFormat="1" applyFont="1" applyFill="1" applyBorder="1" applyAlignment="1">
      <alignment horizontal="right" vertical="center"/>
    </xf>
    <xf numFmtId="167" fontId="1" fillId="0" borderId="0" xfId="0" applyNumberFormat="1" applyFont="1" applyFill="1" applyBorder="1" applyAlignment="1">
      <alignment horizontal="left" indent="2"/>
    </xf>
    <xf numFmtId="14" fontId="4" fillId="3" borderId="0" xfId="14" quotePrefix="1" applyNumberFormat="1" applyFont="1" applyFill="1" applyBorder="1" applyAlignment="1">
      <alignment horizontal="center" vertical="center"/>
    </xf>
    <xf numFmtId="0" fontId="14" fillId="2" borderId="0" xfId="0" quotePrefix="1" applyFont="1" applyFill="1" applyBorder="1" applyAlignment="1">
      <alignment horizontal="center"/>
    </xf>
    <xf numFmtId="0" fontId="18" fillId="5" borderId="0" xfId="0" quotePrefix="1" applyFont="1" applyFill="1" applyBorder="1" applyAlignment="1">
      <alignment horizontal="center"/>
    </xf>
    <xf numFmtId="0" fontId="1" fillId="4" borderId="0" xfId="14" applyFont="1" applyFill="1" applyBorder="1" applyAlignment="1">
      <alignment horizontal="left" indent="1"/>
    </xf>
    <xf numFmtId="165" fontId="1" fillId="4" borderId="0" xfId="20" applyNumberFormat="1" applyFont="1" applyFill="1" applyBorder="1"/>
    <xf numFmtId="37" fontId="0" fillId="0" borderId="0" xfId="0" applyNumberFormat="1" applyBorder="1"/>
    <xf numFmtId="43" fontId="1" fillId="0" borderId="0" xfId="0" applyNumberFormat="1" applyFont="1" applyFill="1" applyBorder="1"/>
    <xf numFmtId="0" fontId="4" fillId="2" borderId="3" xfId="5" applyFont="1" applyFill="1" applyBorder="1" applyAlignment="1">
      <alignment horizontal="center" vertical="center" wrapText="1"/>
    </xf>
    <xf numFmtId="0" fontId="1" fillId="0" borderId="3" xfId="0" applyFont="1" applyFill="1" applyBorder="1" applyAlignment="1">
      <alignment horizontal="center"/>
    </xf>
    <xf numFmtId="173" fontId="1" fillId="0" borderId="3" xfId="0" applyNumberFormat="1" applyFont="1" applyFill="1" applyBorder="1" applyAlignment="1">
      <alignment horizontal="center"/>
    </xf>
    <xf numFmtId="176" fontId="11" fillId="0" borderId="3" xfId="26" applyNumberFormat="1" applyFont="1" applyFill="1" applyBorder="1" applyAlignment="1">
      <alignment wrapText="1"/>
    </xf>
    <xf numFmtId="0" fontId="1" fillId="0" borderId="0" xfId="5" applyFont="1" applyFill="1" applyBorder="1" applyAlignment="1">
      <alignment vertical="center"/>
    </xf>
    <xf numFmtId="165" fontId="2" fillId="0" borderId="0" xfId="21" applyNumberFormat="1" applyFont="1" applyFill="1" applyBorder="1" applyAlignment="1">
      <alignment vertical="center"/>
    </xf>
    <xf numFmtId="0" fontId="2" fillId="0" borderId="0" xfId="5" applyFont="1" applyFill="1" applyBorder="1" applyAlignment="1">
      <alignment vertical="center"/>
    </xf>
    <xf numFmtId="0" fontId="2" fillId="0" borderId="0" xfId="5" applyFont="1" applyFill="1" applyBorder="1" applyAlignment="1">
      <alignment vertical="center" wrapText="1"/>
    </xf>
    <xf numFmtId="165" fontId="1" fillId="0" borderId="0" xfId="20" applyNumberFormat="1" applyFont="1" applyFill="1" applyBorder="1" applyAlignment="1">
      <alignment vertical="center"/>
    </xf>
    <xf numFmtId="0" fontId="1" fillId="4" borderId="0" xfId="0" applyFont="1" applyFill="1" applyBorder="1" applyAlignment="1">
      <alignment vertical="center"/>
    </xf>
    <xf numFmtId="165" fontId="1" fillId="4" borderId="0" xfId="20" applyNumberFormat="1" applyFont="1" applyFill="1" applyBorder="1" applyAlignment="1">
      <alignment vertical="center"/>
    </xf>
    <xf numFmtId="165" fontId="1" fillId="0" borderId="0" xfId="0" applyNumberFormat="1" applyFont="1" applyFill="1" applyBorder="1" applyAlignment="1">
      <alignment vertical="center"/>
    </xf>
    <xf numFmtId="43" fontId="1" fillId="4" borderId="0" xfId="20" applyNumberFormat="1" applyFont="1" applyFill="1" applyBorder="1" applyAlignment="1">
      <alignment vertical="center"/>
    </xf>
    <xf numFmtId="43" fontId="1" fillId="0" borderId="0" xfId="20" applyNumberFormat="1" applyFont="1" applyFill="1" applyBorder="1" applyAlignment="1">
      <alignment vertical="center"/>
    </xf>
    <xf numFmtId="0" fontId="1" fillId="4" borderId="0" xfId="0" applyFont="1" applyFill="1" applyBorder="1" applyAlignment="1">
      <alignment vertical="top" wrapText="1"/>
    </xf>
    <xf numFmtId="3" fontId="1" fillId="0" borderId="0" xfId="0" applyNumberFormat="1" applyFont="1" applyFill="1" applyBorder="1"/>
    <xf numFmtId="0" fontId="1" fillId="0" borderId="0" xfId="13" applyFont="1" applyBorder="1"/>
    <xf numFmtId="0" fontId="7" fillId="0" borderId="0" xfId="0" applyFont="1" applyFill="1" applyBorder="1" applyAlignment="1">
      <alignment horizontal="left"/>
    </xf>
    <xf numFmtId="167" fontId="7" fillId="0" borderId="0" xfId="13" applyNumberFormat="1" applyFont="1" applyFill="1" applyBorder="1" applyAlignment="1">
      <alignment vertical="center"/>
    </xf>
    <xf numFmtId="43" fontId="7" fillId="0" borderId="0" xfId="20" applyNumberFormat="1" applyFont="1" applyFill="1" applyBorder="1"/>
    <xf numFmtId="0" fontId="7" fillId="0" borderId="0" xfId="0" applyFont="1" applyFill="1" applyBorder="1"/>
    <xf numFmtId="165" fontId="1" fillId="0" borderId="0" xfId="0" applyNumberFormat="1" applyFont="1" applyFill="1" applyBorder="1"/>
    <xf numFmtId="10" fontId="1" fillId="0" borderId="0" xfId="15" applyNumberFormat="1" applyFont="1" applyFill="1" applyBorder="1"/>
    <xf numFmtId="0" fontId="20" fillId="0" borderId="0" xfId="0" applyFont="1" applyFill="1" applyBorder="1" applyAlignment="1">
      <alignment horizontal="left"/>
    </xf>
    <xf numFmtId="0" fontId="20" fillId="0" borderId="0" xfId="0" applyFont="1" applyFill="1" applyBorder="1"/>
    <xf numFmtId="165" fontId="20" fillId="0" borderId="0" xfId="0" applyNumberFormat="1" applyFont="1" applyFill="1" applyBorder="1"/>
  </cellXfs>
  <cellStyles count="27">
    <cellStyle name="Euro" xfId="1"/>
    <cellStyle name="Moeda 2" xfId="2"/>
    <cellStyle name="Normal" xfId="0" builtinId="0"/>
    <cellStyle name="Normal 2" xfId="3"/>
    <cellStyle name="Normal 2 2" xfId="4"/>
    <cellStyle name="Normal 3" xfId="5"/>
    <cellStyle name="Normal 3 2" xfId="6"/>
    <cellStyle name="Normal 4" xfId="7"/>
    <cellStyle name="Normal 4 2" xfId="8"/>
    <cellStyle name="Normal 5" xfId="9"/>
    <cellStyle name="Normal 6" xfId="10"/>
    <cellStyle name="Normal 7" xfId="11"/>
    <cellStyle name="Normal 8" xfId="12"/>
    <cellStyle name="Normal_!1T05_cash_flow_Pro_Forma" xfId="13"/>
    <cellStyle name="Normal_!ITR 1T05_Pró-forma" xfId="14"/>
    <cellStyle name="Porcentagem" xfId="15" builtinId="5"/>
    <cellStyle name="Porcentagem 2" xfId="16"/>
    <cellStyle name="Porcentagem 2 2" xfId="17"/>
    <cellStyle name="Porcentagem 3" xfId="18"/>
    <cellStyle name="Porcentagem 4" xfId="19"/>
    <cellStyle name="Separador de milhares 2" xfId="21"/>
    <cellStyle name="Separador de milhares 2 2" xfId="22"/>
    <cellStyle name="Separador de milhares 3" xfId="23"/>
    <cellStyle name="Separador de milhares 4" xfId="24"/>
    <cellStyle name="Separador de milhares 5" xfId="25"/>
    <cellStyle name="Separador de milhares 6" xfId="26"/>
    <cellStyle name="Vírgula" xfId="20"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Balanço!$C$4:$N$4</c:f>
              <c:strCache>
                <c:ptCount val="12"/>
                <c:pt idx="0">
                  <c:v>2006</c:v>
                </c:pt>
                <c:pt idx="1">
                  <c:v>2007</c:v>
                </c:pt>
                <c:pt idx="2">
                  <c:v>2008</c:v>
                </c:pt>
                <c:pt idx="3">
                  <c:v>2009</c:v>
                </c:pt>
                <c:pt idx="4">
                  <c:v>2010</c:v>
                </c:pt>
                <c:pt idx="5">
                  <c:v>2011</c:v>
                </c:pt>
                <c:pt idx="6">
                  <c:v>2012</c:v>
                </c:pt>
                <c:pt idx="7">
                  <c:v>2013</c:v>
                </c:pt>
                <c:pt idx="8">
                  <c:v>2014</c:v>
                </c:pt>
                <c:pt idx="9">
                  <c:v>2015</c:v>
                </c:pt>
                <c:pt idx="10">
                  <c:v>2016</c:v>
                </c:pt>
                <c:pt idx="11">
                  <c:v>1S17</c:v>
                </c:pt>
              </c:strCache>
            </c:strRef>
          </c:cat>
          <c:val>
            <c:numRef>
              <c:f>Balanço!$C$67:$N$67</c:f>
              <c:numCache>
                <c:formatCode>_(* #,##0_);_(* \(#,##0\);_(* "-"??_);_(@_)</c:formatCode>
                <c:ptCount val="12"/>
                <c:pt idx="0">
                  <c:v>278752</c:v>
                </c:pt>
                <c:pt idx="1">
                  <c:v>182188</c:v>
                </c:pt>
                <c:pt idx="2">
                  <c:v>223971</c:v>
                </c:pt>
                <c:pt idx="3">
                  <c:v>140775</c:v>
                </c:pt>
                <c:pt idx="4">
                  <c:v>181266</c:v>
                </c:pt>
                <c:pt idx="5">
                  <c:v>110674</c:v>
                </c:pt>
                <c:pt idx="6">
                  <c:v>137963</c:v>
                </c:pt>
                <c:pt idx="7">
                  <c:v>117736</c:v>
                </c:pt>
                <c:pt idx="8">
                  <c:v>171357</c:v>
                </c:pt>
                <c:pt idx="9">
                  <c:v>212825</c:v>
                </c:pt>
                <c:pt idx="10">
                  <c:v>125372</c:v>
                </c:pt>
                <c:pt idx="11">
                  <c:v>120470</c:v>
                </c:pt>
              </c:numCache>
            </c:numRef>
          </c:val>
        </c:ser>
        <c:dLbls>
          <c:showLegendKey val="0"/>
          <c:showVal val="0"/>
          <c:showCatName val="0"/>
          <c:showSerName val="0"/>
          <c:showPercent val="0"/>
          <c:showBubbleSize val="0"/>
        </c:dLbls>
        <c:gapWidth val="150"/>
        <c:shape val="box"/>
        <c:axId val="718962176"/>
        <c:axId val="194193664"/>
        <c:axId val="0"/>
      </c:bar3DChart>
      <c:catAx>
        <c:axId val="718962176"/>
        <c:scaling>
          <c:orientation val="minMax"/>
        </c:scaling>
        <c:delete val="0"/>
        <c:axPos val="b"/>
        <c:majorTickMark val="out"/>
        <c:minorTickMark val="none"/>
        <c:tickLblPos val="nextTo"/>
        <c:crossAx val="194193664"/>
        <c:crosses val="autoZero"/>
        <c:auto val="1"/>
        <c:lblAlgn val="ctr"/>
        <c:lblOffset val="100"/>
        <c:noMultiLvlLbl val="0"/>
      </c:catAx>
      <c:valAx>
        <c:axId val="194193664"/>
        <c:scaling>
          <c:orientation val="minMax"/>
        </c:scaling>
        <c:delete val="0"/>
        <c:axPos val="l"/>
        <c:majorGridlines/>
        <c:numFmt formatCode="_(* #,##0_);_(* \(#,##0\);_(* &quot;-&quot;??_);_(@_)" sourceLinked="1"/>
        <c:majorTickMark val="out"/>
        <c:minorTickMark val="none"/>
        <c:tickLblPos val="nextTo"/>
        <c:crossAx val="718962176"/>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val>
            <c:numRef>
              <c:f>FluxoCaixa!$C$73:$J$73</c:f>
              <c:numCache>
                <c:formatCode>_(* #,##0_);_(* \(#,##0\);_(* "-"??_);_(@_)</c:formatCode>
                <c:ptCount val="8"/>
                <c:pt idx="0">
                  <c:v>128088</c:v>
                </c:pt>
                <c:pt idx="1">
                  <c:v>213963</c:v>
                </c:pt>
                <c:pt idx="2">
                  <c:v>28404</c:v>
                </c:pt>
                <c:pt idx="3">
                  <c:v>129023</c:v>
                </c:pt>
                <c:pt idx="4">
                  <c:v>149269</c:v>
                </c:pt>
                <c:pt idx="5">
                  <c:v>365869</c:v>
                </c:pt>
                <c:pt idx="6">
                  <c:v>369493</c:v>
                </c:pt>
                <c:pt idx="7">
                  <c:v>495003</c:v>
                </c:pt>
              </c:numCache>
            </c:numRef>
          </c:val>
        </c:ser>
        <c:dLbls>
          <c:showLegendKey val="0"/>
          <c:showVal val="0"/>
          <c:showCatName val="0"/>
          <c:showSerName val="0"/>
          <c:showPercent val="0"/>
          <c:showBubbleSize val="0"/>
        </c:dLbls>
        <c:gapWidth val="150"/>
        <c:shape val="box"/>
        <c:axId val="200002048"/>
        <c:axId val="737017856"/>
        <c:axId val="0"/>
      </c:bar3DChart>
      <c:catAx>
        <c:axId val="200002048"/>
        <c:scaling>
          <c:orientation val="minMax"/>
        </c:scaling>
        <c:delete val="0"/>
        <c:axPos val="b"/>
        <c:majorTickMark val="out"/>
        <c:minorTickMark val="none"/>
        <c:tickLblPos val="nextTo"/>
        <c:crossAx val="737017856"/>
        <c:crosses val="autoZero"/>
        <c:auto val="1"/>
        <c:lblAlgn val="ctr"/>
        <c:lblOffset val="100"/>
        <c:noMultiLvlLbl val="0"/>
      </c:catAx>
      <c:valAx>
        <c:axId val="737017856"/>
        <c:scaling>
          <c:orientation val="minMax"/>
        </c:scaling>
        <c:delete val="0"/>
        <c:axPos val="l"/>
        <c:majorGridlines/>
        <c:numFmt formatCode="_(* #,##0_);_(* \(#,##0\);_(* &quot;-&quot;??_);_(@_)" sourceLinked="1"/>
        <c:majorTickMark val="out"/>
        <c:minorTickMark val="none"/>
        <c:tickLblPos val="nextTo"/>
        <c:crossAx val="200002048"/>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val>
            <c:numRef>
              <c:f>FluxoCaixa!$C$81:$J$81</c:f>
              <c:numCache>
                <c:formatCode>_(* #,##0_);_(* \(#,##0\);_(* "-"??_);_(@_)</c:formatCode>
                <c:ptCount val="8"/>
                <c:pt idx="0">
                  <c:v>43910</c:v>
                </c:pt>
                <c:pt idx="1">
                  <c:v>366292</c:v>
                </c:pt>
                <c:pt idx="2">
                  <c:v>106249</c:v>
                </c:pt>
                <c:pt idx="3">
                  <c:v>220803</c:v>
                </c:pt>
                <c:pt idx="4">
                  <c:v>145229</c:v>
                </c:pt>
                <c:pt idx="5">
                  <c:v>447752</c:v>
                </c:pt>
                <c:pt idx="6">
                  <c:v>539923</c:v>
                </c:pt>
                <c:pt idx="7">
                  <c:v>631518</c:v>
                </c:pt>
              </c:numCache>
            </c:numRef>
          </c:val>
        </c:ser>
        <c:dLbls>
          <c:showLegendKey val="0"/>
          <c:showVal val="0"/>
          <c:showCatName val="0"/>
          <c:showSerName val="0"/>
          <c:showPercent val="0"/>
          <c:showBubbleSize val="0"/>
        </c:dLbls>
        <c:gapWidth val="150"/>
        <c:shape val="box"/>
        <c:axId val="200011264"/>
        <c:axId val="202248704"/>
        <c:axId val="0"/>
      </c:bar3DChart>
      <c:catAx>
        <c:axId val="200011264"/>
        <c:scaling>
          <c:orientation val="minMax"/>
        </c:scaling>
        <c:delete val="0"/>
        <c:axPos val="b"/>
        <c:majorTickMark val="out"/>
        <c:minorTickMark val="none"/>
        <c:tickLblPos val="nextTo"/>
        <c:crossAx val="202248704"/>
        <c:crosses val="autoZero"/>
        <c:auto val="1"/>
        <c:lblAlgn val="ctr"/>
        <c:lblOffset val="100"/>
        <c:noMultiLvlLbl val="0"/>
      </c:catAx>
      <c:valAx>
        <c:axId val="202248704"/>
        <c:scaling>
          <c:orientation val="minMax"/>
        </c:scaling>
        <c:delete val="0"/>
        <c:axPos val="l"/>
        <c:majorGridlines/>
        <c:numFmt formatCode="_(* #,##0_);_(* \(#,##0\);_(* &quot;-&quot;??_);_(@_)" sourceLinked="1"/>
        <c:majorTickMark val="out"/>
        <c:minorTickMark val="none"/>
        <c:tickLblPos val="nextTo"/>
        <c:crossAx val="20001126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val>
            <c:numRef>
              <c:f>Balanço!$C$80:$N$80</c:f>
              <c:numCache>
                <c:formatCode>_(* #,##0_);_(* \(#,##0\);_(* "-"??_);_(@_)</c:formatCode>
                <c:ptCount val="12"/>
                <c:pt idx="0">
                  <c:v>-379388</c:v>
                </c:pt>
                <c:pt idx="1">
                  <c:v>-520587</c:v>
                </c:pt>
                <c:pt idx="2">
                  <c:v>-289461</c:v>
                </c:pt>
                <c:pt idx="3">
                  <c:v>-362518</c:v>
                </c:pt>
                <c:pt idx="4">
                  <c:v>-534200</c:v>
                </c:pt>
                <c:pt idx="5">
                  <c:v>-635236</c:v>
                </c:pt>
                <c:pt idx="6">
                  <c:v>-341558</c:v>
                </c:pt>
                <c:pt idx="7">
                  <c:v>-314289</c:v>
                </c:pt>
                <c:pt idx="8">
                  <c:v>-489439</c:v>
                </c:pt>
                <c:pt idx="9">
                  <c:v>-405332</c:v>
                </c:pt>
                <c:pt idx="10">
                  <c:v>-1183361</c:v>
                </c:pt>
                <c:pt idx="11">
                  <c:v>-1368910</c:v>
                </c:pt>
              </c:numCache>
            </c:numRef>
          </c:val>
        </c:ser>
        <c:dLbls>
          <c:showLegendKey val="0"/>
          <c:showVal val="0"/>
          <c:showCatName val="0"/>
          <c:showSerName val="0"/>
          <c:showPercent val="0"/>
          <c:showBubbleSize val="0"/>
        </c:dLbls>
        <c:gapWidth val="150"/>
        <c:shape val="box"/>
        <c:axId val="194750464"/>
        <c:axId val="194195392"/>
        <c:axId val="0"/>
      </c:bar3DChart>
      <c:catAx>
        <c:axId val="194750464"/>
        <c:scaling>
          <c:orientation val="minMax"/>
        </c:scaling>
        <c:delete val="0"/>
        <c:axPos val="b"/>
        <c:majorTickMark val="out"/>
        <c:minorTickMark val="none"/>
        <c:tickLblPos val="nextTo"/>
        <c:crossAx val="194195392"/>
        <c:crosses val="autoZero"/>
        <c:auto val="1"/>
        <c:lblAlgn val="ctr"/>
        <c:lblOffset val="100"/>
        <c:noMultiLvlLbl val="0"/>
      </c:catAx>
      <c:valAx>
        <c:axId val="194195392"/>
        <c:scaling>
          <c:orientation val="minMax"/>
        </c:scaling>
        <c:delete val="0"/>
        <c:axPos val="l"/>
        <c:majorGridlines/>
        <c:numFmt formatCode="_(* #,##0_);_(* \(#,##0\);_(* &quot;-&quot;??_);_(@_)" sourceLinked="1"/>
        <c:majorTickMark val="out"/>
        <c:minorTickMark val="none"/>
        <c:tickLblPos val="nextTo"/>
        <c:crossAx val="19475046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Balanço!$B$63</c:f>
              <c:strCache>
                <c:ptCount val="1"/>
                <c:pt idx="0">
                  <c:v>aplicações financeiras</c:v>
                </c:pt>
              </c:strCache>
            </c:strRef>
          </c:tx>
          <c:invertIfNegative val="0"/>
          <c:val>
            <c:numRef>
              <c:f>Balanço!$C$63:$N$63</c:f>
              <c:numCache>
                <c:formatCode>_(* #,##0_);_(* \(#,##0\);_(* "-"??_);_(@_)</c:formatCode>
                <c:ptCount val="12"/>
                <c:pt idx="0">
                  <c:v>635465</c:v>
                </c:pt>
                <c:pt idx="1">
                  <c:v>573934</c:v>
                </c:pt>
                <c:pt idx="2">
                  <c:v>468906</c:v>
                </c:pt>
                <c:pt idx="3">
                  <c:v>472528</c:v>
                </c:pt>
                <c:pt idx="4">
                  <c:v>668170</c:v>
                </c:pt>
                <c:pt idx="5">
                  <c:v>684392</c:v>
                </c:pt>
                <c:pt idx="6">
                  <c:v>465032</c:v>
                </c:pt>
                <c:pt idx="7">
                  <c:v>392665</c:v>
                </c:pt>
                <c:pt idx="8">
                  <c:v>634472</c:v>
                </c:pt>
                <c:pt idx="9">
                  <c:v>596872</c:v>
                </c:pt>
                <c:pt idx="10">
                  <c:v>1288070</c:v>
                </c:pt>
                <c:pt idx="11">
                  <c:v>1468249</c:v>
                </c:pt>
              </c:numCache>
            </c:numRef>
          </c:val>
        </c:ser>
        <c:dLbls>
          <c:showLegendKey val="0"/>
          <c:showVal val="0"/>
          <c:showCatName val="0"/>
          <c:showSerName val="0"/>
          <c:showPercent val="0"/>
          <c:showBubbleSize val="0"/>
        </c:dLbls>
        <c:gapWidth val="150"/>
        <c:shape val="box"/>
        <c:axId val="132339200"/>
        <c:axId val="737022464"/>
        <c:axId val="0"/>
      </c:bar3DChart>
      <c:catAx>
        <c:axId val="132339200"/>
        <c:scaling>
          <c:orientation val="minMax"/>
        </c:scaling>
        <c:delete val="0"/>
        <c:axPos val="b"/>
        <c:majorTickMark val="out"/>
        <c:minorTickMark val="none"/>
        <c:tickLblPos val="nextTo"/>
        <c:crossAx val="737022464"/>
        <c:crosses val="autoZero"/>
        <c:auto val="1"/>
        <c:lblAlgn val="ctr"/>
        <c:lblOffset val="100"/>
        <c:noMultiLvlLbl val="0"/>
      </c:catAx>
      <c:valAx>
        <c:axId val="737022464"/>
        <c:scaling>
          <c:orientation val="minMax"/>
        </c:scaling>
        <c:delete val="0"/>
        <c:axPos val="l"/>
        <c:majorGridlines/>
        <c:numFmt formatCode="_(* #,##0_);_(* \(#,##0\);_(* &quot;-&quot;??_);_(@_)" sourceLinked="1"/>
        <c:majorTickMark val="out"/>
        <c:minorTickMark val="none"/>
        <c:tickLblPos val="nextTo"/>
        <c:crossAx val="132339200"/>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DRE!$B$43</c:f>
              <c:strCache>
                <c:ptCount val="1"/>
                <c:pt idx="0">
                  <c:v>Resultado operacional</c:v>
                </c:pt>
              </c:strCache>
            </c:strRef>
          </c:tx>
          <c:invertIfNegative val="0"/>
          <c:cat>
            <c:strRef>
              <c:f>DRE!$C$32:$AO$32</c:f>
              <c:strCache>
                <c:ptCount val="39"/>
                <c:pt idx="0">
                  <c:v>4T07</c:v>
                </c:pt>
                <c:pt idx="1">
                  <c:v>1T08</c:v>
                </c:pt>
                <c:pt idx="2">
                  <c:v>2T08</c:v>
                </c:pt>
                <c:pt idx="3">
                  <c:v>3T08</c:v>
                </c:pt>
                <c:pt idx="4">
                  <c:v>4T08</c:v>
                </c:pt>
                <c:pt idx="5">
                  <c:v>1T09</c:v>
                </c:pt>
                <c:pt idx="6">
                  <c:v>2T09</c:v>
                </c:pt>
                <c:pt idx="7">
                  <c:v>3T09</c:v>
                </c:pt>
                <c:pt idx="8">
                  <c:v>4T09</c:v>
                </c:pt>
                <c:pt idx="9">
                  <c:v>1T10</c:v>
                </c:pt>
                <c:pt idx="10">
                  <c:v>2T10</c:v>
                </c:pt>
                <c:pt idx="11">
                  <c:v>3T10</c:v>
                </c:pt>
                <c:pt idx="12">
                  <c:v>4T10</c:v>
                </c:pt>
                <c:pt idx="13">
                  <c:v>1T11</c:v>
                </c:pt>
                <c:pt idx="14">
                  <c:v>2T11</c:v>
                </c:pt>
                <c:pt idx="15">
                  <c:v>3T11</c:v>
                </c:pt>
                <c:pt idx="16">
                  <c:v>4T11</c:v>
                </c:pt>
                <c:pt idx="17">
                  <c:v>1T12</c:v>
                </c:pt>
                <c:pt idx="18">
                  <c:v>2T12</c:v>
                </c:pt>
                <c:pt idx="19">
                  <c:v>3T12</c:v>
                </c:pt>
                <c:pt idx="20">
                  <c:v>4T12</c:v>
                </c:pt>
                <c:pt idx="21">
                  <c:v>1T13</c:v>
                </c:pt>
                <c:pt idx="22">
                  <c:v>2T13</c:v>
                </c:pt>
                <c:pt idx="23">
                  <c:v>3T13</c:v>
                </c:pt>
                <c:pt idx="24">
                  <c:v>4T13</c:v>
                </c:pt>
                <c:pt idx="25">
                  <c:v>1T14</c:v>
                </c:pt>
                <c:pt idx="26">
                  <c:v>2T14</c:v>
                </c:pt>
                <c:pt idx="27">
                  <c:v>3T14</c:v>
                </c:pt>
                <c:pt idx="28">
                  <c:v>4T14</c:v>
                </c:pt>
                <c:pt idx="29">
                  <c:v>1T15</c:v>
                </c:pt>
                <c:pt idx="30">
                  <c:v>2T15</c:v>
                </c:pt>
                <c:pt idx="31">
                  <c:v>3T15</c:v>
                </c:pt>
                <c:pt idx="32">
                  <c:v>4T15</c:v>
                </c:pt>
                <c:pt idx="33">
                  <c:v>1T16</c:v>
                </c:pt>
                <c:pt idx="34">
                  <c:v>2T16</c:v>
                </c:pt>
                <c:pt idx="35">
                  <c:v>3T16</c:v>
                </c:pt>
                <c:pt idx="36">
                  <c:v>4T16</c:v>
                </c:pt>
                <c:pt idx="37">
                  <c:v>1T17</c:v>
                </c:pt>
                <c:pt idx="38">
                  <c:v>2T17</c:v>
                </c:pt>
              </c:strCache>
            </c:strRef>
          </c:cat>
          <c:val>
            <c:numRef>
              <c:f>DRE!$C$43:$AO$43</c:f>
              <c:numCache>
                <c:formatCode>_(* #,##0_);_(* \(#,##0\);_(* "-"??_);_(@_)</c:formatCode>
                <c:ptCount val="39"/>
                <c:pt idx="0">
                  <c:v>180815</c:v>
                </c:pt>
                <c:pt idx="1">
                  <c:v>169100</c:v>
                </c:pt>
                <c:pt idx="2">
                  <c:v>176275</c:v>
                </c:pt>
                <c:pt idx="3">
                  <c:v>180570</c:v>
                </c:pt>
                <c:pt idx="4">
                  <c:v>165877</c:v>
                </c:pt>
                <c:pt idx="5">
                  <c:v>184687</c:v>
                </c:pt>
                <c:pt idx="6">
                  <c:v>194772</c:v>
                </c:pt>
                <c:pt idx="7">
                  <c:v>165246</c:v>
                </c:pt>
                <c:pt idx="8">
                  <c:v>152184</c:v>
                </c:pt>
                <c:pt idx="9">
                  <c:v>141918</c:v>
                </c:pt>
                <c:pt idx="10">
                  <c:v>124965</c:v>
                </c:pt>
                <c:pt idx="11">
                  <c:v>166629</c:v>
                </c:pt>
                <c:pt idx="12">
                  <c:v>208413</c:v>
                </c:pt>
                <c:pt idx="13">
                  <c:v>218690</c:v>
                </c:pt>
                <c:pt idx="14">
                  <c:v>215417</c:v>
                </c:pt>
                <c:pt idx="15">
                  <c:v>192291</c:v>
                </c:pt>
                <c:pt idx="16">
                  <c:v>187293</c:v>
                </c:pt>
                <c:pt idx="17">
                  <c:v>206349</c:v>
                </c:pt>
                <c:pt idx="18">
                  <c:v>233426</c:v>
                </c:pt>
                <c:pt idx="19">
                  <c:v>286866</c:v>
                </c:pt>
                <c:pt idx="20">
                  <c:v>362813</c:v>
                </c:pt>
                <c:pt idx="21">
                  <c:v>397014</c:v>
                </c:pt>
                <c:pt idx="22">
                  <c:v>420307</c:v>
                </c:pt>
                <c:pt idx="23">
                  <c:v>427638</c:v>
                </c:pt>
                <c:pt idx="24">
                  <c:v>399233</c:v>
                </c:pt>
                <c:pt idx="25">
                  <c:v>381957</c:v>
                </c:pt>
                <c:pt idx="26">
                  <c:v>365302</c:v>
                </c:pt>
                <c:pt idx="27">
                  <c:v>356478</c:v>
                </c:pt>
                <c:pt idx="28">
                  <c:v>389413</c:v>
                </c:pt>
                <c:pt idx="29">
                  <c:v>426164</c:v>
                </c:pt>
                <c:pt idx="30">
                  <c:v>424344</c:v>
                </c:pt>
                <c:pt idx="31">
                  <c:v>442031</c:v>
                </c:pt>
                <c:pt idx="32">
                  <c:v>400732</c:v>
                </c:pt>
                <c:pt idx="33">
                  <c:v>373855</c:v>
                </c:pt>
                <c:pt idx="34">
                  <c:v>391408</c:v>
                </c:pt>
                <c:pt idx="35">
                  <c:v>375429</c:v>
                </c:pt>
                <c:pt idx="36">
                  <c:v>399594</c:v>
                </c:pt>
                <c:pt idx="37">
                  <c:v>427000</c:v>
                </c:pt>
                <c:pt idx="38">
                  <c:v>429571</c:v>
                </c:pt>
              </c:numCache>
            </c:numRef>
          </c:val>
        </c:ser>
        <c:dLbls>
          <c:showLegendKey val="0"/>
          <c:showVal val="0"/>
          <c:showCatName val="0"/>
          <c:showSerName val="0"/>
          <c:showPercent val="0"/>
          <c:showBubbleSize val="0"/>
        </c:dLbls>
        <c:gapWidth val="150"/>
        <c:shape val="box"/>
        <c:axId val="142866944"/>
        <c:axId val="157520960"/>
        <c:axId val="0"/>
      </c:bar3DChart>
      <c:catAx>
        <c:axId val="142866944"/>
        <c:scaling>
          <c:orientation val="minMax"/>
        </c:scaling>
        <c:delete val="0"/>
        <c:axPos val="b"/>
        <c:majorTickMark val="out"/>
        <c:minorTickMark val="none"/>
        <c:tickLblPos val="nextTo"/>
        <c:crossAx val="157520960"/>
        <c:crosses val="autoZero"/>
        <c:auto val="1"/>
        <c:lblAlgn val="ctr"/>
        <c:lblOffset val="100"/>
        <c:noMultiLvlLbl val="0"/>
      </c:catAx>
      <c:valAx>
        <c:axId val="157520960"/>
        <c:scaling>
          <c:orientation val="minMax"/>
        </c:scaling>
        <c:delete val="0"/>
        <c:axPos val="l"/>
        <c:majorGridlines/>
        <c:numFmt formatCode="_(* #,##0_);_(* \(#,##0\);_(* &quot;-&quot;??_);_(@_)" sourceLinked="1"/>
        <c:majorTickMark val="out"/>
        <c:minorTickMark val="none"/>
        <c:tickLblPos val="nextTo"/>
        <c:crossAx val="14286694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DRE!$C$37:$AO$37</c:f>
              <c:numCache>
                <c:formatCode>0.00%</c:formatCode>
                <c:ptCount val="39"/>
                <c:pt idx="0">
                  <c:v>0.42208871895541528</c:v>
                </c:pt>
                <c:pt idx="1">
                  <c:v>0.41215441521021723</c:v>
                </c:pt>
                <c:pt idx="2">
                  <c:v>0.41857160569556651</c:v>
                </c:pt>
                <c:pt idx="3">
                  <c:v>0.41853452145183062</c:v>
                </c:pt>
                <c:pt idx="4">
                  <c:v>0.41498148197042395</c:v>
                </c:pt>
                <c:pt idx="5">
                  <c:v>0.42524671282100568</c:v>
                </c:pt>
                <c:pt idx="6">
                  <c:v>0.42075636381727344</c:v>
                </c:pt>
                <c:pt idx="7">
                  <c:v>0.40419438051184853</c:v>
                </c:pt>
                <c:pt idx="8">
                  <c:v>0.38883275161994757</c:v>
                </c:pt>
                <c:pt idx="9">
                  <c:v>0.37139474167563169</c:v>
                </c:pt>
                <c:pt idx="10">
                  <c:v>0.35597323303863626</c:v>
                </c:pt>
                <c:pt idx="11">
                  <c:v>0.3830080922495151</c:v>
                </c:pt>
                <c:pt idx="12">
                  <c:v>0.40588542150330287</c:v>
                </c:pt>
                <c:pt idx="13">
                  <c:v>0.42396300549925248</c:v>
                </c:pt>
                <c:pt idx="14">
                  <c:v>0.43724872455936109</c:v>
                </c:pt>
                <c:pt idx="15">
                  <c:v>0.4291494239673862</c:v>
                </c:pt>
                <c:pt idx="16">
                  <c:v>0.43250383846186047</c:v>
                </c:pt>
                <c:pt idx="17">
                  <c:v>0.44188486171332192</c:v>
                </c:pt>
                <c:pt idx="18">
                  <c:v>0.45079882934318477</c:v>
                </c:pt>
                <c:pt idx="19">
                  <c:v>0.46239028137015836</c:v>
                </c:pt>
                <c:pt idx="20">
                  <c:v>0.46865314509813921</c:v>
                </c:pt>
                <c:pt idx="21">
                  <c:v>0.47336936103806027</c:v>
                </c:pt>
                <c:pt idx="22">
                  <c:v>0.47274734095926146</c:v>
                </c:pt>
                <c:pt idx="23">
                  <c:v>0.46507973734676966</c:v>
                </c:pt>
                <c:pt idx="24">
                  <c:v>0.45431278528792135</c:v>
                </c:pt>
                <c:pt idx="25">
                  <c:v>0.44761154221966115</c:v>
                </c:pt>
                <c:pt idx="26">
                  <c:v>0.44364516929907188</c:v>
                </c:pt>
                <c:pt idx="27">
                  <c:v>0.44547292468790106</c:v>
                </c:pt>
                <c:pt idx="28">
                  <c:v>0.459373984125719</c:v>
                </c:pt>
                <c:pt idx="29">
                  <c:v>0.46947638461789026</c:v>
                </c:pt>
                <c:pt idx="30">
                  <c:v>0.47197269739614056</c:v>
                </c:pt>
                <c:pt idx="31">
                  <c:v>0.4794472244640155</c:v>
                </c:pt>
                <c:pt idx="32">
                  <c:v>0.48478524566051512</c:v>
                </c:pt>
                <c:pt idx="33">
                  <c:v>0.48504500290266161</c:v>
                </c:pt>
                <c:pt idx="34">
                  <c:v>0.49166793202931958</c:v>
                </c:pt>
                <c:pt idx="35">
                  <c:v>0.48836976128384774</c:v>
                </c:pt>
                <c:pt idx="36">
                  <c:v>0.48727186490735241</c:v>
                </c:pt>
                <c:pt idx="37">
                  <c:v>0.49097968571844885</c:v>
                </c:pt>
                <c:pt idx="38">
                  <c:v>0.48937085677364994</c:v>
                </c:pt>
              </c:numCache>
            </c:numRef>
          </c:val>
          <c:smooth val="0"/>
        </c:ser>
        <c:dLbls>
          <c:showLegendKey val="0"/>
          <c:showVal val="0"/>
          <c:showCatName val="0"/>
          <c:showSerName val="0"/>
          <c:showPercent val="0"/>
          <c:showBubbleSize val="0"/>
        </c:dLbls>
        <c:marker val="1"/>
        <c:smooth val="0"/>
        <c:axId val="166405120"/>
        <c:axId val="717898304"/>
      </c:lineChart>
      <c:catAx>
        <c:axId val="166405120"/>
        <c:scaling>
          <c:orientation val="minMax"/>
        </c:scaling>
        <c:delete val="0"/>
        <c:axPos val="b"/>
        <c:majorTickMark val="out"/>
        <c:minorTickMark val="none"/>
        <c:tickLblPos val="nextTo"/>
        <c:crossAx val="717898304"/>
        <c:crosses val="autoZero"/>
        <c:auto val="1"/>
        <c:lblAlgn val="ctr"/>
        <c:lblOffset val="100"/>
        <c:noMultiLvlLbl val="0"/>
      </c:catAx>
      <c:valAx>
        <c:axId val="717898304"/>
        <c:scaling>
          <c:orientation val="minMax"/>
        </c:scaling>
        <c:delete val="0"/>
        <c:axPos val="l"/>
        <c:majorGridlines/>
        <c:numFmt formatCode="0.00%" sourceLinked="1"/>
        <c:majorTickMark val="out"/>
        <c:minorTickMark val="none"/>
        <c:tickLblPos val="nextTo"/>
        <c:crossAx val="166405120"/>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val>
            <c:numRef>
              <c:f>DRE!$C$47:$AO$47</c:f>
              <c:numCache>
                <c:formatCode>_(* #,##0_);_(* \(#,##0\);_(* "-"??_);_(@_)</c:formatCode>
                <c:ptCount val="39"/>
                <c:pt idx="0">
                  <c:v>99703</c:v>
                </c:pt>
                <c:pt idx="1">
                  <c:v>103189</c:v>
                </c:pt>
                <c:pt idx="2">
                  <c:v>103004</c:v>
                </c:pt>
                <c:pt idx="3">
                  <c:v>92372</c:v>
                </c:pt>
                <c:pt idx="4">
                  <c:v>84238</c:v>
                </c:pt>
                <c:pt idx="5">
                  <c:v>90850</c:v>
                </c:pt>
                <c:pt idx="6">
                  <c:v>97560</c:v>
                </c:pt>
                <c:pt idx="7">
                  <c:v>120543</c:v>
                </c:pt>
                <c:pt idx="8">
                  <c:v>135624</c:v>
                </c:pt>
                <c:pt idx="9">
                  <c:v>123779</c:v>
                </c:pt>
                <c:pt idx="10">
                  <c:v>120035</c:v>
                </c:pt>
                <c:pt idx="11">
                  <c:v>117627</c:v>
                </c:pt>
                <c:pt idx="12">
                  <c:v>122469</c:v>
                </c:pt>
                <c:pt idx="13">
                  <c:v>134740</c:v>
                </c:pt>
                <c:pt idx="14">
                  <c:v>139743</c:v>
                </c:pt>
                <c:pt idx="15">
                  <c:v>149742</c:v>
                </c:pt>
                <c:pt idx="16">
                  <c:v>153003</c:v>
                </c:pt>
                <c:pt idx="17">
                  <c:v>157140</c:v>
                </c:pt>
                <c:pt idx="18">
                  <c:v>157756</c:v>
                </c:pt>
                <c:pt idx="19">
                  <c:v>144080</c:v>
                </c:pt>
                <c:pt idx="20">
                  <c:v>132477</c:v>
                </c:pt>
                <c:pt idx="21">
                  <c:v>120163</c:v>
                </c:pt>
                <c:pt idx="22">
                  <c:v>102503</c:v>
                </c:pt>
                <c:pt idx="23">
                  <c:v>102897</c:v>
                </c:pt>
                <c:pt idx="24">
                  <c:v>103577</c:v>
                </c:pt>
                <c:pt idx="25">
                  <c:v>104664</c:v>
                </c:pt>
                <c:pt idx="26">
                  <c:v>119140</c:v>
                </c:pt>
                <c:pt idx="27">
                  <c:v>124818</c:v>
                </c:pt>
                <c:pt idx="28">
                  <c:v>135524</c:v>
                </c:pt>
                <c:pt idx="29">
                  <c:v>145334</c:v>
                </c:pt>
                <c:pt idx="30">
                  <c:v>170191</c:v>
                </c:pt>
                <c:pt idx="31">
                  <c:v>156432</c:v>
                </c:pt>
                <c:pt idx="32">
                  <c:v>182347</c:v>
                </c:pt>
                <c:pt idx="33">
                  <c:v>218561</c:v>
                </c:pt>
                <c:pt idx="34">
                  <c:v>217475</c:v>
                </c:pt>
                <c:pt idx="35">
                  <c:v>260069</c:v>
                </c:pt>
                <c:pt idx="36">
                  <c:v>268518</c:v>
                </c:pt>
                <c:pt idx="37">
                  <c:v>271343</c:v>
                </c:pt>
                <c:pt idx="38">
                  <c:v>273355</c:v>
                </c:pt>
              </c:numCache>
            </c:numRef>
          </c:val>
        </c:ser>
        <c:dLbls>
          <c:showLegendKey val="0"/>
          <c:showVal val="0"/>
          <c:showCatName val="0"/>
          <c:showSerName val="0"/>
          <c:showPercent val="0"/>
          <c:showBubbleSize val="0"/>
        </c:dLbls>
        <c:gapWidth val="150"/>
        <c:shape val="box"/>
        <c:axId val="202240000"/>
        <c:axId val="717901184"/>
        <c:axId val="0"/>
      </c:bar3DChart>
      <c:catAx>
        <c:axId val="202240000"/>
        <c:scaling>
          <c:orientation val="minMax"/>
        </c:scaling>
        <c:delete val="0"/>
        <c:axPos val="b"/>
        <c:majorTickMark val="out"/>
        <c:minorTickMark val="none"/>
        <c:tickLblPos val="nextTo"/>
        <c:crossAx val="717901184"/>
        <c:crosses val="autoZero"/>
        <c:auto val="1"/>
        <c:lblAlgn val="ctr"/>
        <c:lblOffset val="100"/>
        <c:noMultiLvlLbl val="0"/>
      </c:catAx>
      <c:valAx>
        <c:axId val="717901184"/>
        <c:scaling>
          <c:orientation val="minMax"/>
        </c:scaling>
        <c:delete val="0"/>
        <c:axPos val="l"/>
        <c:majorGridlines/>
        <c:numFmt formatCode="_(* #,##0_);_(* \(#,##0\);_(* &quot;-&quot;??_);_(@_)" sourceLinked="1"/>
        <c:majorTickMark val="out"/>
        <c:minorTickMark val="none"/>
        <c:tickLblPos val="nextTo"/>
        <c:crossAx val="202240000"/>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DRE!$C$51:$AO$51</c:f>
              <c:numCache>
                <c:formatCode>0.00%</c:formatCode>
                <c:ptCount val="39"/>
                <c:pt idx="0">
                  <c:v>0.21733649580899669</c:v>
                </c:pt>
                <c:pt idx="1">
                  <c:v>0.21033937847080289</c:v>
                </c:pt>
                <c:pt idx="2">
                  <c:v>0.21450059383197817</c:v>
                </c:pt>
                <c:pt idx="3">
                  <c:v>0.20382794048603547</c:v>
                </c:pt>
                <c:pt idx="4">
                  <c:v>0.1915145899990639</c:v>
                </c:pt>
                <c:pt idx="5">
                  <c:v>0.20357954492607142</c:v>
                </c:pt>
                <c:pt idx="6">
                  <c:v>0.20306783072352139</c:v>
                </c:pt>
                <c:pt idx="7">
                  <c:v>0.19538830997611548</c:v>
                </c:pt>
                <c:pt idx="8">
                  <c:v>0.18698931208986116</c:v>
                </c:pt>
                <c:pt idx="9">
                  <c:v>0.16717811130644697</c:v>
                </c:pt>
                <c:pt idx="10">
                  <c:v>0.15341376447027794</c:v>
                </c:pt>
                <c:pt idx="11">
                  <c:v>0.17207914008340885</c:v>
                </c:pt>
                <c:pt idx="12">
                  <c:v>0.19470092682674492</c:v>
                </c:pt>
                <c:pt idx="13">
                  <c:v>0.21277657928908064</c:v>
                </c:pt>
                <c:pt idx="14">
                  <c:v>0.22075879375668694</c:v>
                </c:pt>
                <c:pt idx="15">
                  <c:v>0.20955365162433404</c:v>
                </c:pt>
                <c:pt idx="16">
                  <c:v>0.20623444528318194</c:v>
                </c:pt>
                <c:pt idx="17">
                  <c:v>0.2076094521209853</c:v>
                </c:pt>
                <c:pt idx="18">
                  <c:v>0.2104977720717334</c:v>
                </c:pt>
                <c:pt idx="19">
                  <c:v>0.2212441178784107</c:v>
                </c:pt>
                <c:pt idx="20">
                  <c:v>0.22791110572770074</c:v>
                </c:pt>
                <c:pt idx="21">
                  <c:v>0.22779537926688234</c:v>
                </c:pt>
                <c:pt idx="22">
                  <c:v>0.22319104467384229</c:v>
                </c:pt>
                <c:pt idx="23">
                  <c:v>0.2138526592403982</c:v>
                </c:pt>
                <c:pt idx="24">
                  <c:v>0.19821109843164794</c:v>
                </c:pt>
                <c:pt idx="25">
                  <c:v>0.19484157804709726</c:v>
                </c:pt>
                <c:pt idx="26">
                  <c:v>0.19804833256661336</c:v>
                </c:pt>
                <c:pt idx="27">
                  <c:v>0.19955828520592697</c:v>
                </c:pt>
                <c:pt idx="28">
                  <c:v>0.21951571174111112</c:v>
                </c:pt>
                <c:pt idx="29">
                  <c:v>0.23355718110276427</c:v>
                </c:pt>
                <c:pt idx="30">
                  <c:v>0.2416959015048365</c:v>
                </c:pt>
                <c:pt idx="31">
                  <c:v>0.24348313997590765</c:v>
                </c:pt>
                <c:pt idx="32">
                  <c:v>0.25023787949496912</c:v>
                </c:pt>
                <c:pt idx="33">
                  <c:v>0.25994802232300518</c:v>
                </c:pt>
                <c:pt idx="34">
                  <c:v>0.25958707765645633</c:v>
                </c:pt>
                <c:pt idx="35">
                  <c:v>0.27770674361910075</c:v>
                </c:pt>
                <c:pt idx="36">
                  <c:v>0.31024758998882701</c:v>
                </c:pt>
                <c:pt idx="37">
                  <c:v>0.31868699425287078</c:v>
                </c:pt>
                <c:pt idx="38">
                  <c:v>0.31318471955638338</c:v>
                </c:pt>
              </c:numCache>
            </c:numRef>
          </c:val>
          <c:smooth val="0"/>
        </c:ser>
        <c:dLbls>
          <c:showLegendKey val="0"/>
          <c:showVal val="0"/>
          <c:showCatName val="0"/>
          <c:showSerName val="0"/>
          <c:showPercent val="0"/>
          <c:showBubbleSize val="0"/>
        </c:dLbls>
        <c:marker val="1"/>
        <c:smooth val="0"/>
        <c:axId val="717999104"/>
        <c:axId val="717902912"/>
      </c:lineChart>
      <c:catAx>
        <c:axId val="717999104"/>
        <c:scaling>
          <c:orientation val="minMax"/>
        </c:scaling>
        <c:delete val="0"/>
        <c:axPos val="b"/>
        <c:majorTickMark val="out"/>
        <c:minorTickMark val="none"/>
        <c:tickLblPos val="nextTo"/>
        <c:crossAx val="717902912"/>
        <c:crosses val="autoZero"/>
        <c:auto val="1"/>
        <c:lblAlgn val="ctr"/>
        <c:lblOffset val="100"/>
        <c:noMultiLvlLbl val="0"/>
      </c:catAx>
      <c:valAx>
        <c:axId val="717902912"/>
        <c:scaling>
          <c:orientation val="minMax"/>
        </c:scaling>
        <c:delete val="0"/>
        <c:axPos val="l"/>
        <c:majorGridlines/>
        <c:numFmt formatCode="0.00%" sourceLinked="1"/>
        <c:majorTickMark val="out"/>
        <c:minorTickMark val="none"/>
        <c:tickLblPos val="nextTo"/>
        <c:crossAx val="71799910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val>
            <c:numRef>
              <c:f>DRE!$C$45:$AO$45</c:f>
              <c:numCache>
                <c:formatCode>0.00%</c:formatCode>
                <c:ptCount val="39"/>
                <c:pt idx="0">
                  <c:v>0.15085025599867849</c:v>
                </c:pt>
                <c:pt idx="1">
                  <c:v>0.14049378038769969</c:v>
                </c:pt>
                <c:pt idx="2">
                  <c:v>0.14378809334255621</c:v>
                </c:pt>
                <c:pt idx="3">
                  <c:v>0.14344648104499771</c:v>
                </c:pt>
                <c:pt idx="4">
                  <c:v>0.13271614568956758</c:v>
                </c:pt>
                <c:pt idx="5">
                  <c:v>0.14315001813722908</c:v>
                </c:pt>
                <c:pt idx="6">
                  <c:v>0.1424991714398802</c:v>
                </c:pt>
                <c:pt idx="7">
                  <c:v>0.11963693203661377</c:v>
                </c:pt>
                <c:pt idx="8">
                  <c:v>0.10453942519252869</c:v>
                </c:pt>
                <c:pt idx="9">
                  <c:v>9.3095169373671641E-2</c:v>
                </c:pt>
                <c:pt idx="10">
                  <c:v>8.1385239095393927E-2</c:v>
                </c:pt>
                <c:pt idx="11">
                  <c:v>0.10435751446878681</c:v>
                </c:pt>
                <c:pt idx="12">
                  <c:v>0.12989223481106657</c:v>
                </c:pt>
                <c:pt idx="13">
                  <c:v>0.14141951070621162</c:v>
                </c:pt>
                <c:pt idx="14">
                  <c:v>0.14504505535718734</c:v>
                </c:pt>
                <c:pt idx="15">
                  <c:v>0.13144166054884077</c:v>
                </c:pt>
                <c:pt idx="16">
                  <c:v>0.12645858174742178</c:v>
                </c:pt>
                <c:pt idx="17">
                  <c:v>0.13223651578322718</c:v>
                </c:pt>
                <c:pt idx="18">
                  <c:v>0.14176267781369697</c:v>
                </c:pt>
                <c:pt idx="19">
                  <c:v>0.16591747215680105</c:v>
                </c:pt>
                <c:pt idx="20">
                  <c:v>0.19274716494379826</c:v>
                </c:pt>
                <c:pt idx="21">
                  <c:v>0.20128768877660441</c:v>
                </c:pt>
                <c:pt idx="22">
                  <c:v>0.20572727762196347</c:v>
                </c:pt>
                <c:pt idx="23">
                  <c:v>0.19939022599125578</c:v>
                </c:pt>
                <c:pt idx="24">
                  <c:v>0.18252620625585206</c:v>
                </c:pt>
                <c:pt idx="25">
                  <c:v>0.17399288006577854</c:v>
                </c:pt>
                <c:pt idx="26">
                  <c:v>0.16671686856959261</c:v>
                </c:pt>
                <c:pt idx="27">
                  <c:v>0.16246554515225761</c:v>
                </c:pt>
                <c:pt idx="28">
                  <c:v>0.17436678848948953</c:v>
                </c:pt>
                <c:pt idx="29">
                  <c:v>0.18759018250870901</c:v>
                </c:pt>
                <c:pt idx="30">
                  <c:v>0.18820169155508643</c:v>
                </c:pt>
                <c:pt idx="31">
                  <c:v>0.19483296889194096</c:v>
                </c:pt>
                <c:pt idx="32">
                  <c:v>0.18191970568314089</c:v>
                </c:pt>
                <c:pt idx="33">
                  <c:v>0.17418532119837526</c:v>
                </c:pt>
                <c:pt idx="34">
                  <c:v>0.18009929645836498</c:v>
                </c:pt>
                <c:pt idx="35">
                  <c:v>0.17924910263008881</c:v>
                </c:pt>
                <c:pt idx="36">
                  <c:v>0.19538950132388644</c:v>
                </c:pt>
                <c:pt idx="37">
                  <c:v>0.20534048771010732</c:v>
                </c:pt>
                <c:pt idx="38">
                  <c:v>0.20333422479510185</c:v>
                </c:pt>
              </c:numCache>
            </c:numRef>
          </c:val>
          <c:smooth val="0"/>
        </c:ser>
        <c:dLbls>
          <c:showLegendKey val="0"/>
          <c:showVal val="0"/>
          <c:showCatName val="0"/>
          <c:showSerName val="0"/>
          <c:showPercent val="0"/>
          <c:showBubbleSize val="0"/>
        </c:dLbls>
        <c:marker val="1"/>
        <c:smooth val="0"/>
        <c:axId val="132340224"/>
        <c:axId val="717689920"/>
      </c:lineChart>
      <c:catAx>
        <c:axId val="132340224"/>
        <c:scaling>
          <c:orientation val="minMax"/>
        </c:scaling>
        <c:delete val="0"/>
        <c:axPos val="b"/>
        <c:majorTickMark val="out"/>
        <c:minorTickMark val="none"/>
        <c:tickLblPos val="nextTo"/>
        <c:crossAx val="717689920"/>
        <c:crosses val="autoZero"/>
        <c:auto val="1"/>
        <c:lblAlgn val="ctr"/>
        <c:lblOffset val="100"/>
        <c:noMultiLvlLbl val="0"/>
      </c:catAx>
      <c:valAx>
        <c:axId val="717689920"/>
        <c:scaling>
          <c:orientation val="minMax"/>
        </c:scaling>
        <c:delete val="0"/>
        <c:axPos val="l"/>
        <c:majorGridlines/>
        <c:numFmt formatCode="0.00%" sourceLinked="1"/>
        <c:majorTickMark val="out"/>
        <c:minorTickMark val="none"/>
        <c:tickLblPos val="nextTo"/>
        <c:crossAx val="13234022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lineChart>
        <c:grouping val="standard"/>
        <c:varyColors val="0"/>
        <c:ser>
          <c:idx val="0"/>
          <c:order val="0"/>
          <c:tx>
            <c:strRef>
              <c:f>FluxoCaixa!$B$71</c:f>
              <c:strCache>
                <c:ptCount val="1"/>
                <c:pt idx="0">
                  <c:v>Capex</c:v>
                </c:pt>
              </c:strCache>
            </c:strRef>
          </c:tx>
          <c:cat>
            <c:numRef>
              <c:f>FluxoCaixa!$C$70:$L$70</c:f>
              <c:numCache>
                <c:formatCode>dd/mm/yy;@</c:formatCode>
                <c:ptCount val="10"/>
                <c:pt idx="0">
                  <c:v>40178</c:v>
                </c:pt>
                <c:pt idx="1">
                  <c:v>40543</c:v>
                </c:pt>
                <c:pt idx="2">
                  <c:v>40908</c:v>
                </c:pt>
                <c:pt idx="3">
                  <c:v>41274</c:v>
                </c:pt>
                <c:pt idx="4">
                  <c:v>41639</c:v>
                </c:pt>
                <c:pt idx="5">
                  <c:v>42004</c:v>
                </c:pt>
                <c:pt idx="6">
                  <c:v>42369</c:v>
                </c:pt>
                <c:pt idx="7">
                  <c:v>42735</c:v>
                </c:pt>
                <c:pt idx="8">
                  <c:v>42825</c:v>
                </c:pt>
                <c:pt idx="9">
                  <c:v>42916</c:v>
                </c:pt>
              </c:numCache>
            </c:numRef>
          </c:cat>
          <c:val>
            <c:numRef>
              <c:f>FluxoCaixa!$C$71:$L$71</c:f>
              <c:numCache>
                <c:formatCode>_(* #,##0_);_(* \(#,##0\);_(* "-"??_);_(@_)</c:formatCode>
                <c:ptCount val="10"/>
                <c:pt idx="0">
                  <c:v>34998</c:v>
                </c:pt>
                <c:pt idx="1">
                  <c:v>32967</c:v>
                </c:pt>
                <c:pt idx="2">
                  <c:v>39743</c:v>
                </c:pt>
                <c:pt idx="3">
                  <c:v>64165</c:v>
                </c:pt>
                <c:pt idx="4">
                  <c:v>154036</c:v>
                </c:pt>
                <c:pt idx="5">
                  <c:v>119090</c:v>
                </c:pt>
                <c:pt idx="6">
                  <c:v>73225</c:v>
                </c:pt>
                <c:pt idx="7">
                  <c:v>71468</c:v>
                </c:pt>
                <c:pt idx="8">
                  <c:v>22245</c:v>
                </c:pt>
                <c:pt idx="9">
                  <c:v>51644</c:v>
                </c:pt>
              </c:numCache>
            </c:numRef>
          </c:val>
          <c:smooth val="0"/>
        </c:ser>
        <c:dLbls>
          <c:showLegendKey val="0"/>
          <c:showVal val="0"/>
          <c:showCatName val="0"/>
          <c:showSerName val="0"/>
          <c:showPercent val="0"/>
          <c:showBubbleSize val="0"/>
        </c:dLbls>
        <c:marker val="1"/>
        <c:smooth val="0"/>
        <c:axId val="153521664"/>
        <c:axId val="202257472"/>
      </c:lineChart>
      <c:dateAx>
        <c:axId val="153521664"/>
        <c:scaling>
          <c:orientation val="minMax"/>
        </c:scaling>
        <c:delete val="0"/>
        <c:axPos val="b"/>
        <c:numFmt formatCode="dd/mm/yy;@" sourceLinked="1"/>
        <c:majorTickMark val="out"/>
        <c:minorTickMark val="none"/>
        <c:tickLblPos val="nextTo"/>
        <c:crossAx val="202257472"/>
        <c:crosses val="autoZero"/>
        <c:auto val="1"/>
        <c:lblOffset val="100"/>
        <c:baseTimeUnit val="months"/>
      </c:dateAx>
      <c:valAx>
        <c:axId val="202257472"/>
        <c:scaling>
          <c:orientation val="minMax"/>
        </c:scaling>
        <c:delete val="0"/>
        <c:axPos val="l"/>
        <c:majorGridlines/>
        <c:numFmt formatCode="_(* #,##0_);_(* \(#,##0\);_(* &quot;-&quot;??_);_(@_)" sourceLinked="1"/>
        <c:majorTickMark val="out"/>
        <c:minorTickMark val="none"/>
        <c:tickLblPos val="nextTo"/>
        <c:crossAx val="153521664"/>
        <c:crosses val="autoZero"/>
        <c:crossBetween val="between"/>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90487</xdr:colOff>
      <xdr:row>46</xdr:row>
      <xdr:rowOff>76200</xdr:rowOff>
    </xdr:from>
    <xdr:to>
      <xdr:col>23</xdr:col>
      <xdr:colOff>395287</xdr:colOff>
      <xdr:row>63</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42862</xdr:colOff>
      <xdr:row>63</xdr:row>
      <xdr:rowOff>152400</xdr:rowOff>
    </xdr:from>
    <xdr:to>
      <xdr:col>27</xdr:col>
      <xdr:colOff>590550</xdr:colOff>
      <xdr:row>95</xdr:row>
      <xdr:rowOff>9525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409581</xdr:colOff>
      <xdr:row>91</xdr:row>
      <xdr:rowOff>142874</xdr:rowOff>
    </xdr:from>
    <xdr:to>
      <xdr:col>14</xdr:col>
      <xdr:colOff>371475</xdr:colOff>
      <xdr:row>118</xdr:row>
      <xdr:rowOff>104774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400055</xdr:colOff>
      <xdr:row>56</xdr:row>
      <xdr:rowOff>57150</xdr:rowOff>
    </xdr:from>
    <xdr:to>
      <xdr:col>13</xdr:col>
      <xdr:colOff>123824</xdr:colOff>
      <xdr:row>81</xdr:row>
      <xdr:rowOff>85725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38099</xdr:colOff>
      <xdr:row>55</xdr:row>
      <xdr:rowOff>104774</xdr:rowOff>
    </xdr:from>
    <xdr:to>
      <xdr:col>43</xdr:col>
      <xdr:colOff>295274</xdr:colOff>
      <xdr:row>84</xdr:row>
      <xdr:rowOff>66674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38099</xdr:colOff>
      <xdr:row>52</xdr:row>
      <xdr:rowOff>161924</xdr:rowOff>
    </xdr:from>
    <xdr:to>
      <xdr:col>34</xdr:col>
      <xdr:colOff>371474</xdr:colOff>
      <xdr:row>82</xdr:row>
      <xdr:rowOff>133349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361949</xdr:colOff>
      <xdr:row>63</xdr:row>
      <xdr:rowOff>66674</xdr:rowOff>
    </xdr:from>
    <xdr:to>
      <xdr:col>41</xdr:col>
      <xdr:colOff>390524</xdr:colOff>
      <xdr:row>89</xdr:row>
      <xdr:rowOff>95249</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28575</xdr:colOff>
      <xdr:row>54</xdr:row>
      <xdr:rowOff>114300</xdr:rowOff>
    </xdr:from>
    <xdr:to>
      <xdr:col>37</xdr:col>
      <xdr:colOff>695325</xdr:colOff>
      <xdr:row>71</xdr:row>
      <xdr:rowOff>104775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561974</xdr:colOff>
      <xdr:row>91</xdr:row>
      <xdr:rowOff>114300</xdr:rowOff>
    </xdr:from>
    <xdr:to>
      <xdr:col>16</xdr:col>
      <xdr:colOff>304799</xdr:colOff>
      <xdr:row>117</xdr:row>
      <xdr:rowOff>76200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295275</xdr:colOff>
      <xdr:row>66</xdr:row>
      <xdr:rowOff>85725</xdr:rowOff>
    </xdr:from>
    <xdr:to>
      <xdr:col>21</xdr:col>
      <xdr:colOff>600075</xdr:colOff>
      <xdr:row>83</xdr:row>
      <xdr:rowOff>57150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323850</xdr:colOff>
      <xdr:row>84</xdr:row>
      <xdr:rowOff>133350</xdr:rowOff>
    </xdr:from>
    <xdr:to>
      <xdr:col>20</xdr:col>
      <xdr:colOff>19050</xdr:colOff>
      <xdr:row>101</xdr:row>
      <xdr:rowOff>123825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9525</xdr:colOff>
      <xdr:row>5</xdr:row>
      <xdr:rowOff>9525</xdr:rowOff>
    </xdr:to>
    <xdr:pic>
      <xdr:nvPicPr>
        <xdr:cNvPr id="22906" name="Picture 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07"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08" name="Picture 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09" name="Picture 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0" name="Picture 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1" name="Picture 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2" name="Picture 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3" name="Picture 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4" name="Picture 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5" name="Picture 1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6" name="Picture 1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7"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8" name="Picture 1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19" name="Picture 1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0" name="Picture 1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1" name="Picture 1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2" name="Picture 1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3" name="Picture 1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4" name="Picture 1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5" name="Picture 2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6" name="Picture 2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7" name="Picture 2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8" name="Picture 2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29" name="Picture 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9525</xdr:colOff>
      <xdr:row>5</xdr:row>
      <xdr:rowOff>9525</xdr:rowOff>
    </xdr:to>
    <xdr:pic>
      <xdr:nvPicPr>
        <xdr:cNvPr id="22930" name="Picture 2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09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1" name="Picture 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2"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3" name="Picture 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4" name="Picture 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5" name="Picture 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6" name="Picture 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7" name="Picture 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8" name="Picture 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39" name="Picture 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0" name="Picture 1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1" name="Picture 1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2"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3" name="Picture 1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4" name="Picture 1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5" name="Picture 1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6" name="Picture 1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7" name="Picture 1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8" name="Picture 1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49" name="Picture 1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0" name="Picture 2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1" name="Picture 2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2" name="Picture 2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3" name="Picture 2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4" name="Picture 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9525</xdr:colOff>
      <xdr:row>12</xdr:row>
      <xdr:rowOff>9525</xdr:rowOff>
    </xdr:to>
    <xdr:pic>
      <xdr:nvPicPr>
        <xdr:cNvPr id="22955" name="Picture 2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4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231;os%20-%20Grendene%20SA/DFs%202014/2T14/Base/!!!%20Resultados%20v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AppData/Local/Temp/1%20-%20Grendene-site-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I_LE~1/AppData/Local/Temp/ARCBF08/Grendene-sit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ioma"/>
      <sheetName val="Balanço"/>
      <sheetName val="DRE"/>
      <sheetName val="DRE (Acum 12M)"/>
      <sheetName val="Ebit"/>
      <sheetName val="Dividendos"/>
      <sheetName val="Dividendos_2"/>
      <sheetName val="DedV"/>
      <sheetName val="CPV"/>
      <sheetName val="RF"/>
      <sheetName val="RF (Acum 12M)"/>
      <sheetName val="Fluxo"/>
      <sheetName val="Invest"/>
      <sheetName val="Desp Natureza"/>
      <sheetName val="Secex"/>
      <sheetName val="Balanço (1)"/>
      <sheetName val="Disp (7)"/>
      <sheetName val="DRE (1)"/>
      <sheetName val="DRE (5)"/>
      <sheetName val="DRE (6)"/>
      <sheetName val="EBIT (1)"/>
      <sheetName val="EBIT (5)"/>
      <sheetName val="Evolução"/>
      <sheetName val="DedV (1)"/>
      <sheetName val="DedV (5)"/>
      <sheetName val="CPV (1)"/>
      <sheetName val="CPV (5)"/>
      <sheetName val="RF (1)"/>
      <sheetName val="RF (5)"/>
      <sheetName val="RF (1) aj"/>
      <sheetName val="RF (5) aj"/>
      <sheetName val="FluxoCaixa (1)"/>
      <sheetName val="FluxoCaixa (5)"/>
      <sheetName val="Inv (1)"/>
      <sheetName val="Inv (5)"/>
      <sheetName val="RB - Vol - PM"/>
      <sheetName val="Índices"/>
      <sheetName val="Divid"/>
      <sheetName val="PVC"/>
      <sheetName val="PXR"/>
      <sheetName val="Exp_Secex"/>
      <sheetName val="ROIC"/>
      <sheetName val="Fórmulas"/>
      <sheetName val="Remuneração"/>
      <sheetName val="DesV"/>
      <sheetName val="DesV (1)"/>
      <sheetName val="DesV (6)"/>
    </sheetNames>
    <sheetDataSet>
      <sheetData sheetId="0"/>
      <sheetData sheetId="1"/>
      <sheetData sheetId="2"/>
      <sheetData sheetId="3"/>
      <sheetData sheetId="4">
        <row r="4">
          <cell r="B4" t="str">
            <v>Português</v>
          </cell>
        </row>
        <row r="5">
          <cell r="B5">
            <v>1</v>
          </cell>
        </row>
        <row r="6">
          <cell r="B6" t="str">
            <v>Lucro líquido do período / exercício</v>
          </cell>
        </row>
        <row r="7">
          <cell r="B7" t="str">
            <v>Participação de acionistas não controladores</v>
          </cell>
        </row>
        <row r="8">
          <cell r="B8" t="str">
            <v>Tributos sobre o lucro</v>
          </cell>
        </row>
        <row r="9">
          <cell r="B9" t="str">
            <v>Resultado financeiro líquido</v>
          </cell>
        </row>
        <row r="10">
          <cell r="B10" t="str">
            <v>Ebit</v>
          </cell>
        </row>
        <row r="11">
          <cell r="B11" t="str">
            <v>Depreciação e amortização</v>
          </cell>
        </row>
        <row r="12">
          <cell r="B12" t="str">
            <v>Ebitda</v>
          </cell>
        </row>
        <row r="14">
          <cell r="B14" t="str">
            <v>Margem Ebit</v>
          </cell>
        </row>
        <row r="15">
          <cell r="B15" t="str">
            <v>Margem Ebitda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StIncome"/>
      <sheetName val="Revenue"/>
      <sheetName val="Cashflow"/>
      <sheetName val="Ebit_Ebitda"/>
      <sheetName val="Volumes"/>
      <sheetName val="Averg_Price"/>
      <sheetName val="Fin_result"/>
      <sheetName val="Exp_Function"/>
      <sheetName val="Dividends"/>
      <sheetName val="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RE"/>
      <sheetName val="FluxoCaixa"/>
      <sheetName val="Ebit - Ebitda"/>
      <sheetName val="Result Financeiro"/>
      <sheetName val="Volumes"/>
      <sheetName val="Preço médio"/>
      <sheetName val="Investimentos"/>
      <sheetName val="Desp natureza"/>
      <sheetName val="Dividendos"/>
      <sheetName val="Indicadores"/>
    </sheetNames>
    <sheetDataSet>
      <sheetData sheetId="0">
        <row r="4">
          <cell r="B4" t="str">
            <v>Balanço Patrimonial</v>
          </cell>
          <cell r="C4" t="str">
            <v>2006</v>
          </cell>
          <cell r="D4" t="str">
            <v>1T07</v>
          </cell>
          <cell r="E4" t="str">
            <v>2T07</v>
          </cell>
          <cell r="F4" t="str">
            <v>1S07</v>
          </cell>
          <cell r="G4" t="str">
            <v>3T07</v>
          </cell>
          <cell r="H4" t="str">
            <v>9M07</v>
          </cell>
          <cell r="I4" t="str">
            <v>4T07</v>
          </cell>
          <cell r="J4" t="str">
            <v>2S07</v>
          </cell>
          <cell r="K4" t="str">
            <v>2007</v>
          </cell>
          <cell r="L4" t="str">
            <v>1T08</v>
          </cell>
          <cell r="M4" t="str">
            <v>2T08</v>
          </cell>
          <cell r="N4" t="str">
            <v>1S08</v>
          </cell>
          <cell r="O4" t="str">
            <v>3T08</v>
          </cell>
          <cell r="P4" t="str">
            <v>9M08</v>
          </cell>
          <cell r="Q4" t="str">
            <v>4T08</v>
          </cell>
          <cell r="R4" t="str">
            <v>2S08</v>
          </cell>
          <cell r="S4" t="str">
            <v>2008</v>
          </cell>
          <cell r="T4" t="str">
            <v>1T09</v>
          </cell>
          <cell r="U4" t="str">
            <v>2T09</v>
          </cell>
          <cell r="V4" t="str">
            <v>1S09</v>
          </cell>
          <cell r="W4" t="str">
            <v>3T09</v>
          </cell>
          <cell r="X4" t="str">
            <v>9M09</v>
          </cell>
          <cell r="Y4" t="str">
            <v>4T09</v>
          </cell>
          <cell r="Z4" t="str">
            <v>2S09</v>
          </cell>
          <cell r="AA4" t="str">
            <v>2009</v>
          </cell>
          <cell r="AB4" t="str">
            <v>1T10</v>
          </cell>
          <cell r="AC4" t="str">
            <v>2T10</v>
          </cell>
          <cell r="AD4" t="str">
            <v>1S10</v>
          </cell>
          <cell r="AE4" t="str">
            <v>3T10</v>
          </cell>
          <cell r="AF4" t="str">
            <v>9M10</v>
          </cell>
          <cell r="AG4" t="str">
            <v>4T10</v>
          </cell>
          <cell r="AH4" t="str">
            <v>2S10</v>
          </cell>
          <cell r="AI4" t="str">
            <v>2010</v>
          </cell>
          <cell r="AJ4" t="str">
            <v>1T11</v>
          </cell>
          <cell r="AK4" t="str">
            <v>2T11</v>
          </cell>
          <cell r="AL4" t="str">
            <v>1S11</v>
          </cell>
          <cell r="AM4" t="str">
            <v>3T11</v>
          </cell>
          <cell r="AN4" t="str">
            <v>9M11</v>
          </cell>
          <cell r="AO4" t="str">
            <v>4T11</v>
          </cell>
          <cell r="AP4" t="str">
            <v>2S11</v>
          </cell>
          <cell r="AQ4" t="str">
            <v>2011</v>
          </cell>
          <cell r="AR4" t="str">
            <v>1T12</v>
          </cell>
          <cell r="AS4" t="str">
            <v>2T12</v>
          </cell>
          <cell r="AT4" t="str">
            <v>1S12</v>
          </cell>
          <cell r="AU4" t="str">
            <v>3T12</v>
          </cell>
          <cell r="AV4" t="str">
            <v>9M12</v>
          </cell>
          <cell r="AW4" t="str">
            <v>4T12</v>
          </cell>
          <cell r="AX4" t="str">
            <v>2S12</v>
          </cell>
          <cell r="AY4" t="str">
            <v>2012</v>
          </cell>
          <cell r="AZ4" t="str">
            <v>1T13</v>
          </cell>
          <cell r="BA4" t="str">
            <v>2T13</v>
          </cell>
          <cell r="BB4" t="str">
            <v>1S13</v>
          </cell>
        </row>
        <row r="5">
          <cell r="B5" t="str">
            <v>Circulante</v>
          </cell>
          <cell r="C5">
            <v>1227103</v>
          </cell>
          <cell r="D5">
            <v>1251312</v>
          </cell>
          <cell r="E5">
            <v>1234912</v>
          </cell>
          <cell r="F5">
            <v>1234912</v>
          </cell>
          <cell r="G5">
            <v>1276531</v>
          </cell>
          <cell r="H5">
            <v>1276531</v>
          </cell>
          <cell r="I5">
            <v>1272890</v>
          </cell>
          <cell r="J5">
            <v>1272890</v>
          </cell>
          <cell r="K5">
            <v>1272890</v>
          </cell>
          <cell r="L5">
            <v>1292976</v>
          </cell>
          <cell r="M5">
            <v>1262157</v>
          </cell>
          <cell r="N5">
            <v>1262157</v>
          </cell>
          <cell r="O5">
            <v>1408767</v>
          </cell>
          <cell r="P5">
            <v>1408767</v>
          </cell>
          <cell r="Q5">
            <v>1157571</v>
          </cell>
          <cell r="R5">
            <v>1157571</v>
          </cell>
          <cell r="S5">
            <v>1157571</v>
          </cell>
          <cell r="T5">
            <v>1513210</v>
          </cell>
          <cell r="U5">
            <v>1532320</v>
          </cell>
          <cell r="V5">
            <v>1532320</v>
          </cell>
          <cell r="W5">
            <v>1558356</v>
          </cell>
          <cell r="X5">
            <v>1558356</v>
          </cell>
          <cell r="Y5">
            <v>1257445</v>
          </cell>
          <cell r="Z5">
            <v>1257445</v>
          </cell>
          <cell r="AA5">
            <v>1257445</v>
          </cell>
          <cell r="AB5">
            <v>1558865</v>
          </cell>
          <cell r="AC5">
            <v>1475006</v>
          </cell>
          <cell r="AD5">
            <v>1475006</v>
          </cell>
          <cell r="AE5">
            <v>1599426</v>
          </cell>
          <cell r="AF5">
            <v>1599426</v>
          </cell>
          <cell r="AG5">
            <v>1471448</v>
          </cell>
          <cell r="AH5">
            <v>1471448</v>
          </cell>
          <cell r="AI5">
            <v>1471448</v>
          </cell>
          <cell r="AJ5">
            <v>1810233</v>
          </cell>
          <cell r="AK5">
            <v>1769961</v>
          </cell>
          <cell r="AL5">
            <v>1769961</v>
          </cell>
          <cell r="AM5">
            <v>1877808</v>
          </cell>
          <cell r="AN5">
            <v>1877808</v>
          </cell>
          <cell r="AO5">
            <v>1646145</v>
          </cell>
          <cell r="AP5">
            <v>1646145</v>
          </cell>
          <cell r="AQ5">
            <v>1646145</v>
          </cell>
          <cell r="AR5">
            <v>1904619</v>
          </cell>
          <cell r="AS5">
            <v>1782199</v>
          </cell>
          <cell r="AT5">
            <v>1782199</v>
          </cell>
          <cell r="AU5">
            <v>1866328</v>
          </cell>
          <cell r="AV5">
            <v>1866328</v>
          </cell>
          <cell r="AW5">
            <v>1633258</v>
          </cell>
          <cell r="AX5">
            <v>1633258</v>
          </cell>
          <cell r="AY5">
            <v>1633258</v>
          </cell>
          <cell r="AZ5">
            <v>1779507</v>
          </cell>
          <cell r="BA5">
            <v>1676056</v>
          </cell>
          <cell r="BB5">
            <v>1676056</v>
          </cell>
        </row>
        <row r="6">
          <cell r="B6" t="str">
            <v>Caixa e equivalentes de caixa</v>
          </cell>
          <cell r="C6">
            <v>22675</v>
          </cell>
          <cell r="D6">
            <v>14768</v>
          </cell>
          <cell r="E6">
            <v>10304</v>
          </cell>
          <cell r="F6">
            <v>10304</v>
          </cell>
          <cell r="G6">
            <v>11791</v>
          </cell>
          <cell r="H6">
            <v>11791</v>
          </cell>
          <cell r="I6">
            <v>128841</v>
          </cell>
          <cell r="J6">
            <v>128841</v>
          </cell>
          <cell r="K6">
            <v>128841</v>
          </cell>
          <cell r="L6">
            <v>17752</v>
          </cell>
          <cell r="M6">
            <v>9111</v>
          </cell>
          <cell r="N6">
            <v>9111</v>
          </cell>
          <cell r="O6">
            <v>8343</v>
          </cell>
          <cell r="P6">
            <v>8343</v>
          </cell>
          <cell r="Q6">
            <v>44526</v>
          </cell>
          <cell r="R6">
            <v>44526</v>
          </cell>
          <cell r="S6">
            <v>44526</v>
          </cell>
          <cell r="T6">
            <v>39932</v>
          </cell>
          <cell r="U6">
            <v>43096</v>
          </cell>
          <cell r="V6">
            <v>43096</v>
          </cell>
          <cell r="W6">
            <v>27544</v>
          </cell>
          <cell r="X6">
            <v>27544</v>
          </cell>
          <cell r="Y6">
            <v>30765</v>
          </cell>
          <cell r="Z6">
            <v>30765</v>
          </cell>
          <cell r="AA6">
            <v>30765</v>
          </cell>
          <cell r="AB6">
            <v>42415</v>
          </cell>
          <cell r="AC6">
            <v>40752</v>
          </cell>
          <cell r="AD6">
            <v>40752</v>
          </cell>
          <cell r="AE6">
            <v>49405</v>
          </cell>
          <cell r="AF6">
            <v>49405</v>
          </cell>
          <cell r="AG6">
            <v>47296</v>
          </cell>
          <cell r="AH6">
            <v>47296</v>
          </cell>
          <cell r="AI6">
            <v>47296</v>
          </cell>
          <cell r="AJ6">
            <v>42030</v>
          </cell>
          <cell r="AK6">
            <v>46143</v>
          </cell>
          <cell r="AL6">
            <v>46143</v>
          </cell>
          <cell r="AM6">
            <v>14466</v>
          </cell>
          <cell r="AN6">
            <v>14466</v>
          </cell>
          <cell r="AO6">
            <v>61518</v>
          </cell>
          <cell r="AP6">
            <v>61518</v>
          </cell>
          <cell r="AQ6">
            <v>61518</v>
          </cell>
          <cell r="AR6">
            <v>23113</v>
          </cell>
          <cell r="AS6">
            <v>25812</v>
          </cell>
          <cell r="AT6">
            <v>25812</v>
          </cell>
          <cell r="AU6">
            <v>29337</v>
          </cell>
          <cell r="AV6">
            <v>29337</v>
          </cell>
          <cell r="AW6">
            <v>14489</v>
          </cell>
          <cell r="AX6">
            <v>14489</v>
          </cell>
          <cell r="AY6">
            <v>14489</v>
          </cell>
          <cell r="AZ6">
            <v>19175</v>
          </cell>
          <cell r="BA6">
            <v>30691</v>
          </cell>
          <cell r="BB6">
            <v>30691</v>
          </cell>
        </row>
        <row r="7">
          <cell r="B7" t="str">
            <v>Aplicações financeiras (CP)</v>
          </cell>
          <cell r="C7">
            <v>635465</v>
          </cell>
          <cell r="D7">
            <v>817028</v>
          </cell>
          <cell r="E7">
            <v>872685</v>
          </cell>
          <cell r="F7">
            <v>872685</v>
          </cell>
          <cell r="G7">
            <v>753297</v>
          </cell>
          <cell r="H7">
            <v>753297</v>
          </cell>
          <cell r="I7">
            <v>573934</v>
          </cell>
          <cell r="J7">
            <v>573934</v>
          </cell>
          <cell r="K7">
            <v>573934</v>
          </cell>
          <cell r="L7">
            <v>809246</v>
          </cell>
          <cell r="M7">
            <v>817228</v>
          </cell>
          <cell r="N7">
            <v>817228</v>
          </cell>
          <cell r="O7">
            <v>783521</v>
          </cell>
          <cell r="P7">
            <v>783521</v>
          </cell>
          <cell r="Q7">
            <v>468906</v>
          </cell>
          <cell r="R7">
            <v>468906</v>
          </cell>
          <cell r="S7">
            <v>468906</v>
          </cell>
          <cell r="T7">
            <v>898762</v>
          </cell>
          <cell r="U7">
            <v>953122</v>
          </cell>
          <cell r="V7">
            <v>953122</v>
          </cell>
          <cell r="W7">
            <v>899788</v>
          </cell>
          <cell r="X7">
            <v>899788</v>
          </cell>
          <cell r="Y7">
            <v>472528</v>
          </cell>
          <cell r="Z7">
            <v>472528</v>
          </cell>
          <cell r="AA7">
            <v>472528</v>
          </cell>
          <cell r="AB7">
            <v>817732</v>
          </cell>
          <cell r="AC7">
            <v>804595</v>
          </cell>
          <cell r="AD7">
            <v>804595</v>
          </cell>
          <cell r="AE7">
            <v>809992</v>
          </cell>
          <cell r="AF7">
            <v>809992</v>
          </cell>
          <cell r="AG7">
            <v>668170</v>
          </cell>
          <cell r="AH7">
            <v>668170</v>
          </cell>
          <cell r="AI7">
            <v>668170</v>
          </cell>
          <cell r="AJ7">
            <v>1108594</v>
          </cell>
          <cell r="AK7">
            <v>1138156</v>
          </cell>
          <cell r="AL7">
            <v>1138156</v>
          </cell>
          <cell r="AM7">
            <v>1104394</v>
          </cell>
          <cell r="AN7">
            <v>1104394</v>
          </cell>
          <cell r="AO7">
            <v>684392</v>
          </cell>
          <cell r="AP7">
            <v>684392</v>
          </cell>
          <cell r="AQ7">
            <v>684392</v>
          </cell>
          <cell r="AR7">
            <v>1067150</v>
          </cell>
          <cell r="AS7">
            <v>1000464</v>
          </cell>
          <cell r="AT7">
            <v>1000464</v>
          </cell>
          <cell r="AU7">
            <v>849743</v>
          </cell>
          <cell r="AV7">
            <v>849743</v>
          </cell>
          <cell r="AW7">
            <v>465032</v>
          </cell>
          <cell r="AX7">
            <v>465032</v>
          </cell>
          <cell r="AY7">
            <v>465032</v>
          </cell>
          <cell r="AZ7">
            <v>726142</v>
          </cell>
          <cell r="BA7">
            <v>724063</v>
          </cell>
          <cell r="BB7">
            <v>724063</v>
          </cell>
        </row>
        <row r="8">
          <cell r="B8" t="str">
            <v>Títulos disponíveis para venda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578750</v>
          </cell>
          <cell r="AH8">
            <v>578750</v>
          </cell>
          <cell r="AI8">
            <v>578750</v>
          </cell>
          <cell r="AJ8">
            <v>668563</v>
          </cell>
          <cell r="AK8">
            <v>539074</v>
          </cell>
          <cell r="AL8">
            <v>539074</v>
          </cell>
          <cell r="AM8">
            <v>507270</v>
          </cell>
          <cell r="AN8">
            <v>507270</v>
          </cell>
          <cell r="AO8">
            <v>341618</v>
          </cell>
          <cell r="AP8">
            <v>341618</v>
          </cell>
          <cell r="AQ8">
            <v>341618</v>
          </cell>
          <cell r="AR8">
            <v>402670</v>
          </cell>
          <cell r="AS8">
            <v>463065</v>
          </cell>
          <cell r="AT8">
            <v>463065</v>
          </cell>
          <cell r="AU8">
            <v>509683</v>
          </cell>
          <cell r="AV8">
            <v>509683</v>
          </cell>
          <cell r="AW8">
            <v>0</v>
          </cell>
          <cell r="AX8">
            <v>0</v>
          </cell>
          <cell r="AY8">
            <v>0</v>
          </cell>
          <cell r="AZ8">
            <v>0</v>
          </cell>
          <cell r="BA8">
            <v>0</v>
          </cell>
          <cell r="BB8">
            <v>0</v>
          </cell>
        </row>
        <row r="9">
          <cell r="B9" t="str">
            <v>Títulos ao valor justo por meio do resultado</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2811</v>
          </cell>
          <cell r="AP9">
            <v>2811</v>
          </cell>
          <cell r="AQ9">
            <v>2811</v>
          </cell>
          <cell r="AR9">
            <v>0</v>
          </cell>
          <cell r="AS9">
            <v>0</v>
          </cell>
          <cell r="AT9">
            <v>0</v>
          </cell>
          <cell r="AU9">
            <v>0</v>
          </cell>
          <cell r="AV9">
            <v>0</v>
          </cell>
          <cell r="AW9">
            <v>183989</v>
          </cell>
          <cell r="AX9">
            <v>183989</v>
          </cell>
          <cell r="AY9">
            <v>183989</v>
          </cell>
          <cell r="AZ9">
            <v>412549</v>
          </cell>
          <cell r="BA9">
            <v>361483</v>
          </cell>
          <cell r="BB9">
            <v>361483</v>
          </cell>
        </row>
        <row r="10">
          <cell r="B10" t="str">
            <v>Títulos mantidos até o vencimento</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89420</v>
          </cell>
          <cell r="AH10">
            <v>89420</v>
          </cell>
          <cell r="AI10">
            <v>89420</v>
          </cell>
          <cell r="AJ10">
            <v>440031</v>
          </cell>
          <cell r="AK10">
            <v>599082</v>
          </cell>
          <cell r="AL10">
            <v>599082</v>
          </cell>
          <cell r="AM10">
            <v>597124</v>
          </cell>
          <cell r="AN10">
            <v>597124</v>
          </cell>
          <cell r="AO10">
            <v>339963</v>
          </cell>
          <cell r="AP10">
            <v>339963</v>
          </cell>
          <cell r="AQ10">
            <v>339963</v>
          </cell>
          <cell r="AR10">
            <v>664480</v>
          </cell>
          <cell r="AS10">
            <v>537399</v>
          </cell>
          <cell r="AT10">
            <v>537399</v>
          </cell>
          <cell r="AU10">
            <v>340060</v>
          </cell>
          <cell r="AV10">
            <v>340060</v>
          </cell>
          <cell r="AW10">
            <v>281043</v>
          </cell>
          <cell r="AX10">
            <v>281043</v>
          </cell>
          <cell r="AY10">
            <v>281043</v>
          </cell>
          <cell r="AZ10">
            <v>313593</v>
          </cell>
          <cell r="BA10">
            <v>362580</v>
          </cell>
          <cell r="BB10">
            <v>362580</v>
          </cell>
        </row>
        <row r="11">
          <cell r="B11" t="str">
            <v>Contas a receber de clientes</v>
          </cell>
          <cell r="C11">
            <v>416674</v>
          </cell>
          <cell r="D11">
            <v>286660</v>
          </cell>
          <cell r="E11">
            <v>219528</v>
          </cell>
          <cell r="F11">
            <v>219528</v>
          </cell>
          <cell r="G11">
            <v>364931</v>
          </cell>
          <cell r="H11">
            <v>364931</v>
          </cell>
          <cell r="I11">
            <v>421162</v>
          </cell>
          <cell r="J11">
            <v>421162</v>
          </cell>
          <cell r="K11">
            <v>421162</v>
          </cell>
          <cell r="L11">
            <v>306931</v>
          </cell>
          <cell r="M11">
            <v>253100</v>
          </cell>
          <cell r="N11">
            <v>253100</v>
          </cell>
          <cell r="O11">
            <v>408658</v>
          </cell>
          <cell r="P11">
            <v>408658</v>
          </cell>
          <cell r="Q11">
            <v>440287</v>
          </cell>
          <cell r="R11">
            <v>440287</v>
          </cell>
          <cell r="S11">
            <v>440287</v>
          </cell>
          <cell r="T11">
            <v>395143</v>
          </cell>
          <cell r="U11">
            <v>351551</v>
          </cell>
          <cell r="V11">
            <v>351551</v>
          </cell>
          <cell r="W11">
            <v>462694</v>
          </cell>
          <cell r="X11">
            <v>462694</v>
          </cell>
          <cell r="Y11">
            <v>555889</v>
          </cell>
          <cell r="Z11">
            <v>555889</v>
          </cell>
          <cell r="AA11">
            <v>555889</v>
          </cell>
          <cell r="AB11">
            <v>464412</v>
          </cell>
          <cell r="AC11">
            <v>372850</v>
          </cell>
          <cell r="AD11">
            <v>372850</v>
          </cell>
          <cell r="AE11">
            <v>489422</v>
          </cell>
          <cell r="AF11">
            <v>489422</v>
          </cell>
          <cell r="AG11">
            <v>537457</v>
          </cell>
          <cell r="AH11">
            <v>537457</v>
          </cell>
          <cell r="AI11">
            <v>537457</v>
          </cell>
          <cell r="AJ11">
            <v>436381</v>
          </cell>
          <cell r="AK11">
            <v>326487</v>
          </cell>
          <cell r="AL11">
            <v>326487</v>
          </cell>
          <cell r="AM11">
            <v>507041</v>
          </cell>
          <cell r="AN11">
            <v>507041</v>
          </cell>
          <cell r="AO11">
            <v>624586</v>
          </cell>
          <cell r="AP11">
            <v>624586</v>
          </cell>
          <cell r="AQ11">
            <v>624586</v>
          </cell>
          <cell r="AR11">
            <v>543219</v>
          </cell>
          <cell r="AS11">
            <v>461240</v>
          </cell>
          <cell r="AT11">
            <v>461240</v>
          </cell>
          <cell r="AU11">
            <v>619947</v>
          </cell>
          <cell r="AV11">
            <v>619947</v>
          </cell>
          <cell r="AW11">
            <v>806149</v>
          </cell>
          <cell r="AX11">
            <v>806149</v>
          </cell>
          <cell r="AY11">
            <v>806149</v>
          </cell>
          <cell r="AZ11">
            <v>685659</v>
          </cell>
          <cell r="BA11">
            <v>542349</v>
          </cell>
          <cell r="BB11">
            <v>542349</v>
          </cell>
        </row>
        <row r="12">
          <cell r="B12" t="str">
            <v>Estoques</v>
          </cell>
          <cell r="C12">
            <v>114248</v>
          </cell>
          <cell r="D12">
            <v>95929</v>
          </cell>
          <cell r="E12">
            <v>103727</v>
          </cell>
          <cell r="F12">
            <v>103727</v>
          </cell>
          <cell r="G12">
            <v>123855</v>
          </cell>
          <cell r="H12">
            <v>123855</v>
          </cell>
          <cell r="I12">
            <v>120179</v>
          </cell>
          <cell r="J12">
            <v>120179</v>
          </cell>
          <cell r="K12">
            <v>120179</v>
          </cell>
          <cell r="L12">
            <v>112688</v>
          </cell>
          <cell r="M12">
            <v>140961</v>
          </cell>
          <cell r="N12">
            <v>140961</v>
          </cell>
          <cell r="O12">
            <v>163716</v>
          </cell>
          <cell r="P12">
            <v>163716</v>
          </cell>
          <cell r="Q12">
            <v>141976</v>
          </cell>
          <cell r="R12">
            <v>141976</v>
          </cell>
          <cell r="S12">
            <v>141976</v>
          </cell>
          <cell r="T12">
            <v>118292</v>
          </cell>
          <cell r="U12">
            <v>133598</v>
          </cell>
          <cell r="V12">
            <v>133598</v>
          </cell>
          <cell r="W12">
            <v>137621</v>
          </cell>
          <cell r="X12">
            <v>137621</v>
          </cell>
          <cell r="Y12">
            <v>148571</v>
          </cell>
          <cell r="Z12">
            <v>148571</v>
          </cell>
          <cell r="AA12">
            <v>148571</v>
          </cell>
          <cell r="AB12">
            <v>158368</v>
          </cell>
          <cell r="AC12">
            <v>184367</v>
          </cell>
          <cell r="AD12">
            <v>184367</v>
          </cell>
          <cell r="AE12">
            <v>189115</v>
          </cell>
          <cell r="AF12">
            <v>189115</v>
          </cell>
          <cell r="AG12">
            <v>149036</v>
          </cell>
          <cell r="AH12">
            <v>149036</v>
          </cell>
          <cell r="AI12">
            <v>149036</v>
          </cell>
          <cell r="AJ12">
            <v>137311</v>
          </cell>
          <cell r="AK12">
            <v>168347</v>
          </cell>
          <cell r="AL12">
            <v>168347</v>
          </cell>
          <cell r="AM12">
            <v>164830</v>
          </cell>
          <cell r="AN12">
            <v>164830</v>
          </cell>
          <cell r="AO12">
            <v>144112</v>
          </cell>
          <cell r="AP12">
            <v>144112</v>
          </cell>
          <cell r="AQ12">
            <v>144112</v>
          </cell>
          <cell r="AR12">
            <v>140940</v>
          </cell>
          <cell r="AS12">
            <v>163073</v>
          </cell>
          <cell r="AT12">
            <v>163073</v>
          </cell>
          <cell r="AU12">
            <v>192747</v>
          </cell>
          <cell r="AV12">
            <v>192747</v>
          </cell>
          <cell r="AW12">
            <v>173944</v>
          </cell>
          <cell r="AX12">
            <v>173944</v>
          </cell>
          <cell r="AY12">
            <v>173944</v>
          </cell>
          <cell r="AZ12">
            <v>161965</v>
          </cell>
          <cell r="BA12">
            <v>235441</v>
          </cell>
          <cell r="BB12">
            <v>235441</v>
          </cell>
        </row>
        <row r="13">
          <cell r="B13" t="str">
            <v>Créditos tributários</v>
          </cell>
          <cell r="C13">
            <v>25656</v>
          </cell>
          <cell r="D13">
            <v>18167</v>
          </cell>
          <cell r="E13">
            <v>6766</v>
          </cell>
          <cell r="F13">
            <v>6766</v>
          </cell>
          <cell r="G13">
            <v>8402</v>
          </cell>
          <cell r="H13">
            <v>8402</v>
          </cell>
          <cell r="I13">
            <v>14212</v>
          </cell>
          <cell r="J13">
            <v>14212</v>
          </cell>
          <cell r="K13">
            <v>14212</v>
          </cell>
          <cell r="L13">
            <v>18149</v>
          </cell>
          <cell r="M13">
            <v>14697</v>
          </cell>
          <cell r="N13">
            <v>14697</v>
          </cell>
          <cell r="O13">
            <v>21405</v>
          </cell>
          <cell r="P13">
            <v>21405</v>
          </cell>
          <cell r="Q13">
            <v>26896</v>
          </cell>
          <cell r="R13">
            <v>26896</v>
          </cell>
          <cell r="S13">
            <v>26896</v>
          </cell>
          <cell r="T13">
            <v>28137</v>
          </cell>
          <cell r="U13">
            <v>12506</v>
          </cell>
          <cell r="V13">
            <v>12506</v>
          </cell>
          <cell r="W13">
            <v>11901</v>
          </cell>
          <cell r="X13">
            <v>11901</v>
          </cell>
          <cell r="Y13">
            <v>20421</v>
          </cell>
          <cell r="Z13">
            <v>20421</v>
          </cell>
          <cell r="AA13">
            <v>20421</v>
          </cell>
          <cell r="AB13">
            <v>29685</v>
          </cell>
          <cell r="AC13">
            <v>21336</v>
          </cell>
          <cell r="AD13">
            <v>21336</v>
          </cell>
          <cell r="AE13">
            <v>19799</v>
          </cell>
          <cell r="AF13">
            <v>19799</v>
          </cell>
          <cell r="AG13">
            <v>18863</v>
          </cell>
          <cell r="AH13">
            <v>18863</v>
          </cell>
          <cell r="AI13">
            <v>18863</v>
          </cell>
          <cell r="AJ13">
            <v>20217</v>
          </cell>
          <cell r="AK13">
            <v>16930</v>
          </cell>
          <cell r="AL13">
            <v>16930</v>
          </cell>
          <cell r="AM13">
            <v>11264</v>
          </cell>
          <cell r="AN13">
            <v>11264</v>
          </cell>
          <cell r="AO13">
            <v>23263</v>
          </cell>
          <cell r="AP13">
            <v>23263</v>
          </cell>
          <cell r="AQ13">
            <v>23263</v>
          </cell>
          <cell r="AR13">
            <v>23332</v>
          </cell>
          <cell r="AS13">
            <v>23616</v>
          </cell>
          <cell r="AT13">
            <v>23616</v>
          </cell>
          <cell r="AU13">
            <v>30078</v>
          </cell>
          <cell r="AV13">
            <v>30078</v>
          </cell>
          <cell r="AW13">
            <v>19943</v>
          </cell>
          <cell r="AX13">
            <v>19943</v>
          </cell>
          <cell r="AY13">
            <v>19943</v>
          </cell>
          <cell r="AZ13">
            <v>12530</v>
          </cell>
          <cell r="BA13">
            <v>15200</v>
          </cell>
          <cell r="BB13">
            <v>15200</v>
          </cell>
        </row>
        <row r="14">
          <cell r="B14" t="str">
            <v>Imposto de renda e contribuição social a recuperar</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5339</v>
          </cell>
          <cell r="AX14">
            <v>5339</v>
          </cell>
          <cell r="AY14">
            <v>5339</v>
          </cell>
          <cell r="AZ14">
            <v>17015</v>
          </cell>
          <cell r="BA14">
            <v>1880</v>
          </cell>
          <cell r="BB14">
            <v>1880</v>
          </cell>
        </row>
        <row r="15">
          <cell r="B15" t="str">
            <v>Títulos a receber</v>
          </cell>
          <cell r="C15">
            <v>6066</v>
          </cell>
          <cell r="D15">
            <v>12059</v>
          </cell>
          <cell r="E15">
            <v>12051</v>
          </cell>
          <cell r="F15">
            <v>12051</v>
          </cell>
          <cell r="G15">
            <v>5726</v>
          </cell>
          <cell r="H15">
            <v>5726</v>
          </cell>
          <cell r="I15">
            <v>7347</v>
          </cell>
          <cell r="J15">
            <v>7347</v>
          </cell>
          <cell r="K15">
            <v>7347</v>
          </cell>
          <cell r="L15">
            <v>16115</v>
          </cell>
          <cell r="M15">
            <v>13503</v>
          </cell>
          <cell r="N15">
            <v>13503</v>
          </cell>
          <cell r="O15">
            <v>13970</v>
          </cell>
          <cell r="P15">
            <v>13970</v>
          </cell>
          <cell r="Q15">
            <v>24084</v>
          </cell>
          <cell r="R15">
            <v>24084</v>
          </cell>
          <cell r="S15">
            <v>24084</v>
          </cell>
          <cell r="T15">
            <v>21587</v>
          </cell>
          <cell r="U15">
            <v>24064</v>
          </cell>
          <cell r="V15">
            <v>24064</v>
          </cell>
          <cell r="W15">
            <v>9042</v>
          </cell>
          <cell r="X15">
            <v>9042</v>
          </cell>
          <cell r="Y15">
            <v>15591</v>
          </cell>
          <cell r="Z15">
            <v>15591</v>
          </cell>
          <cell r="AA15">
            <v>15591</v>
          </cell>
          <cell r="AB15">
            <v>29545</v>
          </cell>
          <cell r="AC15">
            <v>29916</v>
          </cell>
          <cell r="AD15">
            <v>29916</v>
          </cell>
          <cell r="AE15">
            <v>30416</v>
          </cell>
          <cell r="AF15">
            <v>30416</v>
          </cell>
          <cell r="AG15">
            <v>23122</v>
          </cell>
          <cell r="AH15">
            <v>23122</v>
          </cell>
          <cell r="AI15">
            <v>23122</v>
          </cell>
          <cell r="AJ15">
            <v>35981</v>
          </cell>
          <cell r="AK15">
            <v>32382</v>
          </cell>
          <cell r="AL15">
            <v>32382</v>
          </cell>
          <cell r="AM15">
            <v>38217</v>
          </cell>
          <cell r="AN15">
            <v>38217</v>
          </cell>
          <cell r="AO15">
            <v>39266</v>
          </cell>
          <cell r="AP15">
            <v>39266</v>
          </cell>
          <cell r="AQ15">
            <v>39266</v>
          </cell>
          <cell r="AR15">
            <v>50993</v>
          </cell>
          <cell r="AS15">
            <v>60289</v>
          </cell>
          <cell r="AT15">
            <v>60289</v>
          </cell>
          <cell r="AU15">
            <v>53018</v>
          </cell>
          <cell r="AV15">
            <v>53018</v>
          </cell>
          <cell r="AW15">
            <v>65388</v>
          </cell>
          <cell r="AX15">
            <v>65388</v>
          </cell>
          <cell r="AY15">
            <v>65388</v>
          </cell>
          <cell r="AZ15">
            <v>92448</v>
          </cell>
          <cell r="BA15">
            <v>62557</v>
          </cell>
          <cell r="BB15">
            <v>62557</v>
          </cell>
        </row>
        <row r="16">
          <cell r="B16" t="str">
            <v>Outros créditos</v>
          </cell>
          <cell r="C16">
            <v>5474</v>
          </cell>
          <cell r="D16">
            <v>5362</v>
          </cell>
          <cell r="E16">
            <v>8841</v>
          </cell>
          <cell r="F16">
            <v>8841</v>
          </cell>
          <cell r="G16">
            <v>7537</v>
          </cell>
          <cell r="H16">
            <v>7537</v>
          </cell>
          <cell r="I16">
            <v>6569</v>
          </cell>
          <cell r="J16">
            <v>6569</v>
          </cell>
          <cell r="K16">
            <v>6569</v>
          </cell>
          <cell r="L16">
            <v>10869</v>
          </cell>
          <cell r="M16">
            <v>7363</v>
          </cell>
          <cell r="N16">
            <v>7363</v>
          </cell>
          <cell r="O16">
            <v>7875</v>
          </cell>
          <cell r="P16">
            <v>7875</v>
          </cell>
          <cell r="Q16">
            <v>10526</v>
          </cell>
          <cell r="R16">
            <v>10526</v>
          </cell>
          <cell r="S16">
            <v>10526</v>
          </cell>
          <cell r="T16">
            <v>9759</v>
          </cell>
          <cell r="U16">
            <v>9997</v>
          </cell>
          <cell r="V16">
            <v>9997</v>
          </cell>
          <cell r="W16">
            <v>8705</v>
          </cell>
          <cell r="X16">
            <v>8705</v>
          </cell>
          <cell r="Y16">
            <v>12913</v>
          </cell>
          <cell r="Z16">
            <v>12913</v>
          </cell>
          <cell r="AA16">
            <v>12913</v>
          </cell>
          <cell r="AB16">
            <v>13445</v>
          </cell>
          <cell r="AC16">
            <v>13807</v>
          </cell>
          <cell r="AD16">
            <v>13807</v>
          </cell>
          <cell r="AE16">
            <v>6976</v>
          </cell>
          <cell r="AF16">
            <v>6976</v>
          </cell>
          <cell r="AG16">
            <v>26187</v>
          </cell>
          <cell r="AH16">
            <v>26187</v>
          </cell>
          <cell r="AI16">
            <v>26187</v>
          </cell>
          <cell r="AJ16">
            <v>26003</v>
          </cell>
          <cell r="AK16">
            <v>34994</v>
          </cell>
          <cell r="AL16">
            <v>34994</v>
          </cell>
          <cell r="AM16">
            <v>24267</v>
          </cell>
          <cell r="AN16">
            <v>24267</v>
          </cell>
          <cell r="AO16">
            <v>67427</v>
          </cell>
          <cell r="AP16">
            <v>67427</v>
          </cell>
          <cell r="AQ16">
            <v>67427</v>
          </cell>
          <cell r="AR16">
            <v>53910</v>
          </cell>
          <cell r="AS16">
            <v>45524</v>
          </cell>
          <cell r="AT16">
            <v>45524</v>
          </cell>
          <cell r="AU16">
            <v>90168</v>
          </cell>
          <cell r="AV16">
            <v>90168</v>
          </cell>
          <cell r="AW16">
            <v>81806</v>
          </cell>
          <cell r="AX16">
            <v>81806</v>
          </cell>
          <cell r="AY16">
            <v>81806</v>
          </cell>
          <cell r="AZ16">
            <v>62334</v>
          </cell>
          <cell r="BA16">
            <v>55961</v>
          </cell>
          <cell r="BB16">
            <v>55961</v>
          </cell>
        </row>
        <row r="17">
          <cell r="B17" t="str">
            <v>Despesas antecipadas</v>
          </cell>
          <cell r="C17">
            <v>845</v>
          </cell>
          <cell r="D17">
            <v>1339</v>
          </cell>
          <cell r="E17">
            <v>1010</v>
          </cell>
          <cell r="F17">
            <v>1010</v>
          </cell>
          <cell r="G17">
            <v>992</v>
          </cell>
          <cell r="H17">
            <v>992</v>
          </cell>
          <cell r="I17">
            <v>646</v>
          </cell>
          <cell r="J17">
            <v>646</v>
          </cell>
          <cell r="K17">
            <v>646</v>
          </cell>
          <cell r="L17">
            <v>1226</v>
          </cell>
          <cell r="M17">
            <v>6194</v>
          </cell>
          <cell r="N17">
            <v>6194</v>
          </cell>
          <cell r="O17">
            <v>1279</v>
          </cell>
          <cell r="P17">
            <v>1279</v>
          </cell>
          <cell r="Q17">
            <v>370</v>
          </cell>
          <cell r="R17">
            <v>370</v>
          </cell>
          <cell r="S17">
            <v>370</v>
          </cell>
          <cell r="T17">
            <v>1598</v>
          </cell>
          <cell r="U17">
            <v>4386</v>
          </cell>
          <cell r="V17">
            <v>4386</v>
          </cell>
          <cell r="W17">
            <v>1061</v>
          </cell>
          <cell r="X17">
            <v>1061</v>
          </cell>
          <cell r="Y17">
            <v>767</v>
          </cell>
          <cell r="Z17">
            <v>767</v>
          </cell>
          <cell r="AA17">
            <v>767</v>
          </cell>
          <cell r="AB17">
            <v>3263</v>
          </cell>
          <cell r="AC17">
            <v>7383</v>
          </cell>
          <cell r="AD17">
            <v>7383</v>
          </cell>
          <cell r="AE17">
            <v>4301</v>
          </cell>
          <cell r="AF17">
            <v>4301</v>
          </cell>
          <cell r="AG17">
            <v>1317</v>
          </cell>
          <cell r="AH17">
            <v>1317</v>
          </cell>
          <cell r="AI17">
            <v>1317</v>
          </cell>
          <cell r="AJ17">
            <v>3716</v>
          </cell>
          <cell r="AK17">
            <v>6522</v>
          </cell>
          <cell r="AL17">
            <v>6522</v>
          </cell>
          <cell r="AM17">
            <v>13329</v>
          </cell>
          <cell r="AN17">
            <v>13329</v>
          </cell>
          <cell r="AO17">
            <v>1581</v>
          </cell>
          <cell r="AP17">
            <v>1581</v>
          </cell>
          <cell r="AQ17">
            <v>1581</v>
          </cell>
          <cell r="AR17">
            <v>1962</v>
          </cell>
          <cell r="AS17">
            <v>2181</v>
          </cell>
          <cell r="AT17">
            <v>2181</v>
          </cell>
          <cell r="AU17">
            <v>1290</v>
          </cell>
          <cell r="AV17">
            <v>1290</v>
          </cell>
          <cell r="AW17">
            <v>1168</v>
          </cell>
          <cell r="AX17">
            <v>1168</v>
          </cell>
          <cell r="AY17">
            <v>1168</v>
          </cell>
          <cell r="AZ17">
            <v>2239</v>
          </cell>
          <cell r="BA17">
            <v>7914</v>
          </cell>
          <cell r="BB17">
            <v>7914</v>
          </cell>
        </row>
        <row r="18">
          <cell r="B18" t="str">
            <v>Não circulante</v>
          </cell>
          <cell r="C18">
            <v>221426</v>
          </cell>
          <cell r="D18">
            <v>217795</v>
          </cell>
          <cell r="E18">
            <v>216644</v>
          </cell>
          <cell r="F18">
            <v>216644</v>
          </cell>
          <cell r="G18">
            <v>219857</v>
          </cell>
          <cell r="H18">
            <v>219857</v>
          </cell>
          <cell r="I18">
            <v>211422</v>
          </cell>
          <cell r="J18">
            <v>211422</v>
          </cell>
          <cell r="K18">
            <v>211422</v>
          </cell>
          <cell r="L18">
            <v>202760</v>
          </cell>
          <cell r="M18">
            <v>198703</v>
          </cell>
          <cell r="N18">
            <v>198703</v>
          </cell>
          <cell r="O18">
            <v>207484</v>
          </cell>
          <cell r="P18">
            <v>207484</v>
          </cell>
          <cell r="Q18">
            <v>492456</v>
          </cell>
          <cell r="R18">
            <v>492456</v>
          </cell>
          <cell r="S18">
            <v>492456</v>
          </cell>
          <cell r="T18">
            <v>204490</v>
          </cell>
          <cell r="U18">
            <v>206597</v>
          </cell>
          <cell r="V18">
            <v>206597</v>
          </cell>
          <cell r="W18">
            <v>213784</v>
          </cell>
          <cell r="X18">
            <v>213784</v>
          </cell>
          <cell r="Y18">
            <v>507024</v>
          </cell>
          <cell r="Z18">
            <v>507024</v>
          </cell>
          <cell r="AA18">
            <v>507024</v>
          </cell>
          <cell r="AB18">
            <v>215458</v>
          </cell>
          <cell r="AC18">
            <v>213795</v>
          </cell>
          <cell r="AD18">
            <v>213795</v>
          </cell>
          <cell r="AE18">
            <v>220210</v>
          </cell>
          <cell r="AF18">
            <v>220210</v>
          </cell>
          <cell r="AG18">
            <v>526833</v>
          </cell>
          <cell r="AH18">
            <v>526833</v>
          </cell>
          <cell r="AI18">
            <v>526833</v>
          </cell>
          <cell r="AJ18">
            <v>210300</v>
          </cell>
          <cell r="AK18">
            <v>207947</v>
          </cell>
          <cell r="AL18">
            <v>207947</v>
          </cell>
          <cell r="AM18">
            <v>220374</v>
          </cell>
          <cell r="AN18">
            <v>220374</v>
          </cell>
          <cell r="AO18">
            <v>399479</v>
          </cell>
          <cell r="AP18">
            <v>399479</v>
          </cell>
          <cell r="AQ18">
            <v>399479</v>
          </cell>
          <cell r="AR18">
            <v>225133</v>
          </cell>
          <cell r="AS18">
            <v>230525</v>
          </cell>
          <cell r="AT18">
            <v>230525</v>
          </cell>
          <cell r="AU18">
            <v>240874</v>
          </cell>
          <cell r="AV18">
            <v>240874</v>
          </cell>
          <cell r="AW18">
            <v>658194</v>
          </cell>
          <cell r="AX18">
            <v>658194</v>
          </cell>
          <cell r="AY18">
            <v>658194</v>
          </cell>
          <cell r="AZ18">
            <v>508759</v>
          </cell>
          <cell r="BA18">
            <v>520549</v>
          </cell>
          <cell r="BB18">
            <v>520549</v>
          </cell>
        </row>
        <row r="19">
          <cell r="B19" t="str">
            <v>Aplicações financeiras (LP)</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286366</v>
          </cell>
          <cell r="R19">
            <v>286366</v>
          </cell>
          <cell r="S19">
            <v>286366</v>
          </cell>
          <cell r="T19">
            <v>0</v>
          </cell>
          <cell r="U19">
            <v>0</v>
          </cell>
          <cell r="V19">
            <v>0</v>
          </cell>
          <cell r="W19">
            <v>0</v>
          </cell>
          <cell r="X19">
            <v>0</v>
          </cell>
          <cell r="Y19">
            <v>291066</v>
          </cell>
          <cell r="Z19">
            <v>291066</v>
          </cell>
          <cell r="AA19">
            <v>291066</v>
          </cell>
          <cell r="AB19">
            <v>0</v>
          </cell>
          <cell r="AC19">
            <v>0</v>
          </cell>
          <cell r="AD19">
            <v>0</v>
          </cell>
          <cell r="AE19">
            <v>0</v>
          </cell>
          <cell r="AF19">
            <v>0</v>
          </cell>
          <cell r="AG19">
            <v>315260</v>
          </cell>
          <cell r="AH19">
            <v>315260</v>
          </cell>
          <cell r="AI19">
            <v>315260</v>
          </cell>
          <cell r="AJ19">
            <v>0</v>
          </cell>
          <cell r="AK19">
            <v>0</v>
          </cell>
          <cell r="AL19">
            <v>0</v>
          </cell>
          <cell r="AM19">
            <v>0</v>
          </cell>
          <cell r="AN19">
            <v>0</v>
          </cell>
          <cell r="AO19">
            <v>169670</v>
          </cell>
          <cell r="AP19">
            <v>169670</v>
          </cell>
          <cell r="AQ19">
            <v>169670</v>
          </cell>
          <cell r="AR19">
            <v>0</v>
          </cell>
          <cell r="AS19">
            <v>0</v>
          </cell>
          <cell r="AT19">
            <v>0</v>
          </cell>
          <cell r="AU19">
            <v>0</v>
          </cell>
          <cell r="AV19">
            <v>0</v>
          </cell>
          <cell r="AW19">
            <v>394389</v>
          </cell>
          <cell r="AX19">
            <v>394389</v>
          </cell>
          <cell r="AY19">
            <v>394389</v>
          </cell>
          <cell r="AZ19">
            <v>245124</v>
          </cell>
          <cell r="BA19">
            <v>228819</v>
          </cell>
          <cell r="BB19">
            <v>228819</v>
          </cell>
        </row>
        <row r="20">
          <cell r="B20" t="str">
            <v>Títulos mantidos até o vencimento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286366</v>
          </cell>
          <cell r="R20">
            <v>286366</v>
          </cell>
          <cell r="S20">
            <v>286366</v>
          </cell>
          <cell r="T20">
            <v>0</v>
          </cell>
          <cell r="U20">
            <v>0</v>
          </cell>
          <cell r="V20">
            <v>0</v>
          </cell>
          <cell r="W20">
            <v>0</v>
          </cell>
          <cell r="X20">
            <v>0</v>
          </cell>
          <cell r="Y20">
            <v>291066</v>
          </cell>
          <cell r="Z20">
            <v>291066</v>
          </cell>
          <cell r="AA20">
            <v>291066</v>
          </cell>
          <cell r="AB20">
            <v>0</v>
          </cell>
          <cell r="AC20">
            <v>0</v>
          </cell>
          <cell r="AD20">
            <v>0</v>
          </cell>
          <cell r="AE20">
            <v>0</v>
          </cell>
          <cell r="AF20">
            <v>0</v>
          </cell>
          <cell r="AG20">
            <v>315260</v>
          </cell>
          <cell r="AH20">
            <v>315260</v>
          </cell>
          <cell r="AI20">
            <v>315260</v>
          </cell>
          <cell r="AJ20">
            <v>0</v>
          </cell>
          <cell r="AK20">
            <v>0</v>
          </cell>
          <cell r="AL20">
            <v>0</v>
          </cell>
          <cell r="AM20">
            <v>0</v>
          </cell>
          <cell r="AN20">
            <v>0</v>
          </cell>
          <cell r="AO20">
            <v>169670</v>
          </cell>
          <cell r="AP20">
            <v>169670</v>
          </cell>
          <cell r="AQ20">
            <v>169670</v>
          </cell>
          <cell r="AR20">
            <v>0</v>
          </cell>
          <cell r="AS20">
            <v>0</v>
          </cell>
          <cell r="AT20">
            <v>0</v>
          </cell>
          <cell r="AU20">
            <v>0</v>
          </cell>
          <cell r="AV20">
            <v>0</v>
          </cell>
          <cell r="AW20">
            <v>394389</v>
          </cell>
          <cell r="AX20">
            <v>394389</v>
          </cell>
          <cell r="AY20">
            <v>394389</v>
          </cell>
          <cell r="AZ20">
            <v>245124</v>
          </cell>
          <cell r="BA20">
            <v>228819</v>
          </cell>
          <cell r="BB20">
            <v>228819</v>
          </cell>
        </row>
        <row r="21">
          <cell r="B21" t="str">
            <v>Depósitos judiciais</v>
          </cell>
          <cell r="C21">
            <v>677</v>
          </cell>
          <cell r="D21">
            <v>795</v>
          </cell>
          <cell r="E21">
            <v>822</v>
          </cell>
          <cell r="F21">
            <v>822</v>
          </cell>
          <cell r="G21">
            <v>5922</v>
          </cell>
          <cell r="H21">
            <v>5922</v>
          </cell>
          <cell r="I21">
            <v>797</v>
          </cell>
          <cell r="J21">
            <v>797</v>
          </cell>
          <cell r="K21">
            <v>797</v>
          </cell>
          <cell r="L21">
            <v>837</v>
          </cell>
          <cell r="M21">
            <v>922</v>
          </cell>
          <cell r="N21">
            <v>922</v>
          </cell>
          <cell r="O21">
            <v>1058</v>
          </cell>
          <cell r="P21">
            <v>1058</v>
          </cell>
          <cell r="Q21">
            <v>1110</v>
          </cell>
          <cell r="R21">
            <v>1110</v>
          </cell>
          <cell r="S21">
            <v>1110</v>
          </cell>
          <cell r="T21">
            <v>1324</v>
          </cell>
          <cell r="U21">
            <v>1417</v>
          </cell>
          <cell r="V21">
            <v>1417</v>
          </cell>
          <cell r="W21">
            <v>1476</v>
          </cell>
          <cell r="X21">
            <v>1476</v>
          </cell>
          <cell r="Y21">
            <v>2123</v>
          </cell>
          <cell r="Z21">
            <v>2123</v>
          </cell>
          <cell r="AA21">
            <v>2123</v>
          </cell>
          <cell r="AB21">
            <v>2150</v>
          </cell>
          <cell r="AC21">
            <v>2262</v>
          </cell>
          <cell r="AD21">
            <v>2262</v>
          </cell>
          <cell r="AE21">
            <v>2336</v>
          </cell>
          <cell r="AF21">
            <v>2336</v>
          </cell>
          <cell r="AG21">
            <v>3222</v>
          </cell>
          <cell r="AH21">
            <v>3222</v>
          </cell>
          <cell r="AI21">
            <v>3222</v>
          </cell>
          <cell r="AJ21">
            <v>3342</v>
          </cell>
          <cell r="AK21">
            <v>3381</v>
          </cell>
          <cell r="AL21">
            <v>3381</v>
          </cell>
          <cell r="AM21">
            <v>3486</v>
          </cell>
          <cell r="AN21">
            <v>3486</v>
          </cell>
          <cell r="AO21">
            <v>3526</v>
          </cell>
          <cell r="AP21">
            <v>3526</v>
          </cell>
          <cell r="AQ21">
            <v>3526</v>
          </cell>
          <cell r="AR21">
            <v>3609</v>
          </cell>
          <cell r="AS21">
            <v>2694</v>
          </cell>
          <cell r="AT21">
            <v>2694</v>
          </cell>
          <cell r="AU21">
            <v>2748</v>
          </cell>
          <cell r="AV21">
            <v>2748</v>
          </cell>
          <cell r="AW21">
            <v>2847</v>
          </cell>
          <cell r="AX21">
            <v>2847</v>
          </cell>
          <cell r="AY21">
            <v>2847</v>
          </cell>
          <cell r="AZ21">
            <v>2930</v>
          </cell>
          <cell r="BA21">
            <v>2621</v>
          </cell>
          <cell r="BB21">
            <v>2621</v>
          </cell>
        </row>
        <row r="22">
          <cell r="B22" t="str">
            <v>Créditos tributários</v>
          </cell>
          <cell r="C22">
            <v>374</v>
          </cell>
          <cell r="D22">
            <v>273</v>
          </cell>
          <cell r="E22">
            <v>267</v>
          </cell>
          <cell r="F22">
            <v>267</v>
          </cell>
          <cell r="G22">
            <v>234</v>
          </cell>
          <cell r="H22">
            <v>234</v>
          </cell>
          <cell r="I22">
            <v>325</v>
          </cell>
          <cell r="J22">
            <v>325</v>
          </cell>
          <cell r="K22">
            <v>325</v>
          </cell>
          <cell r="L22">
            <v>248</v>
          </cell>
          <cell r="M22">
            <v>218</v>
          </cell>
          <cell r="N22">
            <v>218</v>
          </cell>
          <cell r="O22">
            <v>325</v>
          </cell>
          <cell r="P22">
            <v>325</v>
          </cell>
          <cell r="Q22">
            <v>421</v>
          </cell>
          <cell r="R22">
            <v>421</v>
          </cell>
          <cell r="S22">
            <v>421</v>
          </cell>
          <cell r="T22">
            <v>463</v>
          </cell>
          <cell r="U22">
            <v>528</v>
          </cell>
          <cell r="V22">
            <v>528</v>
          </cell>
          <cell r="W22">
            <v>662</v>
          </cell>
          <cell r="X22">
            <v>662</v>
          </cell>
          <cell r="Y22">
            <v>853</v>
          </cell>
          <cell r="Z22">
            <v>853</v>
          </cell>
          <cell r="AA22">
            <v>853</v>
          </cell>
          <cell r="AB22">
            <v>843</v>
          </cell>
          <cell r="AC22">
            <v>812</v>
          </cell>
          <cell r="AD22">
            <v>812</v>
          </cell>
          <cell r="AE22">
            <v>754</v>
          </cell>
          <cell r="AF22">
            <v>754</v>
          </cell>
          <cell r="AG22">
            <v>700</v>
          </cell>
          <cell r="AH22">
            <v>700</v>
          </cell>
          <cell r="AI22">
            <v>700</v>
          </cell>
          <cell r="AJ22">
            <v>616</v>
          </cell>
          <cell r="AK22">
            <v>553</v>
          </cell>
          <cell r="AL22">
            <v>553</v>
          </cell>
          <cell r="AM22">
            <v>693</v>
          </cell>
          <cell r="AN22">
            <v>693</v>
          </cell>
          <cell r="AO22">
            <v>452</v>
          </cell>
          <cell r="AP22">
            <v>452</v>
          </cell>
          <cell r="AQ22">
            <v>452</v>
          </cell>
          <cell r="AR22">
            <v>636</v>
          </cell>
          <cell r="AS22">
            <v>526</v>
          </cell>
          <cell r="AT22">
            <v>526</v>
          </cell>
          <cell r="AU22">
            <v>440</v>
          </cell>
          <cell r="AV22">
            <v>440</v>
          </cell>
          <cell r="AW22">
            <v>522</v>
          </cell>
          <cell r="AX22">
            <v>522</v>
          </cell>
          <cell r="AY22">
            <v>522</v>
          </cell>
          <cell r="AZ22">
            <v>484</v>
          </cell>
          <cell r="BA22">
            <v>502</v>
          </cell>
          <cell r="BB22">
            <v>502</v>
          </cell>
        </row>
        <row r="23">
          <cell r="B23" t="str">
            <v>Títulos a receber</v>
          </cell>
          <cell r="C23">
            <v>4217</v>
          </cell>
          <cell r="D23">
            <v>9459</v>
          </cell>
          <cell r="E23">
            <v>10968</v>
          </cell>
          <cell r="F23">
            <v>10968</v>
          </cell>
          <cell r="G23">
            <v>4577</v>
          </cell>
          <cell r="H23">
            <v>4577</v>
          </cell>
          <cell r="I23">
            <v>4577</v>
          </cell>
          <cell r="J23">
            <v>4577</v>
          </cell>
          <cell r="K23">
            <v>4577</v>
          </cell>
          <cell r="L23">
            <v>4339</v>
          </cell>
          <cell r="M23">
            <v>3415</v>
          </cell>
          <cell r="N23">
            <v>3415</v>
          </cell>
          <cell r="O23">
            <v>2806</v>
          </cell>
          <cell r="P23">
            <v>2806</v>
          </cell>
          <cell r="Q23">
            <v>2021</v>
          </cell>
          <cell r="R23">
            <v>2021</v>
          </cell>
          <cell r="S23">
            <v>2021</v>
          </cell>
          <cell r="T23">
            <v>2021</v>
          </cell>
          <cell r="U23">
            <v>2021</v>
          </cell>
          <cell r="V23">
            <v>2021</v>
          </cell>
          <cell r="W23">
            <v>1588</v>
          </cell>
          <cell r="X23">
            <v>1588</v>
          </cell>
          <cell r="Y23">
            <v>1588</v>
          </cell>
          <cell r="Z23">
            <v>1588</v>
          </cell>
          <cell r="AA23">
            <v>1588</v>
          </cell>
          <cell r="AB23">
            <v>1419</v>
          </cell>
          <cell r="AC23">
            <v>480</v>
          </cell>
          <cell r="AD23">
            <v>480</v>
          </cell>
          <cell r="AE23">
            <v>0</v>
          </cell>
          <cell r="AF23">
            <v>0</v>
          </cell>
          <cell r="AG23">
            <v>70</v>
          </cell>
          <cell r="AH23">
            <v>70</v>
          </cell>
          <cell r="AI23">
            <v>70</v>
          </cell>
          <cell r="AJ23">
            <v>70</v>
          </cell>
          <cell r="AK23">
            <v>70</v>
          </cell>
          <cell r="AL23">
            <v>70</v>
          </cell>
          <cell r="AM23">
            <v>70</v>
          </cell>
          <cell r="AN23">
            <v>70</v>
          </cell>
          <cell r="AO23">
            <v>70</v>
          </cell>
          <cell r="AP23">
            <v>70</v>
          </cell>
          <cell r="AQ23">
            <v>70</v>
          </cell>
          <cell r="AR23">
            <v>70</v>
          </cell>
          <cell r="AS23">
            <v>70</v>
          </cell>
          <cell r="AT23">
            <v>70</v>
          </cell>
          <cell r="AU23">
            <v>70</v>
          </cell>
          <cell r="AV23">
            <v>70</v>
          </cell>
          <cell r="AW23">
            <v>1086</v>
          </cell>
          <cell r="AX23">
            <v>1086</v>
          </cell>
          <cell r="AY23">
            <v>1086</v>
          </cell>
          <cell r="AZ23">
            <v>708</v>
          </cell>
          <cell r="BA23">
            <v>551</v>
          </cell>
          <cell r="BB23">
            <v>551</v>
          </cell>
        </row>
        <row r="24">
          <cell r="B24" t="str">
            <v>Outros ativos não circulantes</v>
          </cell>
          <cell r="C24">
            <v>220</v>
          </cell>
          <cell r="D24">
            <v>224</v>
          </cell>
          <cell r="E24">
            <v>231</v>
          </cell>
          <cell r="F24">
            <v>231</v>
          </cell>
          <cell r="G24">
            <v>235</v>
          </cell>
          <cell r="H24">
            <v>235</v>
          </cell>
          <cell r="I24">
            <v>239</v>
          </cell>
          <cell r="J24">
            <v>239</v>
          </cell>
          <cell r="K24">
            <v>239</v>
          </cell>
          <cell r="L24">
            <v>243</v>
          </cell>
          <cell r="M24">
            <v>247</v>
          </cell>
          <cell r="N24">
            <v>247</v>
          </cell>
          <cell r="O24">
            <v>252</v>
          </cell>
          <cell r="P24">
            <v>252</v>
          </cell>
          <cell r="Q24">
            <v>258</v>
          </cell>
          <cell r="R24">
            <v>258</v>
          </cell>
          <cell r="S24">
            <v>258</v>
          </cell>
          <cell r="T24">
            <v>166</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row>
        <row r="25">
          <cell r="B25" t="str">
            <v>Imposto de renda e contribuição social diferidos</v>
          </cell>
          <cell r="C25">
            <v>13999</v>
          </cell>
          <cell r="D25">
            <v>10141</v>
          </cell>
          <cell r="E25">
            <v>10122</v>
          </cell>
          <cell r="F25">
            <v>10122</v>
          </cell>
          <cell r="G25">
            <v>15076</v>
          </cell>
          <cell r="H25">
            <v>15076</v>
          </cell>
          <cell r="I25">
            <v>14293</v>
          </cell>
          <cell r="J25">
            <v>14293</v>
          </cell>
          <cell r="K25">
            <v>14293</v>
          </cell>
          <cell r="L25">
            <v>10074</v>
          </cell>
          <cell r="M25">
            <v>10526</v>
          </cell>
          <cell r="N25">
            <v>10526</v>
          </cell>
          <cell r="O25">
            <v>17830</v>
          </cell>
          <cell r="P25">
            <v>17830</v>
          </cell>
          <cell r="Q25">
            <v>16764</v>
          </cell>
          <cell r="R25">
            <v>16764</v>
          </cell>
          <cell r="S25">
            <v>16764</v>
          </cell>
          <cell r="T25">
            <v>16948</v>
          </cell>
          <cell r="U25">
            <v>16991</v>
          </cell>
          <cell r="V25">
            <v>16991</v>
          </cell>
          <cell r="W25">
            <v>21034</v>
          </cell>
          <cell r="X25">
            <v>21034</v>
          </cell>
          <cell r="Y25">
            <v>18474</v>
          </cell>
          <cell r="Z25">
            <v>18474</v>
          </cell>
          <cell r="AA25">
            <v>18474</v>
          </cell>
          <cell r="AB25">
            <v>17198</v>
          </cell>
          <cell r="AC25">
            <v>16667</v>
          </cell>
          <cell r="AD25">
            <v>16667</v>
          </cell>
          <cell r="AE25">
            <v>20984</v>
          </cell>
          <cell r="AF25">
            <v>20984</v>
          </cell>
          <cell r="AG25">
            <v>11491</v>
          </cell>
          <cell r="AH25">
            <v>11491</v>
          </cell>
          <cell r="AI25">
            <v>11491</v>
          </cell>
          <cell r="AJ25">
            <v>12107</v>
          </cell>
          <cell r="AK25">
            <v>10021</v>
          </cell>
          <cell r="AL25">
            <v>10021</v>
          </cell>
          <cell r="AM25">
            <v>15496</v>
          </cell>
          <cell r="AN25">
            <v>15496</v>
          </cell>
          <cell r="AO25">
            <v>19246</v>
          </cell>
          <cell r="AP25">
            <v>19246</v>
          </cell>
          <cell r="AQ25">
            <v>19246</v>
          </cell>
          <cell r="AR25">
            <v>15683</v>
          </cell>
          <cell r="AS25">
            <v>12205</v>
          </cell>
          <cell r="AT25">
            <v>12205</v>
          </cell>
          <cell r="AU25">
            <v>17680</v>
          </cell>
          <cell r="AV25">
            <v>17680</v>
          </cell>
          <cell r="AW25">
            <v>23282</v>
          </cell>
          <cell r="AX25">
            <v>23282</v>
          </cell>
          <cell r="AY25">
            <v>23282</v>
          </cell>
          <cell r="AZ25">
            <v>19906</v>
          </cell>
          <cell r="BA25">
            <v>15425</v>
          </cell>
          <cell r="BB25">
            <v>15425</v>
          </cell>
        </row>
        <row r="26">
          <cell r="B26" t="str">
            <v>Investimentos</v>
          </cell>
          <cell r="C26">
            <v>1743</v>
          </cell>
          <cell r="D26">
            <v>1743</v>
          </cell>
          <cell r="E26">
            <v>849</v>
          </cell>
          <cell r="F26">
            <v>849</v>
          </cell>
          <cell r="G26">
            <v>1209</v>
          </cell>
          <cell r="H26">
            <v>1209</v>
          </cell>
          <cell r="I26">
            <v>1209</v>
          </cell>
          <cell r="J26">
            <v>1209</v>
          </cell>
          <cell r="K26">
            <v>1209</v>
          </cell>
          <cell r="L26">
            <v>1209</v>
          </cell>
          <cell r="M26">
            <v>1213</v>
          </cell>
          <cell r="N26">
            <v>1213</v>
          </cell>
          <cell r="O26">
            <v>1219</v>
          </cell>
          <cell r="P26">
            <v>1219</v>
          </cell>
          <cell r="Q26">
            <v>865</v>
          </cell>
          <cell r="R26">
            <v>865</v>
          </cell>
          <cell r="S26">
            <v>865</v>
          </cell>
          <cell r="T26">
            <v>871</v>
          </cell>
          <cell r="U26">
            <v>873</v>
          </cell>
          <cell r="V26">
            <v>873</v>
          </cell>
          <cell r="W26">
            <v>873</v>
          </cell>
          <cell r="X26">
            <v>873</v>
          </cell>
          <cell r="Y26">
            <v>873</v>
          </cell>
          <cell r="Z26">
            <v>873</v>
          </cell>
          <cell r="AA26">
            <v>873</v>
          </cell>
          <cell r="AB26">
            <v>873</v>
          </cell>
          <cell r="AC26">
            <v>876</v>
          </cell>
          <cell r="AD26">
            <v>876</v>
          </cell>
          <cell r="AE26">
            <v>877</v>
          </cell>
          <cell r="AF26">
            <v>877</v>
          </cell>
          <cell r="AG26">
            <v>877</v>
          </cell>
          <cell r="AH26">
            <v>877</v>
          </cell>
          <cell r="AI26">
            <v>877</v>
          </cell>
          <cell r="AJ26">
            <v>1307</v>
          </cell>
          <cell r="AK26">
            <v>1670</v>
          </cell>
          <cell r="AL26">
            <v>1670</v>
          </cell>
          <cell r="AM26">
            <v>1670</v>
          </cell>
          <cell r="AN26">
            <v>1670</v>
          </cell>
          <cell r="AO26">
            <v>1670</v>
          </cell>
          <cell r="AP26">
            <v>1670</v>
          </cell>
          <cell r="AQ26">
            <v>1670</v>
          </cell>
          <cell r="AR26">
            <v>1670</v>
          </cell>
          <cell r="AS26">
            <v>1670</v>
          </cell>
          <cell r="AT26">
            <v>1670</v>
          </cell>
          <cell r="AU26">
            <v>1670</v>
          </cell>
          <cell r="AV26">
            <v>1670</v>
          </cell>
          <cell r="AW26">
            <v>877</v>
          </cell>
          <cell r="AX26">
            <v>877</v>
          </cell>
          <cell r="AY26">
            <v>877</v>
          </cell>
          <cell r="AZ26">
            <v>877</v>
          </cell>
          <cell r="BA26">
            <v>877</v>
          </cell>
          <cell r="BB26">
            <v>877</v>
          </cell>
        </row>
        <row r="27">
          <cell r="B27" t="str">
            <v>Imobilizado</v>
          </cell>
          <cell r="C27">
            <v>192993</v>
          </cell>
          <cell r="D27">
            <v>187842</v>
          </cell>
          <cell r="E27">
            <v>186283</v>
          </cell>
          <cell r="F27">
            <v>186283</v>
          </cell>
          <cell r="G27">
            <v>185597</v>
          </cell>
          <cell r="H27">
            <v>185597</v>
          </cell>
          <cell r="I27">
            <v>182070</v>
          </cell>
          <cell r="J27">
            <v>182070</v>
          </cell>
          <cell r="K27">
            <v>182070</v>
          </cell>
          <cell r="L27">
            <v>177966</v>
          </cell>
          <cell r="M27">
            <v>173664</v>
          </cell>
          <cell r="N27">
            <v>173664</v>
          </cell>
          <cell r="O27">
            <v>174152</v>
          </cell>
          <cell r="P27">
            <v>174152</v>
          </cell>
          <cell r="Q27">
            <v>174141</v>
          </cell>
          <cell r="R27">
            <v>174141</v>
          </cell>
          <cell r="S27">
            <v>174141</v>
          </cell>
          <cell r="T27">
            <v>172165</v>
          </cell>
          <cell r="U27">
            <v>173856</v>
          </cell>
          <cell r="V27">
            <v>173856</v>
          </cell>
          <cell r="W27">
            <v>176273</v>
          </cell>
          <cell r="X27">
            <v>176273</v>
          </cell>
          <cell r="Y27">
            <v>179638</v>
          </cell>
          <cell r="Z27">
            <v>179638</v>
          </cell>
          <cell r="AA27">
            <v>179638</v>
          </cell>
          <cell r="AB27">
            <v>180346</v>
          </cell>
          <cell r="AC27">
            <v>179968</v>
          </cell>
          <cell r="AD27">
            <v>179968</v>
          </cell>
          <cell r="AE27">
            <v>181292</v>
          </cell>
          <cell r="AF27">
            <v>181292</v>
          </cell>
          <cell r="AG27">
            <v>181828</v>
          </cell>
          <cell r="AH27">
            <v>181828</v>
          </cell>
          <cell r="AI27">
            <v>181828</v>
          </cell>
          <cell r="AJ27">
            <v>179649</v>
          </cell>
          <cell r="AK27">
            <v>179395</v>
          </cell>
          <cell r="AL27">
            <v>179395</v>
          </cell>
          <cell r="AM27">
            <v>186203</v>
          </cell>
          <cell r="AN27">
            <v>186203</v>
          </cell>
          <cell r="AO27">
            <v>191706</v>
          </cell>
          <cell r="AP27">
            <v>191706</v>
          </cell>
          <cell r="AQ27">
            <v>191706</v>
          </cell>
          <cell r="AR27">
            <v>190754</v>
          </cell>
          <cell r="AS27">
            <v>196431</v>
          </cell>
          <cell r="AT27">
            <v>196431</v>
          </cell>
          <cell r="AU27">
            <v>201318</v>
          </cell>
          <cell r="AV27">
            <v>201318</v>
          </cell>
          <cell r="AW27">
            <v>216113</v>
          </cell>
          <cell r="AX27">
            <v>216113</v>
          </cell>
          <cell r="AY27">
            <v>216113</v>
          </cell>
          <cell r="AZ27">
            <v>219687</v>
          </cell>
          <cell r="BA27">
            <v>247967</v>
          </cell>
          <cell r="BB27">
            <v>247967</v>
          </cell>
        </row>
        <row r="28">
          <cell r="B28" t="str">
            <v>Intangível</v>
          </cell>
          <cell r="C28">
            <v>7203</v>
          </cell>
          <cell r="D28">
            <v>7318</v>
          </cell>
          <cell r="E28">
            <v>7102</v>
          </cell>
          <cell r="F28">
            <v>7102</v>
          </cell>
          <cell r="G28">
            <v>7007</v>
          </cell>
          <cell r="H28">
            <v>7007</v>
          </cell>
          <cell r="I28">
            <v>7912</v>
          </cell>
          <cell r="J28">
            <v>7912</v>
          </cell>
          <cell r="K28">
            <v>7912</v>
          </cell>
          <cell r="L28">
            <v>7844</v>
          </cell>
          <cell r="M28">
            <v>8498</v>
          </cell>
          <cell r="N28">
            <v>8498</v>
          </cell>
          <cell r="O28">
            <v>9842</v>
          </cell>
          <cell r="P28">
            <v>9842</v>
          </cell>
          <cell r="Q28">
            <v>10510</v>
          </cell>
          <cell r="R28">
            <v>10510</v>
          </cell>
          <cell r="S28">
            <v>10510</v>
          </cell>
          <cell r="T28">
            <v>10532</v>
          </cell>
          <cell r="U28">
            <v>10911</v>
          </cell>
          <cell r="V28">
            <v>10911</v>
          </cell>
          <cell r="W28">
            <v>11878</v>
          </cell>
          <cell r="X28">
            <v>11878</v>
          </cell>
          <cell r="Y28">
            <v>12409</v>
          </cell>
          <cell r="Z28">
            <v>12409</v>
          </cell>
          <cell r="AA28">
            <v>12409</v>
          </cell>
          <cell r="AB28">
            <v>12629</v>
          </cell>
          <cell r="AC28">
            <v>12730</v>
          </cell>
          <cell r="AD28">
            <v>12730</v>
          </cell>
          <cell r="AE28">
            <v>13967</v>
          </cell>
          <cell r="AF28">
            <v>13967</v>
          </cell>
          <cell r="AG28">
            <v>13385</v>
          </cell>
          <cell r="AH28">
            <v>13385</v>
          </cell>
          <cell r="AI28">
            <v>13385</v>
          </cell>
          <cell r="AJ28">
            <v>13209</v>
          </cell>
          <cell r="AK28">
            <v>12857</v>
          </cell>
          <cell r="AL28">
            <v>12857</v>
          </cell>
          <cell r="AM28">
            <v>12756</v>
          </cell>
          <cell r="AN28">
            <v>12756</v>
          </cell>
          <cell r="AO28">
            <v>13139</v>
          </cell>
          <cell r="AP28">
            <v>13139</v>
          </cell>
          <cell r="AQ28">
            <v>13139</v>
          </cell>
          <cell r="AR28">
            <v>12711</v>
          </cell>
          <cell r="AS28">
            <v>16929</v>
          </cell>
          <cell r="AT28">
            <v>16929</v>
          </cell>
          <cell r="AU28">
            <v>16948</v>
          </cell>
          <cell r="AV28">
            <v>16948</v>
          </cell>
          <cell r="AW28">
            <v>19078</v>
          </cell>
          <cell r="AX28">
            <v>19078</v>
          </cell>
          <cell r="AY28">
            <v>19078</v>
          </cell>
          <cell r="AZ28">
            <v>19043</v>
          </cell>
          <cell r="BA28">
            <v>23787</v>
          </cell>
          <cell r="BB28">
            <v>23787</v>
          </cell>
        </row>
        <row r="29">
          <cell r="B29" t="str">
            <v>Total do ativo</v>
          </cell>
          <cell r="C29">
            <v>1448529</v>
          </cell>
          <cell r="D29">
            <v>1469107</v>
          </cell>
          <cell r="E29">
            <v>1451556</v>
          </cell>
          <cell r="F29">
            <v>1451556</v>
          </cell>
          <cell r="G29">
            <v>1496388</v>
          </cell>
          <cell r="H29">
            <v>1496388</v>
          </cell>
          <cell r="I29">
            <v>1484312</v>
          </cell>
          <cell r="J29">
            <v>1484312</v>
          </cell>
          <cell r="K29">
            <v>1484312</v>
          </cell>
          <cell r="L29">
            <v>1495736</v>
          </cell>
          <cell r="M29">
            <v>1460860</v>
          </cell>
          <cell r="N29">
            <v>1460860</v>
          </cell>
          <cell r="O29">
            <v>1616251</v>
          </cell>
          <cell r="P29">
            <v>1616251</v>
          </cell>
          <cell r="Q29">
            <v>1650027</v>
          </cell>
          <cell r="R29">
            <v>1650027</v>
          </cell>
          <cell r="S29">
            <v>1650027</v>
          </cell>
          <cell r="T29">
            <v>1717700</v>
          </cell>
          <cell r="U29">
            <v>1738917</v>
          </cell>
          <cell r="V29">
            <v>1738917</v>
          </cell>
          <cell r="W29">
            <v>1772140</v>
          </cell>
          <cell r="X29">
            <v>1772140</v>
          </cell>
          <cell r="Y29">
            <v>1764469</v>
          </cell>
          <cell r="Z29">
            <v>1764469</v>
          </cell>
          <cell r="AA29">
            <v>1764469</v>
          </cell>
          <cell r="AB29">
            <v>1774323</v>
          </cell>
          <cell r="AC29">
            <v>1688801</v>
          </cell>
          <cell r="AD29">
            <v>1688801</v>
          </cell>
          <cell r="AE29">
            <v>1819636</v>
          </cell>
          <cell r="AF29">
            <v>1819636</v>
          </cell>
          <cell r="AG29">
            <v>1998281</v>
          </cell>
          <cell r="AH29">
            <v>1998281</v>
          </cell>
          <cell r="AI29">
            <v>1998281</v>
          </cell>
          <cell r="AJ29">
            <v>2020533</v>
          </cell>
          <cell r="AK29">
            <v>1977908</v>
          </cell>
          <cell r="AL29">
            <v>1977908</v>
          </cell>
          <cell r="AM29">
            <v>2098182</v>
          </cell>
          <cell r="AN29">
            <v>2098182</v>
          </cell>
          <cell r="AO29">
            <v>2045624</v>
          </cell>
          <cell r="AP29">
            <v>2045624</v>
          </cell>
          <cell r="AQ29">
            <v>2045624</v>
          </cell>
          <cell r="AR29">
            <v>2129752</v>
          </cell>
          <cell r="AS29">
            <v>2012724</v>
          </cell>
          <cell r="AT29">
            <v>2012724</v>
          </cell>
          <cell r="AU29">
            <v>2107202</v>
          </cell>
          <cell r="AV29">
            <v>2107202</v>
          </cell>
          <cell r="AW29">
            <v>2291452</v>
          </cell>
          <cell r="AX29">
            <v>2291452</v>
          </cell>
          <cell r="AY29">
            <v>2291452</v>
          </cell>
          <cell r="AZ29">
            <v>2288266</v>
          </cell>
          <cell r="BA29">
            <v>2196605</v>
          </cell>
          <cell r="BB29">
            <v>2196605</v>
          </cell>
        </row>
        <row r="31">
          <cell r="B31" t="str">
            <v>Circulante</v>
          </cell>
          <cell r="C31">
            <v>219966</v>
          </cell>
          <cell r="D31">
            <v>202697</v>
          </cell>
          <cell r="E31">
            <v>212567</v>
          </cell>
          <cell r="F31">
            <v>212567</v>
          </cell>
          <cell r="G31">
            <v>232598</v>
          </cell>
          <cell r="H31">
            <v>232598</v>
          </cell>
          <cell r="I31">
            <v>168843</v>
          </cell>
          <cell r="J31">
            <v>168843</v>
          </cell>
          <cell r="K31">
            <v>168843</v>
          </cell>
          <cell r="L31">
            <v>144245</v>
          </cell>
          <cell r="M31">
            <v>129440</v>
          </cell>
          <cell r="N31">
            <v>129440</v>
          </cell>
          <cell r="O31">
            <v>183991</v>
          </cell>
          <cell r="P31">
            <v>183991</v>
          </cell>
          <cell r="Q31">
            <v>213228</v>
          </cell>
          <cell r="R31">
            <v>213228</v>
          </cell>
          <cell r="S31">
            <v>213228</v>
          </cell>
          <cell r="T31">
            <v>246375</v>
          </cell>
          <cell r="U31">
            <v>293155</v>
          </cell>
          <cell r="V31">
            <v>293155</v>
          </cell>
          <cell r="W31">
            <v>322813</v>
          </cell>
          <cell r="X31">
            <v>322813</v>
          </cell>
          <cell r="Y31">
            <v>257768</v>
          </cell>
          <cell r="Z31">
            <v>257768</v>
          </cell>
          <cell r="AA31">
            <v>257768</v>
          </cell>
          <cell r="AB31">
            <v>259221</v>
          </cell>
          <cell r="AC31">
            <v>167933</v>
          </cell>
          <cell r="AD31">
            <v>167933</v>
          </cell>
          <cell r="AE31">
            <v>206045</v>
          </cell>
          <cell r="AF31">
            <v>206045</v>
          </cell>
          <cell r="AG31">
            <v>305849</v>
          </cell>
          <cell r="AH31">
            <v>305849</v>
          </cell>
          <cell r="AI31">
            <v>305849</v>
          </cell>
          <cell r="AJ31">
            <v>269975</v>
          </cell>
          <cell r="AK31">
            <v>285504</v>
          </cell>
          <cell r="AL31">
            <v>285504</v>
          </cell>
          <cell r="AM31">
            <v>342762</v>
          </cell>
          <cell r="AN31">
            <v>342762</v>
          </cell>
          <cell r="AO31">
            <v>229549</v>
          </cell>
          <cell r="AP31">
            <v>229549</v>
          </cell>
          <cell r="AQ31">
            <v>229549</v>
          </cell>
          <cell r="AR31">
            <v>320532</v>
          </cell>
          <cell r="AS31">
            <v>197373</v>
          </cell>
          <cell r="AT31">
            <v>197373</v>
          </cell>
          <cell r="AU31">
            <v>216048</v>
          </cell>
          <cell r="AV31">
            <v>216048</v>
          </cell>
          <cell r="AW31">
            <v>323063</v>
          </cell>
          <cell r="AX31">
            <v>323063</v>
          </cell>
          <cell r="AY31">
            <v>323063</v>
          </cell>
          <cell r="AZ31">
            <v>348063</v>
          </cell>
          <cell r="BA31">
            <v>246764</v>
          </cell>
          <cell r="BB31">
            <v>246764</v>
          </cell>
        </row>
        <row r="32">
          <cell r="B32" t="str">
            <v>Empréstimos e financiamentos</v>
          </cell>
          <cell r="C32">
            <v>90040</v>
          </cell>
          <cell r="D32">
            <v>97893</v>
          </cell>
          <cell r="E32">
            <v>107122</v>
          </cell>
          <cell r="F32">
            <v>107122</v>
          </cell>
          <cell r="G32">
            <v>80497</v>
          </cell>
          <cell r="H32">
            <v>80497</v>
          </cell>
          <cell r="I32">
            <v>32522</v>
          </cell>
          <cell r="J32">
            <v>32522</v>
          </cell>
          <cell r="K32">
            <v>32522</v>
          </cell>
          <cell r="L32">
            <v>26112</v>
          </cell>
          <cell r="M32">
            <v>19496</v>
          </cell>
          <cell r="N32">
            <v>19496</v>
          </cell>
          <cell r="O32">
            <v>31865</v>
          </cell>
          <cell r="P32">
            <v>31865</v>
          </cell>
          <cell r="Q32">
            <v>82483</v>
          </cell>
          <cell r="R32">
            <v>82483</v>
          </cell>
          <cell r="S32">
            <v>82483</v>
          </cell>
          <cell r="T32">
            <v>95865</v>
          </cell>
          <cell r="U32">
            <v>136006</v>
          </cell>
          <cell r="V32">
            <v>136006</v>
          </cell>
          <cell r="W32">
            <v>121353</v>
          </cell>
          <cell r="X32">
            <v>121353</v>
          </cell>
          <cell r="Y32">
            <v>73550</v>
          </cell>
          <cell r="Z32">
            <v>73550</v>
          </cell>
          <cell r="AA32">
            <v>73550</v>
          </cell>
          <cell r="AB32">
            <v>58039</v>
          </cell>
          <cell r="AC32">
            <v>14957</v>
          </cell>
          <cell r="AD32">
            <v>14957</v>
          </cell>
          <cell r="AE32">
            <v>15003</v>
          </cell>
          <cell r="AF32">
            <v>15003</v>
          </cell>
          <cell r="AG32">
            <v>166500</v>
          </cell>
          <cell r="AH32">
            <v>166500</v>
          </cell>
          <cell r="AI32">
            <v>166500</v>
          </cell>
          <cell r="AJ32">
            <v>159777</v>
          </cell>
          <cell r="AK32">
            <v>176875</v>
          </cell>
          <cell r="AL32">
            <v>176875</v>
          </cell>
          <cell r="AM32">
            <v>192043</v>
          </cell>
          <cell r="AN32">
            <v>192043</v>
          </cell>
          <cell r="AO32">
            <v>97551</v>
          </cell>
          <cell r="AP32">
            <v>97551</v>
          </cell>
          <cell r="AQ32">
            <v>97551</v>
          </cell>
          <cell r="AR32">
            <v>98387</v>
          </cell>
          <cell r="AS32">
            <v>56684</v>
          </cell>
          <cell r="AT32">
            <v>56684</v>
          </cell>
          <cell r="AU32">
            <v>15331</v>
          </cell>
          <cell r="AV32">
            <v>15331</v>
          </cell>
          <cell r="AW32">
            <v>123583</v>
          </cell>
          <cell r="AX32">
            <v>123583</v>
          </cell>
          <cell r="AY32">
            <v>123583</v>
          </cell>
          <cell r="AZ32">
            <v>58984</v>
          </cell>
          <cell r="BA32">
            <v>79434</v>
          </cell>
          <cell r="BB32">
            <v>79434</v>
          </cell>
        </row>
        <row r="33">
          <cell r="B33" t="str">
            <v>Financiamentos - Proapi e Provin</v>
          </cell>
          <cell r="C33">
            <v>18867</v>
          </cell>
          <cell r="D33">
            <v>18582</v>
          </cell>
          <cell r="E33">
            <v>20475</v>
          </cell>
          <cell r="F33">
            <v>20475</v>
          </cell>
          <cell r="G33">
            <v>22900</v>
          </cell>
          <cell r="H33">
            <v>22900</v>
          </cell>
          <cell r="I33">
            <v>24051</v>
          </cell>
          <cell r="J33">
            <v>24051</v>
          </cell>
          <cell r="K33">
            <v>24051</v>
          </cell>
          <cell r="L33">
            <v>25434</v>
          </cell>
          <cell r="M33">
            <v>12333</v>
          </cell>
          <cell r="N33">
            <v>12333</v>
          </cell>
          <cell r="O33">
            <v>19241</v>
          </cell>
          <cell r="P33">
            <v>19241</v>
          </cell>
          <cell r="Q33">
            <v>30297</v>
          </cell>
          <cell r="R33">
            <v>30297</v>
          </cell>
          <cell r="S33">
            <v>30297</v>
          </cell>
          <cell r="T33">
            <v>33184</v>
          </cell>
          <cell r="U33">
            <v>32610</v>
          </cell>
          <cell r="V33">
            <v>32610</v>
          </cell>
          <cell r="W33">
            <v>32584</v>
          </cell>
          <cell r="X33">
            <v>32584</v>
          </cell>
          <cell r="Y33">
            <v>23828</v>
          </cell>
          <cell r="Z33">
            <v>23828</v>
          </cell>
          <cell r="AA33">
            <v>23828</v>
          </cell>
          <cell r="AB33">
            <v>18002</v>
          </cell>
          <cell r="AC33">
            <v>17429</v>
          </cell>
          <cell r="AD33">
            <v>17429</v>
          </cell>
          <cell r="AE33">
            <v>10018</v>
          </cell>
          <cell r="AF33">
            <v>10018</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B34" t="str">
            <v>Fornecedores</v>
          </cell>
          <cell r="C34">
            <v>29120</v>
          </cell>
          <cell r="D34">
            <v>16679</v>
          </cell>
          <cell r="E34">
            <v>18260</v>
          </cell>
          <cell r="F34">
            <v>18260</v>
          </cell>
          <cell r="G34">
            <v>32797</v>
          </cell>
          <cell r="H34">
            <v>32797</v>
          </cell>
          <cell r="I34">
            <v>26721</v>
          </cell>
          <cell r="J34">
            <v>26721</v>
          </cell>
          <cell r="K34">
            <v>26721</v>
          </cell>
          <cell r="L34">
            <v>15600</v>
          </cell>
          <cell r="M34">
            <v>19172</v>
          </cell>
          <cell r="N34">
            <v>19172</v>
          </cell>
          <cell r="O34">
            <v>24598</v>
          </cell>
          <cell r="P34">
            <v>24598</v>
          </cell>
          <cell r="Q34">
            <v>17973</v>
          </cell>
          <cell r="R34">
            <v>17973</v>
          </cell>
          <cell r="S34">
            <v>17973</v>
          </cell>
          <cell r="T34">
            <v>20574</v>
          </cell>
          <cell r="U34">
            <v>22712</v>
          </cell>
          <cell r="V34">
            <v>22712</v>
          </cell>
          <cell r="W34">
            <v>34084</v>
          </cell>
          <cell r="X34">
            <v>34084</v>
          </cell>
          <cell r="Y34">
            <v>40009</v>
          </cell>
          <cell r="Z34">
            <v>40009</v>
          </cell>
          <cell r="AA34">
            <v>40009</v>
          </cell>
          <cell r="AB34">
            <v>24519</v>
          </cell>
          <cell r="AC34">
            <v>20257</v>
          </cell>
          <cell r="AD34">
            <v>20257</v>
          </cell>
          <cell r="AE34">
            <v>33252</v>
          </cell>
          <cell r="AF34">
            <v>33252</v>
          </cell>
          <cell r="AG34">
            <v>31687</v>
          </cell>
          <cell r="AH34">
            <v>31687</v>
          </cell>
          <cell r="AI34">
            <v>31687</v>
          </cell>
          <cell r="AJ34">
            <v>18200</v>
          </cell>
          <cell r="AK34">
            <v>20727</v>
          </cell>
          <cell r="AL34">
            <v>20727</v>
          </cell>
          <cell r="AM34">
            <v>26627</v>
          </cell>
          <cell r="AN34">
            <v>26627</v>
          </cell>
          <cell r="AO34">
            <v>27011</v>
          </cell>
          <cell r="AP34">
            <v>27011</v>
          </cell>
          <cell r="AQ34">
            <v>27011</v>
          </cell>
          <cell r="AR34">
            <v>33775</v>
          </cell>
          <cell r="AS34">
            <v>31709</v>
          </cell>
          <cell r="AT34">
            <v>31709</v>
          </cell>
          <cell r="AU34">
            <v>49862</v>
          </cell>
          <cell r="AV34">
            <v>49862</v>
          </cell>
          <cell r="AW34">
            <v>56806</v>
          </cell>
          <cell r="AX34">
            <v>56806</v>
          </cell>
          <cell r="AY34">
            <v>56806</v>
          </cell>
          <cell r="AZ34">
            <v>42316</v>
          </cell>
          <cell r="BA34">
            <v>39408</v>
          </cell>
          <cell r="BB34">
            <v>39408</v>
          </cell>
        </row>
        <row r="35">
          <cell r="B35" t="str">
            <v>Comissões a pagar</v>
          </cell>
          <cell r="C35">
            <v>25121</v>
          </cell>
          <cell r="D35">
            <v>12058</v>
          </cell>
          <cell r="E35">
            <v>10645</v>
          </cell>
          <cell r="F35">
            <v>10645</v>
          </cell>
          <cell r="G35">
            <v>16902</v>
          </cell>
          <cell r="H35">
            <v>16902</v>
          </cell>
          <cell r="I35">
            <v>21358</v>
          </cell>
          <cell r="J35">
            <v>21358</v>
          </cell>
          <cell r="K35">
            <v>21358</v>
          </cell>
          <cell r="L35">
            <v>13125</v>
          </cell>
          <cell r="M35">
            <v>11937</v>
          </cell>
          <cell r="N35">
            <v>11937</v>
          </cell>
          <cell r="O35">
            <v>18615</v>
          </cell>
          <cell r="P35">
            <v>18615</v>
          </cell>
          <cell r="Q35">
            <v>19534</v>
          </cell>
          <cell r="R35">
            <v>19534</v>
          </cell>
          <cell r="S35">
            <v>19534</v>
          </cell>
          <cell r="T35">
            <v>16008</v>
          </cell>
          <cell r="U35">
            <v>17773</v>
          </cell>
          <cell r="V35">
            <v>17773</v>
          </cell>
          <cell r="W35">
            <v>22841</v>
          </cell>
          <cell r="X35">
            <v>22841</v>
          </cell>
          <cell r="Y35">
            <v>27974</v>
          </cell>
          <cell r="Z35">
            <v>27974</v>
          </cell>
          <cell r="AA35">
            <v>27974</v>
          </cell>
          <cell r="AB35">
            <v>22130</v>
          </cell>
          <cell r="AC35">
            <v>17748</v>
          </cell>
          <cell r="AD35">
            <v>17748</v>
          </cell>
          <cell r="AE35">
            <v>23294</v>
          </cell>
          <cell r="AF35">
            <v>23294</v>
          </cell>
          <cell r="AG35">
            <v>26074</v>
          </cell>
          <cell r="AH35">
            <v>26074</v>
          </cell>
          <cell r="AI35">
            <v>26074</v>
          </cell>
          <cell r="AJ35">
            <v>18823</v>
          </cell>
          <cell r="AK35">
            <v>15430</v>
          </cell>
          <cell r="AL35">
            <v>15430</v>
          </cell>
          <cell r="AM35">
            <v>23299</v>
          </cell>
          <cell r="AN35">
            <v>23299</v>
          </cell>
          <cell r="AO35">
            <v>29123</v>
          </cell>
          <cell r="AP35">
            <v>29123</v>
          </cell>
          <cell r="AQ35">
            <v>29123</v>
          </cell>
          <cell r="AR35">
            <v>24803</v>
          </cell>
          <cell r="AS35">
            <v>20117</v>
          </cell>
          <cell r="AT35">
            <v>20117</v>
          </cell>
          <cell r="AU35">
            <v>27529</v>
          </cell>
          <cell r="AV35">
            <v>27529</v>
          </cell>
          <cell r="AW35">
            <v>34490</v>
          </cell>
          <cell r="AX35">
            <v>34490</v>
          </cell>
          <cell r="AY35">
            <v>34490</v>
          </cell>
          <cell r="AZ35">
            <v>30834</v>
          </cell>
          <cell r="BA35">
            <v>25296</v>
          </cell>
          <cell r="BB35">
            <v>25296</v>
          </cell>
        </row>
        <row r="36">
          <cell r="B36" t="str">
            <v>Impostos, taxas e contribuições</v>
          </cell>
          <cell r="C36">
            <v>7964</v>
          </cell>
          <cell r="D36">
            <v>9046</v>
          </cell>
          <cell r="E36">
            <v>7481</v>
          </cell>
          <cell r="F36">
            <v>7481</v>
          </cell>
          <cell r="G36">
            <v>15156</v>
          </cell>
          <cell r="H36">
            <v>15156</v>
          </cell>
          <cell r="I36">
            <v>7853</v>
          </cell>
          <cell r="J36">
            <v>7853</v>
          </cell>
          <cell r="K36">
            <v>7853</v>
          </cell>
          <cell r="L36">
            <v>8804</v>
          </cell>
          <cell r="M36">
            <v>6999</v>
          </cell>
          <cell r="N36">
            <v>6999</v>
          </cell>
          <cell r="O36">
            <v>14789</v>
          </cell>
          <cell r="P36">
            <v>14789</v>
          </cell>
          <cell r="Q36">
            <v>7460</v>
          </cell>
          <cell r="R36">
            <v>7460</v>
          </cell>
          <cell r="S36">
            <v>7460</v>
          </cell>
          <cell r="T36">
            <v>16453</v>
          </cell>
          <cell r="U36">
            <v>8533</v>
          </cell>
          <cell r="V36">
            <v>8533</v>
          </cell>
          <cell r="W36">
            <v>19828</v>
          </cell>
          <cell r="X36">
            <v>19828</v>
          </cell>
          <cell r="Y36">
            <v>9143</v>
          </cell>
          <cell r="Z36">
            <v>9143</v>
          </cell>
          <cell r="AA36">
            <v>9143</v>
          </cell>
          <cell r="AB36">
            <v>11215</v>
          </cell>
          <cell r="AC36">
            <v>8269</v>
          </cell>
          <cell r="AD36">
            <v>8269</v>
          </cell>
          <cell r="AE36">
            <v>19599</v>
          </cell>
          <cell r="AF36">
            <v>19599</v>
          </cell>
          <cell r="AG36">
            <v>7746</v>
          </cell>
          <cell r="AH36">
            <v>7746</v>
          </cell>
          <cell r="AI36">
            <v>7746</v>
          </cell>
          <cell r="AJ36">
            <v>13049</v>
          </cell>
          <cell r="AK36">
            <v>9534</v>
          </cell>
          <cell r="AL36">
            <v>9534</v>
          </cell>
          <cell r="AM36">
            <v>20068</v>
          </cell>
          <cell r="AN36">
            <v>20068</v>
          </cell>
          <cell r="AO36">
            <v>13759</v>
          </cell>
          <cell r="AP36">
            <v>13759</v>
          </cell>
          <cell r="AQ36">
            <v>13759</v>
          </cell>
          <cell r="AR36">
            <v>18386</v>
          </cell>
          <cell r="AS36">
            <v>25778</v>
          </cell>
          <cell r="AT36">
            <v>25778</v>
          </cell>
          <cell r="AU36">
            <v>38983</v>
          </cell>
          <cell r="AV36">
            <v>38983</v>
          </cell>
          <cell r="AW36">
            <v>13552</v>
          </cell>
          <cell r="AX36">
            <v>13552</v>
          </cell>
          <cell r="AY36">
            <v>13552</v>
          </cell>
          <cell r="AZ36">
            <v>18607</v>
          </cell>
          <cell r="BA36">
            <v>10078</v>
          </cell>
          <cell r="BB36">
            <v>10078</v>
          </cell>
        </row>
        <row r="37">
          <cell r="B37" t="str">
            <v>Imposto de renda e contribuição social a pagar</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13550</v>
          </cell>
          <cell r="AX37">
            <v>13550</v>
          </cell>
          <cell r="AY37">
            <v>13550</v>
          </cell>
          <cell r="AZ37">
            <v>13685</v>
          </cell>
          <cell r="BA37">
            <v>4384</v>
          </cell>
          <cell r="BB37">
            <v>4384</v>
          </cell>
        </row>
        <row r="38">
          <cell r="B38" t="str">
            <v>Salários e encargos a pagar</v>
          </cell>
          <cell r="C38">
            <v>36773</v>
          </cell>
          <cell r="D38">
            <v>37791</v>
          </cell>
          <cell r="E38">
            <v>38904</v>
          </cell>
          <cell r="F38">
            <v>38904</v>
          </cell>
          <cell r="G38">
            <v>49686</v>
          </cell>
          <cell r="H38">
            <v>49686</v>
          </cell>
          <cell r="I38">
            <v>42222</v>
          </cell>
          <cell r="J38">
            <v>42222</v>
          </cell>
          <cell r="K38">
            <v>42222</v>
          </cell>
          <cell r="L38">
            <v>43886</v>
          </cell>
          <cell r="M38">
            <v>47113</v>
          </cell>
          <cell r="N38">
            <v>47113</v>
          </cell>
          <cell r="O38">
            <v>57620</v>
          </cell>
          <cell r="P38">
            <v>57620</v>
          </cell>
          <cell r="Q38">
            <v>41945</v>
          </cell>
          <cell r="R38">
            <v>41945</v>
          </cell>
          <cell r="S38">
            <v>41945</v>
          </cell>
          <cell r="T38">
            <v>49895</v>
          </cell>
          <cell r="U38">
            <v>61117</v>
          </cell>
          <cell r="V38">
            <v>61117</v>
          </cell>
          <cell r="W38">
            <v>72963</v>
          </cell>
          <cell r="X38">
            <v>72963</v>
          </cell>
          <cell r="Y38">
            <v>63888</v>
          </cell>
          <cell r="Z38">
            <v>63888</v>
          </cell>
          <cell r="AA38">
            <v>63888</v>
          </cell>
          <cell r="AB38">
            <v>73632</v>
          </cell>
          <cell r="AC38">
            <v>74059</v>
          </cell>
          <cell r="AD38">
            <v>74059</v>
          </cell>
          <cell r="AE38">
            <v>79741</v>
          </cell>
          <cell r="AF38">
            <v>79741</v>
          </cell>
          <cell r="AG38">
            <v>53352</v>
          </cell>
          <cell r="AH38">
            <v>53352</v>
          </cell>
          <cell r="AI38">
            <v>53352</v>
          </cell>
          <cell r="AJ38">
            <v>44078</v>
          </cell>
          <cell r="AK38">
            <v>48844</v>
          </cell>
          <cell r="AL38">
            <v>48844</v>
          </cell>
          <cell r="AM38">
            <v>60084</v>
          </cell>
          <cell r="AN38">
            <v>60084</v>
          </cell>
          <cell r="AO38">
            <v>38592</v>
          </cell>
          <cell r="AP38">
            <v>38592</v>
          </cell>
          <cell r="AQ38">
            <v>38592</v>
          </cell>
          <cell r="AR38">
            <v>42452</v>
          </cell>
          <cell r="AS38">
            <v>48571</v>
          </cell>
          <cell r="AT38">
            <v>48571</v>
          </cell>
          <cell r="AU38">
            <v>62030</v>
          </cell>
          <cell r="AV38">
            <v>62030</v>
          </cell>
          <cell r="AW38">
            <v>56935</v>
          </cell>
          <cell r="AX38">
            <v>56935</v>
          </cell>
          <cell r="AY38">
            <v>56935</v>
          </cell>
          <cell r="AZ38">
            <v>59427</v>
          </cell>
          <cell r="BA38">
            <v>68686</v>
          </cell>
          <cell r="BB38">
            <v>68686</v>
          </cell>
        </row>
        <row r="39">
          <cell r="B39" t="str">
            <v>Contas a pagar</v>
          </cell>
          <cell r="C39">
            <v>4206</v>
          </cell>
          <cell r="D39">
            <v>2801</v>
          </cell>
          <cell r="E39">
            <v>2480</v>
          </cell>
          <cell r="F39">
            <v>2480</v>
          </cell>
          <cell r="G39">
            <v>4146</v>
          </cell>
          <cell r="H39">
            <v>4146</v>
          </cell>
          <cell r="I39">
            <v>5283</v>
          </cell>
          <cell r="J39">
            <v>5283</v>
          </cell>
          <cell r="K39">
            <v>5283</v>
          </cell>
          <cell r="L39">
            <v>4575</v>
          </cell>
          <cell r="M39">
            <v>5521</v>
          </cell>
          <cell r="N39">
            <v>5521</v>
          </cell>
          <cell r="O39">
            <v>7630</v>
          </cell>
          <cell r="P39">
            <v>7630</v>
          </cell>
          <cell r="Q39">
            <v>4779</v>
          </cell>
          <cell r="R39">
            <v>4779</v>
          </cell>
          <cell r="S39">
            <v>4779</v>
          </cell>
          <cell r="T39">
            <v>4940</v>
          </cell>
          <cell r="U39">
            <v>4897</v>
          </cell>
          <cell r="V39">
            <v>4897</v>
          </cell>
          <cell r="W39">
            <v>8152</v>
          </cell>
          <cell r="X39">
            <v>8152</v>
          </cell>
          <cell r="Y39">
            <v>5635</v>
          </cell>
          <cell r="Z39">
            <v>5635</v>
          </cell>
          <cell r="AA39">
            <v>5635</v>
          </cell>
          <cell r="AB39">
            <v>6845</v>
          </cell>
          <cell r="AC39">
            <v>5180</v>
          </cell>
          <cell r="AD39">
            <v>5180</v>
          </cell>
          <cell r="AE39">
            <v>11076</v>
          </cell>
          <cell r="AF39">
            <v>11076</v>
          </cell>
          <cell r="AG39">
            <v>5017</v>
          </cell>
          <cell r="AH39">
            <v>5017</v>
          </cell>
          <cell r="AI39">
            <v>5017</v>
          </cell>
          <cell r="AJ39">
            <v>4109</v>
          </cell>
          <cell r="AK39">
            <v>3936</v>
          </cell>
          <cell r="AL39">
            <v>3936</v>
          </cell>
          <cell r="AM39">
            <v>5112</v>
          </cell>
          <cell r="AN39">
            <v>5112</v>
          </cell>
          <cell r="AO39">
            <v>5271</v>
          </cell>
          <cell r="AP39">
            <v>5271</v>
          </cell>
          <cell r="AQ39">
            <v>5271</v>
          </cell>
          <cell r="AR39">
            <v>0</v>
          </cell>
          <cell r="AS39">
            <v>0</v>
          </cell>
          <cell r="AT39">
            <v>0</v>
          </cell>
          <cell r="AU39">
            <v>0</v>
          </cell>
          <cell r="AV39">
            <v>0</v>
          </cell>
          <cell r="AW39">
            <v>0</v>
          </cell>
          <cell r="AX39">
            <v>0</v>
          </cell>
          <cell r="AY39">
            <v>0</v>
          </cell>
          <cell r="AZ39">
            <v>0</v>
          </cell>
          <cell r="BA39">
            <v>0</v>
          </cell>
          <cell r="BB39">
            <v>0</v>
          </cell>
        </row>
        <row r="40">
          <cell r="B40" t="str">
            <v>Provisão para risco trabalhista</v>
          </cell>
          <cell r="C40">
            <v>600</v>
          </cell>
          <cell r="D40">
            <v>600</v>
          </cell>
          <cell r="E40">
            <v>600</v>
          </cell>
          <cell r="F40">
            <v>600</v>
          </cell>
          <cell r="G40">
            <v>600</v>
          </cell>
          <cell r="H40">
            <v>600</v>
          </cell>
          <cell r="I40">
            <v>720</v>
          </cell>
          <cell r="J40">
            <v>720</v>
          </cell>
          <cell r="K40">
            <v>720</v>
          </cell>
          <cell r="L40">
            <v>724</v>
          </cell>
          <cell r="M40">
            <v>724</v>
          </cell>
          <cell r="N40">
            <v>724</v>
          </cell>
          <cell r="O40">
            <v>731</v>
          </cell>
          <cell r="P40">
            <v>731</v>
          </cell>
          <cell r="Q40">
            <v>1236</v>
          </cell>
          <cell r="R40">
            <v>1236</v>
          </cell>
          <cell r="S40">
            <v>1236</v>
          </cell>
          <cell r="T40">
            <v>836</v>
          </cell>
          <cell r="U40">
            <v>832</v>
          </cell>
          <cell r="V40">
            <v>832</v>
          </cell>
          <cell r="W40">
            <v>830</v>
          </cell>
          <cell r="X40">
            <v>830</v>
          </cell>
          <cell r="Y40">
            <v>1303</v>
          </cell>
          <cell r="Z40">
            <v>1303</v>
          </cell>
          <cell r="AA40">
            <v>1303</v>
          </cell>
          <cell r="AB40">
            <v>1303</v>
          </cell>
          <cell r="AC40">
            <v>1303</v>
          </cell>
          <cell r="AD40">
            <v>1303</v>
          </cell>
          <cell r="AE40">
            <v>1303</v>
          </cell>
          <cell r="AF40">
            <v>1303</v>
          </cell>
          <cell r="AG40">
            <v>1103</v>
          </cell>
          <cell r="AH40">
            <v>1103</v>
          </cell>
          <cell r="AI40">
            <v>1103</v>
          </cell>
          <cell r="AJ40">
            <v>1103</v>
          </cell>
          <cell r="AK40">
            <v>1103</v>
          </cell>
          <cell r="AL40">
            <v>1103</v>
          </cell>
          <cell r="AM40">
            <v>1003</v>
          </cell>
          <cell r="AN40">
            <v>1003</v>
          </cell>
          <cell r="AO40">
            <v>1003</v>
          </cell>
          <cell r="AP40">
            <v>1003</v>
          </cell>
          <cell r="AQ40">
            <v>1003</v>
          </cell>
          <cell r="AR40">
            <v>1503</v>
          </cell>
          <cell r="AS40">
            <v>1503</v>
          </cell>
          <cell r="AT40">
            <v>1503</v>
          </cell>
          <cell r="AU40">
            <v>2430</v>
          </cell>
          <cell r="AV40">
            <v>2430</v>
          </cell>
          <cell r="AW40">
            <v>1997</v>
          </cell>
          <cell r="AX40">
            <v>1997</v>
          </cell>
          <cell r="AY40">
            <v>1997</v>
          </cell>
          <cell r="AZ40">
            <v>1400</v>
          </cell>
          <cell r="BA40">
            <v>1968</v>
          </cell>
          <cell r="BB40">
            <v>1968</v>
          </cell>
        </row>
        <row r="41">
          <cell r="B41" t="str">
            <v>Dividendos a pagar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34000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87209</v>
          </cell>
          <cell r="AS41">
            <v>0</v>
          </cell>
          <cell r="AT41">
            <v>0</v>
          </cell>
          <cell r="AU41">
            <v>0</v>
          </cell>
          <cell r="AV41">
            <v>0</v>
          </cell>
          <cell r="AW41">
            <v>0</v>
          </cell>
          <cell r="AX41">
            <v>0</v>
          </cell>
          <cell r="AY41">
            <v>0</v>
          </cell>
          <cell r="AZ41">
            <v>105253</v>
          </cell>
          <cell r="BA41">
            <v>0</v>
          </cell>
          <cell r="BB41">
            <v>0</v>
          </cell>
        </row>
        <row r="42">
          <cell r="B42" t="str">
            <v>Outras contas a pagar</v>
          </cell>
          <cell r="C42">
            <v>7275</v>
          </cell>
          <cell r="D42">
            <v>7247</v>
          </cell>
          <cell r="E42">
            <v>6600</v>
          </cell>
          <cell r="F42">
            <v>6600</v>
          </cell>
          <cell r="G42">
            <v>9914</v>
          </cell>
          <cell r="H42">
            <v>9914</v>
          </cell>
          <cell r="I42">
            <v>8113</v>
          </cell>
          <cell r="J42">
            <v>8113</v>
          </cell>
          <cell r="K42">
            <v>8113</v>
          </cell>
          <cell r="L42">
            <v>5985</v>
          </cell>
          <cell r="M42">
            <v>6145</v>
          </cell>
          <cell r="N42">
            <v>6145</v>
          </cell>
          <cell r="O42">
            <v>8902</v>
          </cell>
          <cell r="P42">
            <v>8902</v>
          </cell>
          <cell r="Q42">
            <v>7521</v>
          </cell>
          <cell r="R42">
            <v>7521</v>
          </cell>
          <cell r="S42">
            <v>7521</v>
          </cell>
          <cell r="T42">
            <v>8620</v>
          </cell>
          <cell r="U42">
            <v>8675</v>
          </cell>
          <cell r="V42">
            <v>8675</v>
          </cell>
          <cell r="W42">
            <v>10178</v>
          </cell>
          <cell r="X42">
            <v>10178</v>
          </cell>
          <cell r="Y42">
            <v>12438</v>
          </cell>
          <cell r="Z42">
            <v>12438</v>
          </cell>
          <cell r="AA42">
            <v>12438</v>
          </cell>
          <cell r="AB42">
            <v>9536</v>
          </cell>
          <cell r="AC42">
            <v>8731</v>
          </cell>
          <cell r="AD42">
            <v>8731</v>
          </cell>
          <cell r="AE42">
            <v>12759</v>
          </cell>
          <cell r="AF42">
            <v>12759</v>
          </cell>
          <cell r="AG42">
            <v>14370</v>
          </cell>
          <cell r="AH42">
            <v>14370</v>
          </cell>
          <cell r="AI42">
            <v>14370</v>
          </cell>
          <cell r="AJ42">
            <v>10836</v>
          </cell>
          <cell r="AK42">
            <v>9055</v>
          </cell>
          <cell r="AL42">
            <v>9055</v>
          </cell>
          <cell r="AM42">
            <v>14526</v>
          </cell>
          <cell r="AN42">
            <v>14526</v>
          </cell>
          <cell r="AO42">
            <v>17239</v>
          </cell>
          <cell r="AP42">
            <v>17239</v>
          </cell>
          <cell r="AQ42">
            <v>17239</v>
          </cell>
          <cell r="AR42">
            <v>14017</v>
          </cell>
          <cell r="AS42">
            <v>13011</v>
          </cell>
          <cell r="AT42">
            <v>13011</v>
          </cell>
          <cell r="AU42">
            <v>19883</v>
          </cell>
          <cell r="AV42">
            <v>19883</v>
          </cell>
          <cell r="AW42">
            <v>22150</v>
          </cell>
          <cell r="AX42">
            <v>22150</v>
          </cell>
          <cell r="AY42">
            <v>22150</v>
          </cell>
          <cell r="AZ42">
            <v>17557</v>
          </cell>
          <cell r="BA42">
            <v>17510</v>
          </cell>
          <cell r="BB42">
            <v>17510</v>
          </cell>
        </row>
        <row r="43">
          <cell r="B43" t="str">
            <v>Não Circulante</v>
          </cell>
          <cell r="C43">
            <v>181792</v>
          </cell>
          <cell r="D43">
            <v>172995</v>
          </cell>
          <cell r="E43">
            <v>163467</v>
          </cell>
          <cell r="F43">
            <v>163467</v>
          </cell>
          <cell r="G43">
            <v>140126</v>
          </cell>
          <cell r="H43">
            <v>140126</v>
          </cell>
          <cell r="I43">
            <v>135027</v>
          </cell>
          <cell r="J43">
            <v>135027</v>
          </cell>
          <cell r="K43">
            <v>135027</v>
          </cell>
          <cell r="L43">
            <v>130591</v>
          </cell>
          <cell r="M43">
            <v>118773</v>
          </cell>
          <cell r="N43">
            <v>118773</v>
          </cell>
          <cell r="O43">
            <v>173984</v>
          </cell>
          <cell r="P43">
            <v>173984</v>
          </cell>
          <cell r="Q43">
            <v>118719</v>
          </cell>
          <cell r="R43">
            <v>118719</v>
          </cell>
          <cell r="S43">
            <v>118719</v>
          </cell>
          <cell r="T43">
            <v>84607</v>
          </cell>
          <cell r="U43">
            <v>78214</v>
          </cell>
          <cell r="V43">
            <v>78214</v>
          </cell>
          <cell r="W43">
            <v>49152</v>
          </cell>
          <cell r="X43">
            <v>49152</v>
          </cell>
          <cell r="Y43">
            <v>42132</v>
          </cell>
          <cell r="Z43">
            <v>42132</v>
          </cell>
          <cell r="AA43">
            <v>42132</v>
          </cell>
          <cell r="AB43">
            <v>35031</v>
          </cell>
          <cell r="AC43">
            <v>26082</v>
          </cell>
          <cell r="AD43">
            <v>26082</v>
          </cell>
          <cell r="AE43">
            <v>25480</v>
          </cell>
          <cell r="AF43">
            <v>25480</v>
          </cell>
          <cell r="AG43">
            <v>16766</v>
          </cell>
          <cell r="AH43">
            <v>16766</v>
          </cell>
          <cell r="AI43">
            <v>16766</v>
          </cell>
          <cell r="AJ43">
            <v>16996</v>
          </cell>
          <cell r="AK43">
            <v>17240</v>
          </cell>
          <cell r="AL43">
            <v>17240</v>
          </cell>
          <cell r="AM43">
            <v>15307</v>
          </cell>
          <cell r="AN43">
            <v>15307</v>
          </cell>
          <cell r="AO43">
            <v>15123</v>
          </cell>
          <cell r="AP43">
            <v>15123</v>
          </cell>
          <cell r="AQ43">
            <v>15123</v>
          </cell>
          <cell r="AR43">
            <v>14673</v>
          </cell>
          <cell r="AS43">
            <v>14166</v>
          </cell>
          <cell r="AT43">
            <v>14166</v>
          </cell>
          <cell r="AU43">
            <v>13800</v>
          </cell>
          <cell r="AV43">
            <v>13800</v>
          </cell>
          <cell r="AW43">
            <v>14827</v>
          </cell>
          <cell r="AX43">
            <v>14827</v>
          </cell>
          <cell r="AY43">
            <v>14827</v>
          </cell>
          <cell r="AZ43">
            <v>14688</v>
          </cell>
          <cell r="BA43">
            <v>16116</v>
          </cell>
          <cell r="BB43">
            <v>16116</v>
          </cell>
        </row>
        <row r="44">
          <cell r="B44" t="str">
            <v>Empréstimos e financiamentos</v>
          </cell>
          <cell r="C44">
            <v>68727</v>
          </cell>
          <cell r="D44">
            <v>58994</v>
          </cell>
          <cell r="E44">
            <v>49070</v>
          </cell>
          <cell r="F44">
            <v>49070</v>
          </cell>
          <cell r="G44">
            <v>41097</v>
          </cell>
          <cell r="H44">
            <v>41097</v>
          </cell>
          <cell r="I44">
            <v>37361</v>
          </cell>
          <cell r="J44">
            <v>37361</v>
          </cell>
          <cell r="K44">
            <v>37361</v>
          </cell>
          <cell r="L44">
            <v>33625</v>
          </cell>
          <cell r="M44">
            <v>29889</v>
          </cell>
          <cell r="N44">
            <v>29889</v>
          </cell>
          <cell r="O44">
            <v>90171</v>
          </cell>
          <cell r="P44">
            <v>90171</v>
          </cell>
          <cell r="Q44">
            <v>38431</v>
          </cell>
          <cell r="R44">
            <v>38431</v>
          </cell>
          <cell r="S44">
            <v>38431</v>
          </cell>
          <cell r="T44">
            <v>18681</v>
          </cell>
          <cell r="U44">
            <v>14944</v>
          </cell>
          <cell r="V44">
            <v>14944</v>
          </cell>
          <cell r="W44">
            <v>11208</v>
          </cell>
          <cell r="X44">
            <v>11208</v>
          </cell>
          <cell r="Y44">
            <v>7472</v>
          </cell>
          <cell r="Z44">
            <v>7472</v>
          </cell>
          <cell r="AA44">
            <v>7472</v>
          </cell>
          <cell r="AB44">
            <v>3736</v>
          </cell>
          <cell r="AC44">
            <v>0</v>
          </cell>
          <cell r="AD44">
            <v>0</v>
          </cell>
          <cell r="AE44">
            <v>3748</v>
          </cell>
          <cell r="AF44">
            <v>3748</v>
          </cell>
          <cell r="AG44">
            <v>14766</v>
          </cell>
          <cell r="AH44">
            <v>14766</v>
          </cell>
          <cell r="AI44">
            <v>14766</v>
          </cell>
          <cell r="AJ44">
            <v>14996</v>
          </cell>
          <cell r="AK44">
            <v>15240</v>
          </cell>
          <cell r="AL44">
            <v>15240</v>
          </cell>
          <cell r="AM44">
            <v>13307</v>
          </cell>
          <cell r="AN44">
            <v>13307</v>
          </cell>
          <cell r="AO44">
            <v>13123</v>
          </cell>
          <cell r="AP44">
            <v>13123</v>
          </cell>
          <cell r="AQ44">
            <v>13123</v>
          </cell>
          <cell r="AR44">
            <v>13386</v>
          </cell>
          <cell r="AS44">
            <v>12495</v>
          </cell>
          <cell r="AT44">
            <v>12495</v>
          </cell>
          <cell r="AU44">
            <v>13522</v>
          </cell>
          <cell r="AV44">
            <v>13522</v>
          </cell>
          <cell r="AW44">
            <v>14380</v>
          </cell>
          <cell r="AX44">
            <v>14380</v>
          </cell>
          <cell r="AY44">
            <v>14380</v>
          </cell>
          <cell r="AZ44">
            <v>13767</v>
          </cell>
          <cell r="BA44">
            <v>15769</v>
          </cell>
          <cell r="BB44">
            <v>15769</v>
          </cell>
        </row>
        <row r="45">
          <cell r="B45" t="str">
            <v>Financiamentos - Proapi e Provin</v>
          </cell>
          <cell r="C45">
            <v>101118</v>
          </cell>
          <cell r="D45">
            <v>103015</v>
          </cell>
          <cell r="E45">
            <v>103940</v>
          </cell>
          <cell r="F45">
            <v>103940</v>
          </cell>
          <cell r="G45">
            <v>89212</v>
          </cell>
          <cell r="H45">
            <v>89212</v>
          </cell>
          <cell r="I45">
            <v>88254</v>
          </cell>
          <cell r="J45">
            <v>88254</v>
          </cell>
          <cell r="K45">
            <v>88254</v>
          </cell>
          <cell r="L45">
            <v>87892</v>
          </cell>
          <cell r="M45">
            <v>80233</v>
          </cell>
          <cell r="N45">
            <v>80233</v>
          </cell>
          <cell r="O45">
            <v>74974</v>
          </cell>
          <cell r="P45">
            <v>74974</v>
          </cell>
          <cell r="Q45">
            <v>72760</v>
          </cell>
          <cell r="R45">
            <v>72760</v>
          </cell>
          <cell r="S45">
            <v>72760</v>
          </cell>
          <cell r="T45">
            <v>58064</v>
          </cell>
          <cell r="U45">
            <v>54496</v>
          </cell>
          <cell r="V45">
            <v>54496</v>
          </cell>
          <cell r="W45">
            <v>28979</v>
          </cell>
          <cell r="X45">
            <v>28979</v>
          </cell>
          <cell r="Y45">
            <v>25716</v>
          </cell>
          <cell r="Z45">
            <v>25716</v>
          </cell>
          <cell r="AA45">
            <v>25716</v>
          </cell>
          <cell r="AB45">
            <v>24517</v>
          </cell>
          <cell r="AC45">
            <v>19900</v>
          </cell>
          <cell r="AD45">
            <v>19900</v>
          </cell>
          <cell r="AE45">
            <v>16009</v>
          </cell>
          <cell r="AF45">
            <v>16009</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B46" t="str">
            <v>Provisão para risco trabalhista</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700</v>
          </cell>
          <cell r="U46">
            <v>700</v>
          </cell>
          <cell r="V46">
            <v>700</v>
          </cell>
          <cell r="W46">
            <v>1000</v>
          </cell>
          <cell r="X46">
            <v>1000</v>
          </cell>
          <cell r="Y46">
            <v>1300</v>
          </cell>
          <cell r="Z46">
            <v>1300</v>
          </cell>
          <cell r="AA46">
            <v>1300</v>
          </cell>
          <cell r="AB46">
            <v>1300</v>
          </cell>
          <cell r="AC46">
            <v>1300</v>
          </cell>
          <cell r="AD46">
            <v>1300</v>
          </cell>
          <cell r="AE46">
            <v>1300</v>
          </cell>
          <cell r="AF46">
            <v>1300</v>
          </cell>
          <cell r="AG46">
            <v>2000</v>
          </cell>
          <cell r="AH46">
            <v>2000</v>
          </cell>
          <cell r="AI46">
            <v>2000</v>
          </cell>
          <cell r="AJ46">
            <v>2000</v>
          </cell>
          <cell r="AK46">
            <v>2000</v>
          </cell>
          <cell r="AL46">
            <v>2000</v>
          </cell>
          <cell r="AM46">
            <v>2000</v>
          </cell>
          <cell r="AN46">
            <v>2000</v>
          </cell>
          <cell r="AO46">
            <v>2000</v>
          </cell>
          <cell r="AP46">
            <v>2000</v>
          </cell>
          <cell r="AQ46">
            <v>2000</v>
          </cell>
          <cell r="AR46">
            <v>1287</v>
          </cell>
          <cell r="AS46">
            <v>1671</v>
          </cell>
          <cell r="AT46">
            <v>1671</v>
          </cell>
          <cell r="AU46">
            <v>278</v>
          </cell>
          <cell r="AV46">
            <v>278</v>
          </cell>
          <cell r="AW46">
            <v>447</v>
          </cell>
          <cell r="AX46">
            <v>447</v>
          </cell>
          <cell r="AY46">
            <v>447</v>
          </cell>
          <cell r="AZ46">
            <v>921</v>
          </cell>
          <cell r="BA46">
            <v>347</v>
          </cell>
          <cell r="BB46">
            <v>347</v>
          </cell>
        </row>
        <row r="47">
          <cell r="B47" t="str">
            <v>Imposto de renda e contribuição social diferidos</v>
          </cell>
          <cell r="C47">
            <v>11947</v>
          </cell>
          <cell r="D47">
            <v>10986</v>
          </cell>
          <cell r="E47">
            <v>10457</v>
          </cell>
          <cell r="F47">
            <v>10457</v>
          </cell>
          <cell r="G47">
            <v>9817</v>
          </cell>
          <cell r="H47">
            <v>9817</v>
          </cell>
          <cell r="I47">
            <v>9412</v>
          </cell>
          <cell r="J47">
            <v>9412</v>
          </cell>
          <cell r="K47">
            <v>9412</v>
          </cell>
          <cell r="L47">
            <v>9074</v>
          </cell>
          <cell r="M47">
            <v>8651</v>
          </cell>
          <cell r="N47">
            <v>8651</v>
          </cell>
          <cell r="O47">
            <v>8839</v>
          </cell>
          <cell r="P47">
            <v>8839</v>
          </cell>
          <cell r="Q47">
            <v>7528</v>
          </cell>
          <cell r="R47">
            <v>7528</v>
          </cell>
          <cell r="S47">
            <v>7528</v>
          </cell>
          <cell r="T47">
            <v>7162</v>
          </cell>
          <cell r="U47">
            <v>8074</v>
          </cell>
          <cell r="V47">
            <v>8074</v>
          </cell>
          <cell r="W47">
            <v>7965</v>
          </cell>
          <cell r="X47">
            <v>7965</v>
          </cell>
          <cell r="Y47">
            <v>7644</v>
          </cell>
          <cell r="Z47">
            <v>7644</v>
          </cell>
          <cell r="AA47">
            <v>7644</v>
          </cell>
          <cell r="AB47">
            <v>5478</v>
          </cell>
          <cell r="AC47">
            <v>4882</v>
          </cell>
          <cell r="AD47">
            <v>4882</v>
          </cell>
          <cell r="AE47">
            <v>4423</v>
          </cell>
          <cell r="AF47">
            <v>4423</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B48" t="str">
            <v>Patrimônio líquido consolidado</v>
          </cell>
          <cell r="C48">
            <v>1046771</v>
          </cell>
          <cell r="D48">
            <v>1093415</v>
          </cell>
          <cell r="E48">
            <v>1075522</v>
          </cell>
          <cell r="F48">
            <v>1075522</v>
          </cell>
          <cell r="G48">
            <v>1123664</v>
          </cell>
          <cell r="H48">
            <v>1123664</v>
          </cell>
          <cell r="I48">
            <v>1180442</v>
          </cell>
          <cell r="J48">
            <v>1180442</v>
          </cell>
          <cell r="K48">
            <v>1180442</v>
          </cell>
          <cell r="L48">
            <v>1220900</v>
          </cell>
          <cell r="M48">
            <v>1212647</v>
          </cell>
          <cell r="N48">
            <v>1212647</v>
          </cell>
          <cell r="O48">
            <v>1258276</v>
          </cell>
          <cell r="P48">
            <v>1258276</v>
          </cell>
          <cell r="Q48">
            <v>1318080</v>
          </cell>
          <cell r="R48">
            <v>1318080</v>
          </cell>
          <cell r="S48">
            <v>1318080</v>
          </cell>
          <cell r="T48">
            <v>1386718</v>
          </cell>
          <cell r="U48">
            <v>1367548</v>
          </cell>
          <cell r="V48">
            <v>1367548</v>
          </cell>
          <cell r="W48">
            <v>1400175</v>
          </cell>
          <cell r="X48">
            <v>1400175</v>
          </cell>
          <cell r="Y48">
            <v>1464569</v>
          </cell>
          <cell r="Z48">
            <v>1464569</v>
          </cell>
          <cell r="AA48">
            <v>1464569</v>
          </cell>
          <cell r="AB48">
            <v>1480071</v>
          </cell>
          <cell r="AC48">
            <v>1494786</v>
          </cell>
          <cell r="AD48">
            <v>1494786</v>
          </cell>
          <cell r="AE48">
            <v>1588111</v>
          </cell>
          <cell r="AF48">
            <v>1588111</v>
          </cell>
          <cell r="AG48">
            <v>1675666</v>
          </cell>
          <cell r="AH48">
            <v>1675666</v>
          </cell>
          <cell r="AI48">
            <v>1675666</v>
          </cell>
          <cell r="AJ48">
            <v>1733562</v>
          </cell>
          <cell r="AK48">
            <v>1675164</v>
          </cell>
          <cell r="AL48">
            <v>1675164</v>
          </cell>
          <cell r="AM48">
            <v>1740113</v>
          </cell>
          <cell r="AN48">
            <v>1740113</v>
          </cell>
          <cell r="AO48">
            <v>1800952</v>
          </cell>
          <cell r="AP48">
            <v>1800952</v>
          </cell>
          <cell r="AQ48">
            <v>1800952</v>
          </cell>
          <cell r="AR48">
            <v>1794547</v>
          </cell>
          <cell r="AS48">
            <v>1801185</v>
          </cell>
          <cell r="AT48">
            <v>1801185</v>
          </cell>
          <cell r="AU48">
            <v>1877354</v>
          </cell>
          <cell r="AV48">
            <v>1877354</v>
          </cell>
          <cell r="AW48">
            <v>1953562</v>
          </cell>
          <cell r="AX48">
            <v>1953562</v>
          </cell>
          <cell r="AY48">
            <v>1953562</v>
          </cell>
          <cell r="AZ48">
            <v>1925515</v>
          </cell>
          <cell r="BA48">
            <v>1933725</v>
          </cell>
          <cell r="BB48">
            <v>1933725</v>
          </cell>
        </row>
        <row r="49">
          <cell r="B49" t="str">
            <v>Participações de acionistas controladores</v>
          </cell>
          <cell r="C49">
            <v>1046570</v>
          </cell>
          <cell r="D49">
            <v>1093263</v>
          </cell>
          <cell r="E49">
            <v>1075404</v>
          </cell>
          <cell r="F49">
            <v>1075404</v>
          </cell>
          <cell r="G49">
            <v>1123460</v>
          </cell>
          <cell r="H49">
            <v>1123460</v>
          </cell>
          <cell r="I49">
            <v>1180163</v>
          </cell>
          <cell r="J49">
            <v>1180163</v>
          </cell>
          <cell r="K49">
            <v>1180163</v>
          </cell>
          <cell r="L49">
            <v>1220664</v>
          </cell>
          <cell r="M49">
            <v>1212449</v>
          </cell>
          <cell r="N49">
            <v>1212449</v>
          </cell>
          <cell r="O49">
            <v>1257981</v>
          </cell>
          <cell r="P49">
            <v>1257981</v>
          </cell>
          <cell r="Q49">
            <v>1317695</v>
          </cell>
          <cell r="R49">
            <v>1317695</v>
          </cell>
          <cell r="S49">
            <v>1317695</v>
          </cell>
          <cell r="T49">
            <v>1386480</v>
          </cell>
          <cell r="U49">
            <v>1367414</v>
          </cell>
          <cell r="V49">
            <v>1367414</v>
          </cell>
          <cell r="W49">
            <v>1400096</v>
          </cell>
          <cell r="X49">
            <v>1400096</v>
          </cell>
          <cell r="Y49">
            <v>1464396</v>
          </cell>
          <cell r="Z49">
            <v>1464396</v>
          </cell>
          <cell r="AA49">
            <v>1464396</v>
          </cell>
          <cell r="AB49">
            <v>1479768</v>
          </cell>
          <cell r="AC49">
            <v>1494511</v>
          </cell>
          <cell r="AD49">
            <v>1494511</v>
          </cell>
          <cell r="AE49">
            <v>1587815</v>
          </cell>
          <cell r="AF49">
            <v>1587815</v>
          </cell>
          <cell r="AG49">
            <v>1675292</v>
          </cell>
          <cell r="AH49">
            <v>1675292</v>
          </cell>
          <cell r="AI49">
            <v>1675292</v>
          </cell>
          <cell r="AJ49">
            <v>1733254</v>
          </cell>
          <cell r="AK49">
            <v>1674957</v>
          </cell>
          <cell r="AL49">
            <v>1674957</v>
          </cell>
          <cell r="AM49">
            <v>1739715</v>
          </cell>
          <cell r="AN49">
            <v>1739715</v>
          </cell>
          <cell r="AO49">
            <v>1800563</v>
          </cell>
          <cell r="AP49">
            <v>1800563</v>
          </cell>
          <cell r="AQ49">
            <v>1800563</v>
          </cell>
          <cell r="AR49">
            <v>1794099</v>
          </cell>
          <cell r="AS49">
            <v>1800570</v>
          </cell>
          <cell r="AT49">
            <v>1800570</v>
          </cell>
          <cell r="AU49">
            <v>1876826</v>
          </cell>
          <cell r="AV49">
            <v>1876826</v>
          </cell>
          <cell r="AW49">
            <v>1952332</v>
          </cell>
          <cell r="AX49">
            <v>1952332</v>
          </cell>
          <cell r="AY49">
            <v>1952332</v>
          </cell>
          <cell r="AZ49">
            <v>1924456</v>
          </cell>
          <cell r="BA49">
            <v>1930509</v>
          </cell>
          <cell r="BB49">
            <v>1930509</v>
          </cell>
        </row>
        <row r="50">
          <cell r="B50" t="str">
            <v>Capital social realizado</v>
          </cell>
          <cell r="C50">
            <v>843447</v>
          </cell>
          <cell r="D50">
            <v>843447</v>
          </cell>
          <cell r="E50">
            <v>964584</v>
          </cell>
          <cell r="F50">
            <v>964584</v>
          </cell>
          <cell r="G50">
            <v>964584</v>
          </cell>
          <cell r="H50">
            <v>964584</v>
          </cell>
          <cell r="I50">
            <v>964584</v>
          </cell>
          <cell r="J50">
            <v>964584</v>
          </cell>
          <cell r="K50">
            <v>964584</v>
          </cell>
          <cell r="L50">
            <v>964584</v>
          </cell>
          <cell r="M50">
            <v>1097199</v>
          </cell>
          <cell r="N50">
            <v>1097199</v>
          </cell>
          <cell r="O50">
            <v>1097199</v>
          </cell>
          <cell r="P50">
            <v>1097199</v>
          </cell>
          <cell r="Q50">
            <v>1097199</v>
          </cell>
          <cell r="R50">
            <v>1097199</v>
          </cell>
          <cell r="S50">
            <v>1097199</v>
          </cell>
          <cell r="T50">
            <v>1097199</v>
          </cell>
          <cell r="U50">
            <v>1226760</v>
          </cell>
          <cell r="V50">
            <v>1226760</v>
          </cell>
          <cell r="W50">
            <v>1226760</v>
          </cell>
          <cell r="X50">
            <v>1226760</v>
          </cell>
          <cell r="Y50">
            <v>1226760</v>
          </cell>
          <cell r="Z50">
            <v>1226760</v>
          </cell>
          <cell r="AA50">
            <v>1226760</v>
          </cell>
          <cell r="AB50">
            <v>1231302</v>
          </cell>
          <cell r="AC50">
            <v>1231302</v>
          </cell>
          <cell r="AD50">
            <v>1231302</v>
          </cell>
          <cell r="AE50">
            <v>1231302</v>
          </cell>
          <cell r="AF50">
            <v>1231302</v>
          </cell>
          <cell r="AG50">
            <v>1231302</v>
          </cell>
          <cell r="AH50">
            <v>1231302</v>
          </cell>
          <cell r="AI50">
            <v>1231302</v>
          </cell>
          <cell r="AJ50">
            <v>1231302</v>
          </cell>
          <cell r="AK50">
            <v>1231302</v>
          </cell>
          <cell r="AL50">
            <v>1231302</v>
          </cell>
          <cell r="AM50">
            <v>1231302</v>
          </cell>
          <cell r="AN50">
            <v>1231302</v>
          </cell>
          <cell r="AO50">
            <v>1231302</v>
          </cell>
          <cell r="AP50">
            <v>1231302</v>
          </cell>
          <cell r="AQ50">
            <v>1231302</v>
          </cell>
          <cell r="AR50">
            <v>1231302</v>
          </cell>
          <cell r="AS50">
            <v>1231302</v>
          </cell>
          <cell r="AT50">
            <v>1231302</v>
          </cell>
          <cell r="AU50">
            <v>1231302</v>
          </cell>
          <cell r="AV50">
            <v>1231302</v>
          </cell>
          <cell r="AW50">
            <v>1231302</v>
          </cell>
          <cell r="AX50">
            <v>1231302</v>
          </cell>
          <cell r="AY50">
            <v>1231302</v>
          </cell>
          <cell r="AZ50">
            <v>1231302</v>
          </cell>
          <cell r="BA50">
            <v>1231302</v>
          </cell>
          <cell r="BB50">
            <v>1231302</v>
          </cell>
        </row>
        <row r="51">
          <cell r="B51" t="str">
            <v>Ajuste de avaliação patrimonial</v>
          </cell>
          <cell r="C51">
            <v>-3496</v>
          </cell>
          <cell r="D51">
            <v>-5116</v>
          </cell>
          <cell r="E51">
            <v>-7342</v>
          </cell>
          <cell r="F51">
            <v>-7342</v>
          </cell>
          <cell r="G51">
            <v>-8943</v>
          </cell>
          <cell r="H51">
            <v>-8943</v>
          </cell>
          <cell r="I51">
            <v>-10150</v>
          </cell>
          <cell r="J51">
            <v>-10150</v>
          </cell>
          <cell r="K51">
            <v>-10150</v>
          </cell>
          <cell r="L51">
            <v>-10621</v>
          </cell>
          <cell r="M51">
            <v>-13523</v>
          </cell>
          <cell r="N51">
            <v>-13523</v>
          </cell>
          <cell r="O51">
            <v>-7277</v>
          </cell>
          <cell r="P51">
            <v>-7277</v>
          </cell>
          <cell r="Q51">
            <v>484</v>
          </cell>
          <cell r="R51">
            <v>484</v>
          </cell>
          <cell r="S51">
            <v>484</v>
          </cell>
          <cell r="T51">
            <v>4730</v>
          </cell>
          <cell r="U51">
            <v>-2211</v>
          </cell>
          <cell r="V51">
            <v>-2211</v>
          </cell>
          <cell r="W51">
            <v>-5045</v>
          </cell>
          <cell r="X51">
            <v>-5045</v>
          </cell>
          <cell r="Y51">
            <v>-4942</v>
          </cell>
          <cell r="Z51">
            <v>-4942</v>
          </cell>
          <cell r="AA51">
            <v>-4942</v>
          </cell>
          <cell r="AB51">
            <v>-7241</v>
          </cell>
          <cell r="AC51">
            <v>-8341</v>
          </cell>
          <cell r="AD51">
            <v>-8341</v>
          </cell>
          <cell r="AE51">
            <v>-8113</v>
          </cell>
          <cell r="AF51">
            <v>-8113</v>
          </cell>
          <cell r="AG51">
            <v>-7520</v>
          </cell>
          <cell r="AH51">
            <v>-7520</v>
          </cell>
          <cell r="AI51">
            <v>-7520</v>
          </cell>
          <cell r="AJ51">
            <v>-9830</v>
          </cell>
          <cell r="AK51">
            <v>-9156</v>
          </cell>
          <cell r="AL51">
            <v>-9156</v>
          </cell>
          <cell r="AM51">
            <v>-1526</v>
          </cell>
          <cell r="AN51">
            <v>-1526</v>
          </cell>
          <cell r="AO51">
            <v>-2167</v>
          </cell>
          <cell r="AP51">
            <v>-2167</v>
          </cell>
          <cell r="AQ51">
            <v>-2167</v>
          </cell>
          <cell r="AR51">
            <v>-2705</v>
          </cell>
          <cell r="AS51">
            <v>2784</v>
          </cell>
          <cell r="AT51">
            <v>2784</v>
          </cell>
          <cell r="AU51">
            <v>1900</v>
          </cell>
          <cell r="AV51">
            <v>1900</v>
          </cell>
          <cell r="AW51">
            <v>-4437</v>
          </cell>
          <cell r="AX51">
            <v>-4437</v>
          </cell>
          <cell r="AY51">
            <v>-4437</v>
          </cell>
          <cell r="AZ51">
            <v>-5919</v>
          </cell>
          <cell r="BA51">
            <v>-3186</v>
          </cell>
          <cell r="BB51">
            <v>-3186</v>
          </cell>
        </row>
        <row r="52">
          <cell r="B52" t="str">
            <v>Reservas de capital</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255</v>
          </cell>
          <cell r="R52">
            <v>255</v>
          </cell>
          <cell r="S52">
            <v>255</v>
          </cell>
          <cell r="T52">
            <v>652</v>
          </cell>
          <cell r="U52">
            <v>828</v>
          </cell>
          <cell r="V52">
            <v>828</v>
          </cell>
          <cell r="W52">
            <v>921</v>
          </cell>
          <cell r="X52">
            <v>921</v>
          </cell>
          <cell r="Y52">
            <v>1086</v>
          </cell>
          <cell r="Z52">
            <v>1086</v>
          </cell>
          <cell r="AA52">
            <v>1086</v>
          </cell>
          <cell r="AB52">
            <v>1040</v>
          </cell>
          <cell r="AC52">
            <v>1357</v>
          </cell>
          <cell r="AD52">
            <v>1357</v>
          </cell>
          <cell r="AE52">
            <v>1653</v>
          </cell>
          <cell r="AF52">
            <v>1653</v>
          </cell>
          <cell r="AG52">
            <v>1953</v>
          </cell>
          <cell r="AH52">
            <v>1953</v>
          </cell>
          <cell r="AI52">
            <v>1953</v>
          </cell>
          <cell r="AJ52">
            <v>1583</v>
          </cell>
          <cell r="AK52">
            <v>1989</v>
          </cell>
          <cell r="AL52">
            <v>1989</v>
          </cell>
          <cell r="AM52">
            <v>2303</v>
          </cell>
          <cell r="AN52">
            <v>2303</v>
          </cell>
          <cell r="AO52">
            <v>2685</v>
          </cell>
          <cell r="AP52">
            <v>2685</v>
          </cell>
          <cell r="AQ52">
            <v>2685</v>
          </cell>
          <cell r="AR52">
            <v>2893</v>
          </cell>
          <cell r="AS52">
            <v>3178</v>
          </cell>
          <cell r="AT52">
            <v>3178</v>
          </cell>
          <cell r="AU52">
            <v>3597</v>
          </cell>
          <cell r="AV52">
            <v>3597</v>
          </cell>
          <cell r="AW52">
            <v>4016</v>
          </cell>
          <cell r="AX52">
            <v>4016</v>
          </cell>
          <cell r="AY52">
            <v>4016</v>
          </cell>
          <cell r="AZ52">
            <v>1749</v>
          </cell>
          <cell r="BA52">
            <v>2906</v>
          </cell>
          <cell r="BB52">
            <v>2906</v>
          </cell>
        </row>
        <row r="53">
          <cell r="B53" t="str">
            <v>Reservas de lucros</v>
          </cell>
          <cell r="C53">
            <v>135582</v>
          </cell>
          <cell r="D53">
            <v>163437</v>
          </cell>
          <cell r="E53">
            <v>62119</v>
          </cell>
          <cell r="F53">
            <v>62119</v>
          </cell>
          <cell r="G53">
            <v>102603</v>
          </cell>
          <cell r="H53">
            <v>102603</v>
          </cell>
          <cell r="I53">
            <v>153344</v>
          </cell>
          <cell r="J53">
            <v>153344</v>
          </cell>
          <cell r="K53">
            <v>153344</v>
          </cell>
          <cell r="L53">
            <v>175618</v>
          </cell>
          <cell r="M53">
            <v>67137</v>
          </cell>
          <cell r="N53">
            <v>67137</v>
          </cell>
          <cell r="O53">
            <v>113423</v>
          </cell>
          <cell r="P53">
            <v>113423</v>
          </cell>
          <cell r="Q53">
            <v>161417</v>
          </cell>
          <cell r="R53">
            <v>161417</v>
          </cell>
          <cell r="S53">
            <v>161417</v>
          </cell>
          <cell r="T53">
            <v>196629</v>
          </cell>
          <cell r="U53">
            <v>99302</v>
          </cell>
          <cell r="V53">
            <v>99302</v>
          </cell>
          <cell r="W53">
            <v>142338</v>
          </cell>
          <cell r="X53">
            <v>142338</v>
          </cell>
          <cell r="Y53">
            <v>230870</v>
          </cell>
          <cell r="Z53">
            <v>230870</v>
          </cell>
          <cell r="AA53">
            <v>230870</v>
          </cell>
          <cell r="AB53">
            <v>230442</v>
          </cell>
          <cell r="AC53">
            <v>256103</v>
          </cell>
          <cell r="AD53">
            <v>256103</v>
          </cell>
          <cell r="AE53">
            <v>318254</v>
          </cell>
          <cell r="AF53">
            <v>318254</v>
          </cell>
          <cell r="AG53">
            <v>449557</v>
          </cell>
          <cell r="AH53">
            <v>449557</v>
          </cell>
          <cell r="AI53">
            <v>449557</v>
          </cell>
          <cell r="AJ53">
            <v>464736</v>
          </cell>
          <cell r="AK53">
            <v>423856</v>
          </cell>
          <cell r="AL53">
            <v>423856</v>
          </cell>
          <cell r="AM53">
            <v>446996</v>
          </cell>
          <cell r="AN53">
            <v>446996</v>
          </cell>
          <cell r="AO53">
            <v>568743</v>
          </cell>
          <cell r="AP53">
            <v>568743</v>
          </cell>
          <cell r="AQ53">
            <v>568743</v>
          </cell>
          <cell r="AR53">
            <v>503453</v>
          </cell>
          <cell r="AS53">
            <v>520211</v>
          </cell>
          <cell r="AT53">
            <v>520211</v>
          </cell>
          <cell r="AU53">
            <v>553372</v>
          </cell>
          <cell r="AV53">
            <v>553372</v>
          </cell>
          <cell r="AW53">
            <v>721451</v>
          </cell>
          <cell r="AX53">
            <v>721451</v>
          </cell>
          <cell r="AY53">
            <v>721451</v>
          </cell>
          <cell r="AZ53">
            <v>633043</v>
          </cell>
          <cell r="BA53">
            <v>657660</v>
          </cell>
          <cell r="BB53">
            <v>657660</v>
          </cell>
        </row>
        <row r="54">
          <cell r="B54" t="str">
            <v>Lucros acumulados</v>
          </cell>
          <cell r="C54">
            <v>71037</v>
          </cell>
          <cell r="D54">
            <v>91495</v>
          </cell>
          <cell r="E54">
            <v>56043</v>
          </cell>
          <cell r="F54">
            <v>56043</v>
          </cell>
          <cell r="G54">
            <v>65216</v>
          </cell>
          <cell r="H54">
            <v>65216</v>
          </cell>
          <cell r="I54">
            <v>72385</v>
          </cell>
          <cell r="J54">
            <v>72385</v>
          </cell>
          <cell r="K54">
            <v>72385</v>
          </cell>
          <cell r="L54">
            <v>91083</v>
          </cell>
          <cell r="M54">
            <v>61636</v>
          </cell>
          <cell r="N54">
            <v>61636</v>
          </cell>
          <cell r="O54">
            <v>54636</v>
          </cell>
          <cell r="P54">
            <v>54636</v>
          </cell>
          <cell r="Q54">
            <v>58340</v>
          </cell>
          <cell r="R54">
            <v>58340</v>
          </cell>
          <cell r="S54">
            <v>58340</v>
          </cell>
          <cell r="T54">
            <v>87270</v>
          </cell>
          <cell r="U54">
            <v>42735</v>
          </cell>
          <cell r="V54">
            <v>42735</v>
          </cell>
          <cell r="W54">
            <v>35122</v>
          </cell>
          <cell r="X54">
            <v>35122</v>
          </cell>
          <cell r="Y54">
            <v>10622</v>
          </cell>
          <cell r="Z54">
            <v>10622</v>
          </cell>
          <cell r="AA54">
            <v>10622</v>
          </cell>
          <cell r="AB54">
            <v>24225</v>
          </cell>
          <cell r="AC54">
            <v>14090</v>
          </cell>
          <cell r="AD54">
            <v>14090</v>
          </cell>
          <cell r="AE54">
            <v>44719</v>
          </cell>
          <cell r="AF54">
            <v>44719</v>
          </cell>
          <cell r="AG54">
            <v>0</v>
          </cell>
          <cell r="AH54">
            <v>0</v>
          </cell>
          <cell r="AI54">
            <v>0</v>
          </cell>
          <cell r="AJ54">
            <v>45463</v>
          </cell>
          <cell r="AK54">
            <v>26966</v>
          </cell>
          <cell r="AL54">
            <v>26966</v>
          </cell>
          <cell r="AM54">
            <v>60640</v>
          </cell>
          <cell r="AN54">
            <v>60640</v>
          </cell>
          <cell r="AO54">
            <v>0</v>
          </cell>
          <cell r="AP54">
            <v>0</v>
          </cell>
          <cell r="AQ54">
            <v>0</v>
          </cell>
          <cell r="AR54">
            <v>59156</v>
          </cell>
          <cell r="AS54">
            <v>43095</v>
          </cell>
          <cell r="AT54">
            <v>43095</v>
          </cell>
          <cell r="AU54">
            <v>86655</v>
          </cell>
          <cell r="AV54">
            <v>86655</v>
          </cell>
          <cell r="AW54">
            <v>0</v>
          </cell>
          <cell r="AX54">
            <v>0</v>
          </cell>
          <cell r="AY54">
            <v>0</v>
          </cell>
          <cell r="AZ54">
            <v>64281</v>
          </cell>
          <cell r="BA54">
            <v>41827</v>
          </cell>
          <cell r="BB54">
            <v>41827</v>
          </cell>
        </row>
      </sheetData>
      <sheetData sheetId="1">
        <row r="4">
          <cell r="B4" t="str">
            <v>Demonstração do resultado consolidado</v>
          </cell>
          <cell r="C4" t="str">
            <v>2006</v>
          </cell>
          <cell r="D4" t="str">
            <v>1T07</v>
          </cell>
          <cell r="E4" t="str">
            <v>2T07</v>
          </cell>
          <cell r="F4" t="str">
            <v>1S07</v>
          </cell>
          <cell r="G4" t="str">
            <v>3T07</v>
          </cell>
          <cell r="H4" t="str">
            <v>9M07</v>
          </cell>
          <cell r="I4" t="str">
            <v>4T07</v>
          </cell>
          <cell r="J4" t="str">
            <v>2S07</v>
          </cell>
          <cell r="K4" t="str">
            <v>2007</v>
          </cell>
          <cell r="L4" t="str">
            <v>1T08</v>
          </cell>
          <cell r="M4" t="str">
            <v>2T08</v>
          </cell>
          <cell r="N4" t="str">
            <v>1S08</v>
          </cell>
          <cell r="O4" t="str">
            <v>3T08</v>
          </cell>
          <cell r="P4" t="str">
            <v>9M08</v>
          </cell>
          <cell r="Q4" t="str">
            <v>4T08</v>
          </cell>
          <cell r="R4" t="str">
            <v>2S08</v>
          </cell>
          <cell r="S4" t="str">
            <v>2008</v>
          </cell>
          <cell r="T4" t="str">
            <v>1T09</v>
          </cell>
          <cell r="U4" t="str">
            <v>2T09</v>
          </cell>
          <cell r="V4" t="str">
            <v>1S09</v>
          </cell>
          <cell r="W4" t="str">
            <v>3T09</v>
          </cell>
          <cell r="X4" t="str">
            <v>9M09</v>
          </cell>
          <cell r="Y4" t="str">
            <v>4T09</v>
          </cell>
          <cell r="Z4" t="str">
            <v>2S09</v>
          </cell>
          <cell r="AA4" t="str">
            <v>2009</v>
          </cell>
          <cell r="AB4" t="str">
            <v>1T10</v>
          </cell>
          <cell r="AC4" t="str">
            <v>2T10</v>
          </cell>
          <cell r="AD4" t="str">
            <v>1S10</v>
          </cell>
          <cell r="AE4" t="str">
            <v>3T10</v>
          </cell>
          <cell r="AF4" t="str">
            <v>9M10</v>
          </cell>
          <cell r="AG4" t="str">
            <v>4T10</v>
          </cell>
          <cell r="AH4" t="str">
            <v>2S10</v>
          </cell>
          <cell r="AI4" t="str">
            <v>2010</v>
          </cell>
          <cell r="AJ4" t="str">
            <v>1T11</v>
          </cell>
          <cell r="AK4" t="str">
            <v>2T11</v>
          </cell>
          <cell r="AL4" t="str">
            <v>1S11</v>
          </cell>
          <cell r="AM4" t="str">
            <v>3T11</v>
          </cell>
          <cell r="AN4" t="str">
            <v>9M11</v>
          </cell>
          <cell r="AO4" t="str">
            <v>4T11</v>
          </cell>
          <cell r="AP4" t="str">
            <v>2S11</v>
          </cell>
          <cell r="AQ4" t="str">
            <v>2011</v>
          </cell>
          <cell r="AR4" t="str">
            <v>1T12</v>
          </cell>
          <cell r="AS4" t="str">
            <v>2T12</v>
          </cell>
          <cell r="AT4" t="str">
            <v>1S12</v>
          </cell>
          <cell r="AU4" t="str">
            <v>3T12</v>
          </cell>
          <cell r="AV4" t="str">
            <v>9M12</v>
          </cell>
          <cell r="AW4" t="str">
            <v>4T12</v>
          </cell>
          <cell r="AX4" t="str">
            <v>2S12</v>
          </cell>
          <cell r="AY4" t="str">
            <v>2012</v>
          </cell>
          <cell r="AZ4" t="str">
            <v>1T13</v>
          </cell>
          <cell r="BA4" t="str">
            <v>2T13</v>
          </cell>
          <cell r="BB4" t="str">
            <v>1S13</v>
          </cell>
        </row>
        <row r="5">
          <cell r="B5" t="str">
            <v>Mercado interno</v>
          </cell>
          <cell r="C5">
            <v>1169755</v>
          </cell>
          <cell r="D5">
            <v>244705</v>
          </cell>
          <cell r="E5">
            <v>210782</v>
          </cell>
          <cell r="F5">
            <v>455487</v>
          </cell>
          <cell r="G5">
            <v>362918</v>
          </cell>
          <cell r="H5">
            <v>818405</v>
          </cell>
          <cell r="I5">
            <v>447743</v>
          </cell>
          <cell r="J5">
            <v>810661</v>
          </cell>
          <cell r="K5">
            <v>1266148</v>
          </cell>
          <cell r="L5">
            <v>232649</v>
          </cell>
          <cell r="M5">
            <v>244831</v>
          </cell>
          <cell r="N5">
            <v>477480</v>
          </cell>
          <cell r="O5">
            <v>389999</v>
          </cell>
          <cell r="P5">
            <v>867479</v>
          </cell>
          <cell r="Q5">
            <v>353003</v>
          </cell>
          <cell r="R5">
            <v>743002</v>
          </cell>
          <cell r="S5">
            <v>1220482</v>
          </cell>
          <cell r="T5">
            <v>239329</v>
          </cell>
          <cell r="U5">
            <v>312059</v>
          </cell>
          <cell r="V5">
            <v>551388</v>
          </cell>
          <cell r="W5">
            <v>421939</v>
          </cell>
          <cell r="X5">
            <v>973327</v>
          </cell>
          <cell r="Y5">
            <v>491011</v>
          </cell>
          <cell r="Z5">
            <v>912950</v>
          </cell>
          <cell r="AA5">
            <v>1464338</v>
          </cell>
          <cell r="AB5">
            <v>330046</v>
          </cell>
          <cell r="AC5">
            <v>318516</v>
          </cell>
          <cell r="AD5">
            <v>648562</v>
          </cell>
          <cell r="AE5">
            <v>476600</v>
          </cell>
          <cell r="AF5">
            <v>1125162</v>
          </cell>
          <cell r="AG5">
            <v>478658</v>
          </cell>
          <cell r="AH5">
            <v>955258</v>
          </cell>
          <cell r="AI5">
            <v>1603820</v>
          </cell>
          <cell r="AJ5">
            <v>298422</v>
          </cell>
          <cell r="AK5">
            <v>255277</v>
          </cell>
          <cell r="AL5">
            <v>553699</v>
          </cell>
          <cell r="AM5">
            <v>441053</v>
          </cell>
          <cell r="AN5">
            <v>994752</v>
          </cell>
          <cell r="AO5">
            <v>495131</v>
          </cell>
          <cell r="AP5">
            <v>936184</v>
          </cell>
          <cell r="AQ5">
            <v>1489883</v>
          </cell>
          <cell r="AR5">
            <v>377782</v>
          </cell>
          <cell r="AS5">
            <v>322941</v>
          </cell>
          <cell r="AT5">
            <v>700723</v>
          </cell>
          <cell r="AU5">
            <v>528725</v>
          </cell>
          <cell r="AV5">
            <v>1229448</v>
          </cell>
          <cell r="AW5">
            <v>615954</v>
          </cell>
          <cell r="AX5">
            <v>1144679</v>
          </cell>
          <cell r="AY5">
            <v>1845402</v>
          </cell>
          <cell r="AZ5">
            <v>475268</v>
          </cell>
          <cell r="BA5">
            <v>404256</v>
          </cell>
          <cell r="BB5">
            <v>879524</v>
          </cell>
        </row>
        <row r="6">
          <cell r="B6" t="str">
            <v>Exportação</v>
          </cell>
          <cell r="C6">
            <v>204632</v>
          </cell>
          <cell r="D6">
            <v>82123</v>
          </cell>
          <cell r="E6">
            <v>39658</v>
          </cell>
          <cell r="F6">
            <v>121781</v>
          </cell>
          <cell r="G6">
            <v>51047</v>
          </cell>
          <cell r="H6">
            <v>172828</v>
          </cell>
          <cell r="I6">
            <v>76483</v>
          </cell>
          <cell r="J6">
            <v>127530</v>
          </cell>
          <cell r="K6">
            <v>249311</v>
          </cell>
          <cell r="L6">
            <v>98719</v>
          </cell>
          <cell r="M6">
            <v>42048</v>
          </cell>
          <cell r="N6">
            <v>140767</v>
          </cell>
          <cell r="O6">
            <v>67896</v>
          </cell>
          <cell r="P6">
            <v>208663</v>
          </cell>
          <cell r="Q6">
            <v>146890</v>
          </cell>
          <cell r="R6">
            <v>214786</v>
          </cell>
          <cell r="S6">
            <v>355553</v>
          </cell>
          <cell r="T6">
            <v>132133</v>
          </cell>
          <cell r="U6">
            <v>59658</v>
          </cell>
          <cell r="V6">
            <v>191791</v>
          </cell>
          <cell r="W6">
            <v>53609</v>
          </cell>
          <cell r="X6">
            <v>245400</v>
          </cell>
          <cell r="Y6">
            <v>109624</v>
          </cell>
          <cell r="Z6">
            <v>163233</v>
          </cell>
          <cell r="AA6">
            <v>355024</v>
          </cell>
          <cell r="AB6">
            <v>126585</v>
          </cell>
          <cell r="AC6">
            <v>72485</v>
          </cell>
          <cell r="AD6">
            <v>199070</v>
          </cell>
          <cell r="AE6">
            <v>69770</v>
          </cell>
          <cell r="AF6">
            <v>268840</v>
          </cell>
          <cell r="AG6">
            <v>125926</v>
          </cell>
          <cell r="AH6">
            <v>195696</v>
          </cell>
          <cell r="AI6">
            <v>394766</v>
          </cell>
          <cell r="AJ6">
            <v>99118</v>
          </cell>
          <cell r="AK6">
            <v>53776</v>
          </cell>
          <cell r="AL6">
            <v>152894</v>
          </cell>
          <cell r="AM6">
            <v>73662</v>
          </cell>
          <cell r="AN6">
            <v>226556</v>
          </cell>
          <cell r="AO6">
            <v>130267</v>
          </cell>
          <cell r="AP6">
            <v>203929</v>
          </cell>
          <cell r="AQ6">
            <v>356823</v>
          </cell>
          <cell r="AR6">
            <v>117661</v>
          </cell>
          <cell r="AS6">
            <v>89697</v>
          </cell>
          <cell r="AT6">
            <v>207358</v>
          </cell>
          <cell r="AU6">
            <v>84290</v>
          </cell>
          <cell r="AV6">
            <v>291648</v>
          </cell>
          <cell r="AW6">
            <v>187400</v>
          </cell>
          <cell r="AX6">
            <v>271690</v>
          </cell>
          <cell r="AY6">
            <v>479048</v>
          </cell>
          <cell r="AZ6">
            <v>128303</v>
          </cell>
          <cell r="BA6">
            <v>100458</v>
          </cell>
          <cell r="BB6">
            <v>228761</v>
          </cell>
        </row>
        <row r="7">
          <cell r="B7" t="str">
            <v>Receita bruta de vendas</v>
          </cell>
          <cell r="C7">
            <v>1374387</v>
          </cell>
          <cell r="D7">
            <v>326828</v>
          </cell>
          <cell r="E7">
            <v>250440</v>
          </cell>
          <cell r="F7">
            <v>577268</v>
          </cell>
          <cell r="G7">
            <v>413965</v>
          </cell>
          <cell r="H7">
            <v>991233</v>
          </cell>
          <cell r="I7">
            <v>524226</v>
          </cell>
          <cell r="J7">
            <v>938191</v>
          </cell>
          <cell r="K7">
            <v>1515459</v>
          </cell>
          <cell r="L7">
            <v>331368</v>
          </cell>
          <cell r="M7">
            <v>286879</v>
          </cell>
          <cell r="N7">
            <v>618247</v>
          </cell>
          <cell r="O7">
            <v>457895</v>
          </cell>
          <cell r="P7">
            <v>1076142</v>
          </cell>
          <cell r="Q7">
            <v>499893</v>
          </cell>
          <cell r="R7">
            <v>957788</v>
          </cell>
          <cell r="S7">
            <v>1576035</v>
          </cell>
          <cell r="T7">
            <v>371462</v>
          </cell>
          <cell r="U7">
            <v>371717</v>
          </cell>
          <cell r="V7">
            <v>743179</v>
          </cell>
          <cell r="W7">
            <v>475548</v>
          </cell>
          <cell r="X7">
            <v>1218727</v>
          </cell>
          <cell r="Y7">
            <v>600635</v>
          </cell>
          <cell r="Z7">
            <v>1076183</v>
          </cell>
          <cell r="AA7">
            <v>1819362</v>
          </cell>
          <cell r="AB7">
            <v>456631</v>
          </cell>
          <cell r="AC7">
            <v>391001</v>
          </cell>
          <cell r="AD7">
            <v>847632</v>
          </cell>
          <cell r="AE7">
            <v>546370</v>
          </cell>
          <cell r="AF7">
            <v>1394002</v>
          </cell>
          <cell r="AG7">
            <v>604584</v>
          </cell>
          <cell r="AH7">
            <v>1150954</v>
          </cell>
          <cell r="AI7">
            <v>1998586</v>
          </cell>
          <cell r="AJ7">
            <v>397540</v>
          </cell>
          <cell r="AK7">
            <v>309053</v>
          </cell>
          <cell r="AL7">
            <v>706593</v>
          </cell>
          <cell r="AM7">
            <v>514715</v>
          </cell>
          <cell r="AN7">
            <v>1221308</v>
          </cell>
          <cell r="AO7">
            <v>625398</v>
          </cell>
          <cell r="AP7">
            <v>1140113</v>
          </cell>
          <cell r="AQ7">
            <v>1846706</v>
          </cell>
          <cell r="AR7">
            <v>495443</v>
          </cell>
          <cell r="AS7">
            <v>412638</v>
          </cell>
          <cell r="AT7">
            <v>908081</v>
          </cell>
          <cell r="AU7">
            <v>613015</v>
          </cell>
          <cell r="AV7">
            <v>1521096</v>
          </cell>
          <cell r="AW7">
            <v>803354</v>
          </cell>
          <cell r="AX7">
            <v>1416369</v>
          </cell>
          <cell r="AY7">
            <v>2324450</v>
          </cell>
          <cell r="AZ7">
            <v>603571</v>
          </cell>
          <cell r="BA7">
            <v>504714</v>
          </cell>
          <cell r="BB7">
            <v>1108285</v>
          </cell>
        </row>
        <row r="8">
          <cell r="B8" t="str">
            <v>Devolução de vendas e Impostos sobre a venda</v>
          </cell>
          <cell r="C8">
            <v>-217435</v>
          </cell>
          <cell r="D8">
            <v>-53222</v>
          </cell>
          <cell r="E8">
            <v>-41940</v>
          </cell>
          <cell r="F8">
            <v>-95162</v>
          </cell>
          <cell r="G8">
            <v>-64619</v>
          </cell>
          <cell r="H8">
            <v>-159781</v>
          </cell>
          <cell r="I8">
            <v>-82596</v>
          </cell>
          <cell r="J8">
            <v>-147215</v>
          </cell>
          <cell r="K8">
            <v>-242377</v>
          </cell>
          <cell r="L8">
            <v>-52049</v>
          </cell>
          <cell r="M8">
            <v>-54290</v>
          </cell>
          <cell r="N8">
            <v>-106339</v>
          </cell>
          <cell r="O8">
            <v>-72849</v>
          </cell>
          <cell r="P8">
            <v>-179188</v>
          </cell>
          <cell r="Q8">
            <v>-72236</v>
          </cell>
          <cell r="R8">
            <v>-145085</v>
          </cell>
          <cell r="S8">
            <v>-251424</v>
          </cell>
          <cell r="T8">
            <v>-50414</v>
          </cell>
          <cell r="U8">
            <v>-58443</v>
          </cell>
          <cell r="V8">
            <v>-108857</v>
          </cell>
          <cell r="W8">
            <v>-74095</v>
          </cell>
          <cell r="X8">
            <v>-182952</v>
          </cell>
          <cell r="Y8">
            <v>-91188</v>
          </cell>
          <cell r="Z8">
            <v>-165283</v>
          </cell>
          <cell r="AA8">
            <v>-274140</v>
          </cell>
          <cell r="AB8">
            <v>-62157</v>
          </cell>
          <cell r="AC8">
            <v>-65657</v>
          </cell>
          <cell r="AD8">
            <v>-127814</v>
          </cell>
          <cell r="AE8">
            <v>-81148</v>
          </cell>
          <cell r="AF8">
            <v>-208962</v>
          </cell>
          <cell r="AG8">
            <v>-74609</v>
          </cell>
          <cell r="AH8">
            <v>-155757</v>
          </cell>
          <cell r="AI8">
            <v>-283571</v>
          </cell>
          <cell r="AJ8">
            <v>-61070</v>
          </cell>
          <cell r="AK8">
            <v>-46666</v>
          </cell>
          <cell r="AL8">
            <v>-107736</v>
          </cell>
          <cell r="AM8">
            <v>-67863</v>
          </cell>
          <cell r="AN8">
            <v>-175599</v>
          </cell>
          <cell r="AO8">
            <v>-78110</v>
          </cell>
          <cell r="AP8">
            <v>-145973</v>
          </cell>
          <cell r="AQ8">
            <v>-253709</v>
          </cell>
          <cell r="AR8">
            <v>-75591</v>
          </cell>
          <cell r="AS8">
            <v>-62118</v>
          </cell>
          <cell r="AT8">
            <v>-137709</v>
          </cell>
          <cell r="AU8">
            <v>-84219</v>
          </cell>
          <cell r="AV8">
            <v>-221928</v>
          </cell>
          <cell r="AW8">
            <v>-106711</v>
          </cell>
          <cell r="AX8">
            <v>-190930</v>
          </cell>
          <cell r="AY8">
            <v>-328639</v>
          </cell>
          <cell r="AZ8">
            <v>-88429</v>
          </cell>
          <cell r="BA8">
            <v>-77636</v>
          </cell>
          <cell r="BB8">
            <v>-166065</v>
          </cell>
        </row>
        <row r="9">
          <cell r="B9" t="str">
            <v>Descontos concedidos a clientes</v>
          </cell>
          <cell r="C9">
            <v>-50390</v>
          </cell>
          <cell r="D9">
            <v>-13078</v>
          </cell>
          <cell r="E9">
            <v>-12994</v>
          </cell>
          <cell r="F9">
            <v>-26072</v>
          </cell>
          <cell r="G9">
            <v>-21481</v>
          </cell>
          <cell r="H9">
            <v>-47553</v>
          </cell>
          <cell r="I9">
            <v>-26890</v>
          </cell>
          <cell r="J9">
            <v>-48371</v>
          </cell>
          <cell r="K9">
            <v>-74443</v>
          </cell>
          <cell r="L9">
            <v>-13818</v>
          </cell>
          <cell r="M9">
            <v>-14759</v>
          </cell>
          <cell r="N9">
            <v>-28577</v>
          </cell>
          <cell r="O9">
            <v>-24320</v>
          </cell>
          <cell r="P9">
            <v>-52897</v>
          </cell>
          <cell r="Q9">
            <v>-21851</v>
          </cell>
          <cell r="R9">
            <v>-46171</v>
          </cell>
          <cell r="S9">
            <v>-74748</v>
          </cell>
          <cell r="T9">
            <v>-15246</v>
          </cell>
          <cell r="U9">
            <v>-18779</v>
          </cell>
          <cell r="V9">
            <v>-34025</v>
          </cell>
          <cell r="W9">
            <v>-26327</v>
          </cell>
          <cell r="X9">
            <v>-60352</v>
          </cell>
          <cell r="Y9">
            <v>-29113</v>
          </cell>
          <cell r="Z9">
            <v>-55440</v>
          </cell>
          <cell r="AA9">
            <v>-89465</v>
          </cell>
          <cell r="AB9">
            <v>-19989</v>
          </cell>
          <cell r="AC9">
            <v>-19814</v>
          </cell>
          <cell r="AD9">
            <v>-39803</v>
          </cell>
          <cell r="AE9">
            <v>-28858</v>
          </cell>
          <cell r="AF9">
            <v>-68661</v>
          </cell>
          <cell r="AG9">
            <v>-41847</v>
          </cell>
          <cell r="AH9">
            <v>-70705</v>
          </cell>
          <cell r="AI9">
            <v>-110508</v>
          </cell>
          <cell r="AJ9">
            <v>-19767</v>
          </cell>
          <cell r="AK9">
            <v>-17986</v>
          </cell>
          <cell r="AL9">
            <v>-37753</v>
          </cell>
          <cell r="AM9">
            <v>-32231</v>
          </cell>
          <cell r="AN9">
            <v>-69984</v>
          </cell>
          <cell r="AO9">
            <v>-40377</v>
          </cell>
          <cell r="AP9">
            <v>-72608</v>
          </cell>
          <cell r="AQ9">
            <v>-110361</v>
          </cell>
          <cell r="AR9">
            <v>-24090</v>
          </cell>
          <cell r="AS9">
            <v>-20066</v>
          </cell>
          <cell r="AT9">
            <v>-44156</v>
          </cell>
          <cell r="AU9">
            <v>-32296</v>
          </cell>
          <cell r="AV9">
            <v>-76452</v>
          </cell>
          <cell r="AW9">
            <v>-37033</v>
          </cell>
          <cell r="AX9">
            <v>-69329</v>
          </cell>
          <cell r="AY9">
            <v>-113485</v>
          </cell>
          <cell r="AZ9">
            <v>-29335</v>
          </cell>
          <cell r="BA9">
            <v>-25965</v>
          </cell>
          <cell r="BB9">
            <v>-55300</v>
          </cell>
        </row>
        <row r="10">
          <cell r="B10" t="str">
            <v>Deduções das vendas</v>
          </cell>
          <cell r="C10">
            <v>-267825</v>
          </cell>
          <cell r="D10">
            <v>-66300</v>
          </cell>
          <cell r="E10">
            <v>-54934</v>
          </cell>
          <cell r="F10">
            <v>-121234</v>
          </cell>
          <cell r="G10">
            <v>-86100</v>
          </cell>
          <cell r="H10">
            <v>-207334</v>
          </cell>
          <cell r="I10">
            <v>-109486</v>
          </cell>
          <cell r="J10">
            <v>-195586</v>
          </cell>
          <cell r="K10">
            <v>-316820</v>
          </cell>
          <cell r="L10">
            <v>-65867</v>
          </cell>
          <cell r="M10">
            <v>-69049</v>
          </cell>
          <cell r="N10">
            <v>-134916</v>
          </cell>
          <cell r="O10">
            <v>-97169</v>
          </cell>
          <cell r="P10">
            <v>-232085</v>
          </cell>
          <cell r="Q10">
            <v>-94087</v>
          </cell>
          <cell r="R10">
            <v>-191256</v>
          </cell>
          <cell r="S10">
            <v>-326172</v>
          </cell>
          <cell r="T10">
            <v>-65660</v>
          </cell>
          <cell r="U10">
            <v>-77222</v>
          </cell>
          <cell r="V10">
            <v>-142882</v>
          </cell>
          <cell r="W10">
            <v>-100422</v>
          </cell>
          <cell r="X10">
            <v>-243304</v>
          </cell>
          <cell r="Y10">
            <v>-120301</v>
          </cell>
          <cell r="Z10">
            <v>-220723</v>
          </cell>
          <cell r="AA10">
            <v>-363605</v>
          </cell>
          <cell r="AB10">
            <v>-82146</v>
          </cell>
          <cell r="AC10">
            <v>-85471</v>
          </cell>
          <cell r="AD10">
            <v>-167617</v>
          </cell>
          <cell r="AE10">
            <v>-110006</v>
          </cell>
          <cell r="AF10">
            <v>-277623</v>
          </cell>
          <cell r="AG10">
            <v>-116456</v>
          </cell>
          <cell r="AH10">
            <v>-226462</v>
          </cell>
          <cell r="AI10">
            <v>-394079</v>
          </cell>
          <cell r="AJ10">
            <v>-80837</v>
          </cell>
          <cell r="AK10">
            <v>-64652</v>
          </cell>
          <cell r="AL10">
            <v>-145489</v>
          </cell>
          <cell r="AM10">
            <v>-100094</v>
          </cell>
          <cell r="AN10">
            <v>-245583</v>
          </cell>
          <cell r="AO10">
            <v>-118487</v>
          </cell>
          <cell r="AP10">
            <v>-218581</v>
          </cell>
          <cell r="AQ10">
            <v>-364070</v>
          </cell>
          <cell r="AR10">
            <v>-99681</v>
          </cell>
          <cell r="AS10">
            <v>-82184</v>
          </cell>
          <cell r="AT10">
            <v>-181865</v>
          </cell>
          <cell r="AU10">
            <v>-116515</v>
          </cell>
          <cell r="AV10">
            <v>-298380</v>
          </cell>
          <cell r="AW10">
            <v>-143744</v>
          </cell>
          <cell r="AX10">
            <v>-260259</v>
          </cell>
          <cell r="AY10">
            <v>-442124</v>
          </cell>
          <cell r="AZ10">
            <v>-117764</v>
          </cell>
          <cell r="BA10">
            <v>-103601</v>
          </cell>
          <cell r="BB10">
            <v>-221365</v>
          </cell>
        </row>
        <row r="11">
          <cell r="B11" t="str">
            <v>Receita líquida de vendas</v>
          </cell>
          <cell r="C11">
            <v>1106562</v>
          </cell>
          <cell r="D11">
            <v>260528</v>
          </cell>
          <cell r="E11">
            <v>195506</v>
          </cell>
          <cell r="F11">
            <v>456034</v>
          </cell>
          <cell r="G11">
            <v>327865</v>
          </cell>
          <cell r="H11">
            <v>783899</v>
          </cell>
          <cell r="I11">
            <v>414740</v>
          </cell>
          <cell r="J11">
            <v>742605</v>
          </cell>
          <cell r="K11">
            <v>1198639</v>
          </cell>
          <cell r="L11">
            <v>265501</v>
          </cell>
          <cell r="M11">
            <v>217830</v>
          </cell>
          <cell r="N11">
            <v>483331</v>
          </cell>
          <cell r="O11">
            <v>360726</v>
          </cell>
          <cell r="P11">
            <v>844057</v>
          </cell>
          <cell r="Q11">
            <v>405806</v>
          </cell>
          <cell r="R11">
            <v>766532</v>
          </cell>
          <cell r="S11">
            <v>1249863</v>
          </cell>
          <cell r="T11">
            <v>305802</v>
          </cell>
          <cell r="U11">
            <v>294495</v>
          </cell>
          <cell r="V11">
            <v>600297</v>
          </cell>
          <cell r="W11">
            <v>375126</v>
          </cell>
          <cell r="X11">
            <v>975423</v>
          </cell>
          <cell r="Y11">
            <v>480334</v>
          </cell>
          <cell r="Z11">
            <v>855460</v>
          </cell>
          <cell r="AA11">
            <v>1455757</v>
          </cell>
          <cell r="AB11">
            <v>374485</v>
          </cell>
          <cell r="AC11">
            <v>305530</v>
          </cell>
          <cell r="AD11">
            <v>680015</v>
          </cell>
          <cell r="AE11">
            <v>436364</v>
          </cell>
          <cell r="AF11">
            <v>1116379</v>
          </cell>
          <cell r="AG11">
            <v>488128</v>
          </cell>
          <cell r="AH11">
            <v>924492</v>
          </cell>
          <cell r="AI11">
            <v>1604507</v>
          </cell>
          <cell r="AJ11">
            <v>316703</v>
          </cell>
          <cell r="AK11">
            <v>244401</v>
          </cell>
          <cell r="AL11">
            <v>561104</v>
          </cell>
          <cell r="AM11">
            <v>414621</v>
          </cell>
          <cell r="AN11">
            <v>975725</v>
          </cell>
          <cell r="AO11">
            <v>506911</v>
          </cell>
          <cell r="AP11">
            <v>921532</v>
          </cell>
          <cell r="AQ11">
            <v>1482636</v>
          </cell>
          <cell r="AR11">
            <v>395762</v>
          </cell>
          <cell r="AS11">
            <v>330454</v>
          </cell>
          <cell r="AT11">
            <v>726216</v>
          </cell>
          <cell r="AU11">
            <v>496500</v>
          </cell>
          <cell r="AV11">
            <v>1222716</v>
          </cell>
          <cell r="AW11">
            <v>659610</v>
          </cell>
          <cell r="AX11">
            <v>1156110</v>
          </cell>
          <cell r="AY11">
            <v>1882326</v>
          </cell>
          <cell r="AZ11">
            <v>485807</v>
          </cell>
          <cell r="BA11">
            <v>401113</v>
          </cell>
          <cell r="BB11">
            <v>886920</v>
          </cell>
        </row>
        <row r="12">
          <cell r="B12" t="str">
            <v>Custos dos produtos vendidos</v>
          </cell>
          <cell r="C12">
            <v>-607700</v>
          </cell>
          <cell r="D12">
            <v>-165734</v>
          </cell>
          <cell r="E12">
            <v>-127685</v>
          </cell>
          <cell r="F12">
            <v>-293419</v>
          </cell>
          <cell r="G12">
            <v>-175751</v>
          </cell>
          <cell r="H12">
            <v>-469170</v>
          </cell>
          <cell r="I12">
            <v>-223537</v>
          </cell>
          <cell r="J12">
            <v>-399288</v>
          </cell>
          <cell r="K12">
            <v>-692707</v>
          </cell>
          <cell r="L12">
            <v>-180565</v>
          </cell>
          <cell r="M12">
            <v>-132941</v>
          </cell>
          <cell r="N12">
            <v>-313506</v>
          </cell>
          <cell r="O12">
            <v>-194904</v>
          </cell>
          <cell r="P12">
            <v>-508410</v>
          </cell>
          <cell r="Q12">
            <v>-222783</v>
          </cell>
          <cell r="R12">
            <v>-417687</v>
          </cell>
          <cell r="S12">
            <v>-731193</v>
          </cell>
          <cell r="T12">
            <v>-190898</v>
          </cell>
          <cell r="U12">
            <v>-183142</v>
          </cell>
          <cell r="V12">
            <v>-374040</v>
          </cell>
          <cell r="W12">
            <v>-226121</v>
          </cell>
          <cell r="X12">
            <v>-600161</v>
          </cell>
          <cell r="Y12">
            <v>-289550</v>
          </cell>
          <cell r="Z12">
            <v>-515671</v>
          </cell>
          <cell r="AA12">
            <v>-889711</v>
          </cell>
          <cell r="AB12">
            <v>-259458</v>
          </cell>
          <cell r="AC12">
            <v>-213758</v>
          </cell>
          <cell r="AD12">
            <v>-473216</v>
          </cell>
          <cell r="AE12">
            <v>-222393</v>
          </cell>
          <cell r="AF12">
            <v>-695609</v>
          </cell>
          <cell r="AG12">
            <v>-257652</v>
          </cell>
          <cell r="AH12">
            <v>-480045</v>
          </cell>
          <cell r="AI12">
            <v>-953261</v>
          </cell>
          <cell r="AJ12">
            <v>-196976</v>
          </cell>
          <cell r="AK12">
            <v>-158762</v>
          </cell>
          <cell r="AL12">
            <v>-355738</v>
          </cell>
          <cell r="AM12">
            <v>-221729</v>
          </cell>
          <cell r="AN12">
            <v>-577467</v>
          </cell>
          <cell r="AO12">
            <v>-263030</v>
          </cell>
          <cell r="AP12">
            <v>-484759</v>
          </cell>
          <cell r="AQ12">
            <v>-840497</v>
          </cell>
          <cell r="AR12">
            <v>-227392</v>
          </cell>
          <cell r="AS12">
            <v>-192162</v>
          </cell>
          <cell r="AT12">
            <v>-419554</v>
          </cell>
          <cell r="AU12">
            <v>-246926</v>
          </cell>
          <cell r="AV12">
            <v>-666480</v>
          </cell>
          <cell r="AW12">
            <v>-333688</v>
          </cell>
          <cell r="AX12">
            <v>-580614</v>
          </cell>
          <cell r="AY12">
            <v>-1000168</v>
          </cell>
          <cell r="AZ12">
            <v>-265935</v>
          </cell>
          <cell r="BA12">
            <v>-230644</v>
          </cell>
          <cell r="BB12">
            <v>-496579</v>
          </cell>
        </row>
        <row r="13">
          <cell r="B13" t="str">
            <v>Lucro bruto</v>
          </cell>
          <cell r="C13">
            <v>498862</v>
          </cell>
          <cell r="D13">
            <v>94794</v>
          </cell>
          <cell r="E13">
            <v>67821</v>
          </cell>
          <cell r="F13">
            <v>162615</v>
          </cell>
          <cell r="G13">
            <v>152114</v>
          </cell>
          <cell r="H13">
            <v>314729</v>
          </cell>
          <cell r="I13">
            <v>191203</v>
          </cell>
          <cell r="J13">
            <v>343317</v>
          </cell>
          <cell r="K13">
            <v>505932</v>
          </cell>
          <cell r="L13">
            <v>84936</v>
          </cell>
          <cell r="M13">
            <v>84889</v>
          </cell>
          <cell r="N13">
            <v>169825</v>
          </cell>
          <cell r="O13">
            <v>165822</v>
          </cell>
          <cell r="P13">
            <v>335647</v>
          </cell>
          <cell r="Q13">
            <v>183023</v>
          </cell>
          <cell r="R13">
            <v>348845</v>
          </cell>
          <cell r="S13">
            <v>518670</v>
          </cell>
          <cell r="T13">
            <v>114904</v>
          </cell>
          <cell r="U13">
            <v>111353</v>
          </cell>
          <cell r="V13">
            <v>226257</v>
          </cell>
          <cell r="W13">
            <v>149005</v>
          </cell>
          <cell r="X13">
            <v>375262</v>
          </cell>
          <cell r="Y13">
            <v>190784</v>
          </cell>
          <cell r="Z13">
            <v>339789</v>
          </cell>
          <cell r="AA13">
            <v>566046</v>
          </cell>
          <cell r="AB13">
            <v>115027</v>
          </cell>
          <cell r="AC13">
            <v>91772</v>
          </cell>
          <cell r="AD13">
            <v>206799</v>
          </cell>
          <cell r="AE13">
            <v>213971</v>
          </cell>
          <cell r="AF13">
            <v>420770</v>
          </cell>
          <cell r="AG13">
            <v>230476</v>
          </cell>
          <cell r="AH13">
            <v>444447</v>
          </cell>
          <cell r="AI13">
            <v>651246</v>
          </cell>
          <cell r="AJ13">
            <v>119727</v>
          </cell>
          <cell r="AK13">
            <v>85639</v>
          </cell>
          <cell r="AL13">
            <v>205366</v>
          </cell>
          <cell r="AM13">
            <v>192892</v>
          </cell>
          <cell r="AN13">
            <v>398258</v>
          </cell>
          <cell r="AO13">
            <v>243881</v>
          </cell>
          <cell r="AP13">
            <v>436773</v>
          </cell>
          <cell r="AQ13">
            <v>642139</v>
          </cell>
          <cell r="AR13">
            <v>168370</v>
          </cell>
          <cell r="AS13">
            <v>138292</v>
          </cell>
          <cell r="AT13">
            <v>306662</v>
          </cell>
          <cell r="AU13">
            <v>249574</v>
          </cell>
          <cell r="AV13">
            <v>556236</v>
          </cell>
          <cell r="AW13">
            <v>325922</v>
          </cell>
          <cell r="AX13">
            <v>575496</v>
          </cell>
          <cell r="AY13">
            <v>882158</v>
          </cell>
          <cell r="AZ13">
            <v>219872</v>
          </cell>
          <cell r="BA13">
            <v>170469</v>
          </cell>
          <cell r="BB13">
            <v>390341</v>
          </cell>
        </row>
        <row r="14">
          <cell r="B14" t="str">
            <v>Receita (despesas) operacionais</v>
          </cell>
          <cell r="C14">
            <v>-309676</v>
          </cell>
          <cell r="D14">
            <v>-65446</v>
          </cell>
          <cell r="E14">
            <v>-59693</v>
          </cell>
          <cell r="F14">
            <v>-125139</v>
          </cell>
          <cell r="G14">
            <v>-91610</v>
          </cell>
          <cell r="H14">
            <v>-216749</v>
          </cell>
          <cell r="I14">
            <v>-108368</v>
          </cell>
          <cell r="J14">
            <v>-199978</v>
          </cell>
          <cell r="K14">
            <v>-325117</v>
          </cell>
          <cell r="L14">
            <v>-67303</v>
          </cell>
          <cell r="M14">
            <v>-69586</v>
          </cell>
          <cell r="N14">
            <v>-136889</v>
          </cell>
          <cell r="O14">
            <v>-101023</v>
          </cell>
          <cell r="P14">
            <v>-237912</v>
          </cell>
          <cell r="Q14">
            <v>-114881</v>
          </cell>
          <cell r="R14">
            <v>-215904</v>
          </cell>
          <cell r="S14">
            <v>-352793</v>
          </cell>
          <cell r="T14">
            <v>-78461</v>
          </cell>
          <cell r="U14">
            <v>-85965</v>
          </cell>
          <cell r="V14">
            <v>-164426</v>
          </cell>
          <cell r="W14">
            <v>-113732</v>
          </cell>
          <cell r="X14">
            <v>-278158</v>
          </cell>
          <cell r="Y14">
            <v>-135704</v>
          </cell>
          <cell r="Z14">
            <v>-249436</v>
          </cell>
          <cell r="AA14">
            <v>-413862</v>
          </cell>
          <cell r="AB14">
            <v>-88850</v>
          </cell>
          <cell r="AC14">
            <v>-83337</v>
          </cell>
          <cell r="AD14">
            <v>-172187</v>
          </cell>
          <cell r="AE14">
            <v>-137034</v>
          </cell>
          <cell r="AF14">
            <v>-309221</v>
          </cell>
          <cell r="AG14">
            <v>-133612</v>
          </cell>
          <cell r="AH14">
            <v>-270646</v>
          </cell>
          <cell r="AI14">
            <v>-442833</v>
          </cell>
          <cell r="AJ14">
            <v>-83273</v>
          </cell>
          <cell r="AK14">
            <v>-80477</v>
          </cell>
          <cell r="AL14">
            <v>-163750</v>
          </cell>
          <cell r="AM14">
            <v>-139081</v>
          </cell>
          <cell r="AN14">
            <v>-302831</v>
          </cell>
          <cell r="AO14">
            <v>-152015</v>
          </cell>
          <cell r="AP14">
            <v>-291096</v>
          </cell>
          <cell r="AQ14">
            <v>-454846</v>
          </cell>
          <cell r="AR14">
            <v>-112860</v>
          </cell>
          <cell r="AS14">
            <v>-106053</v>
          </cell>
          <cell r="AT14">
            <v>-218913</v>
          </cell>
          <cell r="AU14">
            <v>-142323</v>
          </cell>
          <cell r="AV14">
            <v>-361236</v>
          </cell>
          <cell r="AW14">
            <v>-158109</v>
          </cell>
          <cell r="AX14">
            <v>-300432</v>
          </cell>
          <cell r="AY14">
            <v>-519345</v>
          </cell>
          <cell r="AZ14">
            <v>-130161</v>
          </cell>
          <cell r="BA14">
            <v>-114937</v>
          </cell>
          <cell r="BB14">
            <v>-245098</v>
          </cell>
        </row>
        <row r="15">
          <cell r="B15" t="str">
            <v>Despesas com vendas</v>
          </cell>
          <cell r="C15">
            <v>-277919</v>
          </cell>
          <cell r="D15">
            <v>-55873</v>
          </cell>
          <cell r="E15">
            <v>-51378</v>
          </cell>
          <cell r="F15">
            <v>-107251</v>
          </cell>
          <cell r="G15">
            <v>-85826</v>
          </cell>
          <cell r="H15">
            <v>-193077</v>
          </cell>
          <cell r="I15">
            <v>-95477</v>
          </cell>
          <cell r="J15">
            <v>-181303</v>
          </cell>
          <cell r="K15">
            <v>-288554</v>
          </cell>
          <cell r="L15">
            <v>-57522</v>
          </cell>
          <cell r="M15">
            <v>-59587</v>
          </cell>
          <cell r="N15">
            <v>-117109</v>
          </cell>
          <cell r="O15">
            <v>-90091</v>
          </cell>
          <cell r="P15">
            <v>-207200</v>
          </cell>
          <cell r="Q15">
            <v>-99242</v>
          </cell>
          <cell r="R15">
            <v>-189333</v>
          </cell>
          <cell r="S15">
            <v>-306442</v>
          </cell>
          <cell r="T15">
            <v>-66079</v>
          </cell>
          <cell r="U15">
            <v>-72526</v>
          </cell>
          <cell r="V15">
            <v>-138605</v>
          </cell>
          <cell r="W15">
            <v>-99877</v>
          </cell>
          <cell r="X15">
            <v>-238482</v>
          </cell>
          <cell r="Y15">
            <v>-117793</v>
          </cell>
          <cell r="Z15">
            <v>-217670</v>
          </cell>
          <cell r="AA15">
            <v>-356275</v>
          </cell>
          <cell r="AB15">
            <v>-75990</v>
          </cell>
          <cell r="AC15">
            <v>-69953</v>
          </cell>
          <cell r="AD15">
            <v>-145943</v>
          </cell>
          <cell r="AE15">
            <v>-116412</v>
          </cell>
          <cell r="AF15">
            <v>-262355</v>
          </cell>
          <cell r="AG15">
            <v>-114655</v>
          </cell>
          <cell r="AH15">
            <v>-231067</v>
          </cell>
          <cell r="AI15">
            <v>-377010</v>
          </cell>
          <cell r="AJ15">
            <v>-70620</v>
          </cell>
          <cell r="AK15">
            <v>-66486</v>
          </cell>
          <cell r="AL15">
            <v>-137106</v>
          </cell>
          <cell r="AM15">
            <v>-123660</v>
          </cell>
          <cell r="AN15">
            <v>-260766</v>
          </cell>
          <cell r="AO15">
            <v>-135330</v>
          </cell>
          <cell r="AP15">
            <v>-258990</v>
          </cell>
          <cell r="AQ15">
            <v>-396096</v>
          </cell>
          <cell r="AR15">
            <v>-97113</v>
          </cell>
          <cell r="AS15">
            <v>-87899</v>
          </cell>
          <cell r="AT15">
            <v>-185012</v>
          </cell>
          <cell r="AU15">
            <v>-125462</v>
          </cell>
          <cell r="AV15">
            <v>-310474</v>
          </cell>
          <cell r="AW15">
            <v>-140491</v>
          </cell>
          <cell r="AX15">
            <v>-265953</v>
          </cell>
          <cell r="AY15">
            <v>-450965</v>
          </cell>
          <cell r="AZ15">
            <v>-113458</v>
          </cell>
          <cell r="BA15">
            <v>-96403</v>
          </cell>
          <cell r="BB15">
            <v>-209861</v>
          </cell>
        </row>
        <row r="16">
          <cell r="B16" t="str">
            <v>Despesas gerais e administrativas</v>
          </cell>
          <cell r="C16">
            <v>-45926</v>
          </cell>
          <cell r="D16">
            <v>-10139</v>
          </cell>
          <cell r="E16">
            <v>-10759</v>
          </cell>
          <cell r="F16">
            <v>-20898</v>
          </cell>
          <cell r="G16">
            <v>-10777</v>
          </cell>
          <cell r="H16">
            <v>-31675</v>
          </cell>
          <cell r="I16">
            <v>-12356</v>
          </cell>
          <cell r="J16">
            <v>-23133</v>
          </cell>
          <cell r="K16">
            <v>-44031</v>
          </cell>
          <cell r="L16">
            <v>-10465</v>
          </cell>
          <cell r="M16">
            <v>-11126</v>
          </cell>
          <cell r="N16">
            <v>-21591</v>
          </cell>
          <cell r="O16">
            <v>-12656</v>
          </cell>
          <cell r="P16">
            <v>-34247</v>
          </cell>
          <cell r="Q16">
            <v>-16543</v>
          </cell>
          <cell r="R16">
            <v>-29199</v>
          </cell>
          <cell r="S16">
            <v>-50790</v>
          </cell>
          <cell r="T16">
            <v>-12589</v>
          </cell>
          <cell r="U16">
            <v>-13574</v>
          </cell>
          <cell r="V16">
            <v>-26163</v>
          </cell>
          <cell r="W16">
            <v>-13457</v>
          </cell>
          <cell r="X16">
            <v>-39620</v>
          </cell>
          <cell r="Y16">
            <v>-19357</v>
          </cell>
          <cell r="Z16">
            <v>-32814</v>
          </cell>
          <cell r="AA16">
            <v>-58977</v>
          </cell>
          <cell r="AB16">
            <v>-13222</v>
          </cell>
          <cell r="AC16">
            <v>-14009</v>
          </cell>
          <cell r="AD16">
            <v>-27231</v>
          </cell>
          <cell r="AE16">
            <v>-16963</v>
          </cell>
          <cell r="AF16">
            <v>-44194</v>
          </cell>
          <cell r="AG16">
            <v>-17684</v>
          </cell>
          <cell r="AH16">
            <v>-34647</v>
          </cell>
          <cell r="AI16">
            <v>-61878</v>
          </cell>
          <cell r="AJ16">
            <v>-13876</v>
          </cell>
          <cell r="AK16">
            <v>-14954</v>
          </cell>
          <cell r="AL16">
            <v>-28830</v>
          </cell>
          <cell r="AM16">
            <v>-15725</v>
          </cell>
          <cell r="AN16">
            <v>-44555</v>
          </cell>
          <cell r="AO16">
            <v>-16622</v>
          </cell>
          <cell r="AP16">
            <v>-32347</v>
          </cell>
          <cell r="AQ16">
            <v>-61177</v>
          </cell>
          <cell r="AR16">
            <v>-15810</v>
          </cell>
          <cell r="AS16">
            <v>-18656</v>
          </cell>
          <cell r="AT16">
            <v>-34466</v>
          </cell>
          <cell r="AU16">
            <v>-17084</v>
          </cell>
          <cell r="AV16">
            <v>-51550</v>
          </cell>
          <cell r="AW16">
            <v>-18863</v>
          </cell>
          <cell r="AX16">
            <v>-35947</v>
          </cell>
          <cell r="AY16">
            <v>-70413</v>
          </cell>
          <cell r="AZ16">
            <v>-18018</v>
          </cell>
          <cell r="BA16">
            <v>-19406</v>
          </cell>
          <cell r="BB16">
            <v>-37424</v>
          </cell>
        </row>
        <row r="17">
          <cell r="B17" t="str">
            <v>Equivalência patrimonial</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-66</v>
          </cell>
          <cell r="R17">
            <v>-66</v>
          </cell>
          <cell r="S17">
            <v>-66</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B18" t="str">
            <v>Outras receitas operacionais</v>
          </cell>
          <cell r="C18">
            <v>14655</v>
          </cell>
          <cell r="D18">
            <v>390</v>
          </cell>
          <cell r="E18">
            <v>2392</v>
          </cell>
          <cell r="F18">
            <v>2782</v>
          </cell>
          <cell r="G18">
            <v>7397</v>
          </cell>
          <cell r="H18">
            <v>10179</v>
          </cell>
          <cell r="I18">
            <v>512</v>
          </cell>
          <cell r="J18">
            <v>7909</v>
          </cell>
          <cell r="K18">
            <v>10691</v>
          </cell>
          <cell r="L18">
            <v>871</v>
          </cell>
          <cell r="M18">
            <v>5101</v>
          </cell>
          <cell r="N18">
            <v>5972</v>
          </cell>
          <cell r="O18">
            <v>2651</v>
          </cell>
          <cell r="P18">
            <v>8623</v>
          </cell>
          <cell r="Q18">
            <v>2705</v>
          </cell>
          <cell r="R18">
            <v>5356</v>
          </cell>
          <cell r="S18">
            <v>11328</v>
          </cell>
          <cell r="T18">
            <v>594</v>
          </cell>
          <cell r="U18">
            <v>1049</v>
          </cell>
          <cell r="V18">
            <v>1643</v>
          </cell>
          <cell r="W18">
            <v>579</v>
          </cell>
          <cell r="X18">
            <v>2222</v>
          </cell>
          <cell r="Y18">
            <v>978</v>
          </cell>
          <cell r="Z18">
            <v>1557</v>
          </cell>
          <cell r="AA18">
            <v>3200</v>
          </cell>
          <cell r="AB18">
            <v>838</v>
          </cell>
          <cell r="AC18">
            <v>1163</v>
          </cell>
          <cell r="AD18">
            <v>2001</v>
          </cell>
          <cell r="AE18">
            <v>638</v>
          </cell>
          <cell r="AF18">
            <v>2639</v>
          </cell>
          <cell r="AG18">
            <v>729</v>
          </cell>
          <cell r="AH18">
            <v>1367</v>
          </cell>
          <cell r="AI18">
            <v>3368</v>
          </cell>
          <cell r="AJ18">
            <v>2415</v>
          </cell>
          <cell r="AK18">
            <v>1393</v>
          </cell>
          <cell r="AL18">
            <v>3808</v>
          </cell>
          <cell r="AM18">
            <v>1519</v>
          </cell>
          <cell r="AN18">
            <v>5327</v>
          </cell>
          <cell r="AO18">
            <v>1351</v>
          </cell>
          <cell r="AP18">
            <v>2870</v>
          </cell>
          <cell r="AQ18">
            <v>6678</v>
          </cell>
          <cell r="AR18">
            <v>914</v>
          </cell>
          <cell r="AS18">
            <v>1420</v>
          </cell>
          <cell r="AT18">
            <v>2334</v>
          </cell>
          <cell r="AU18">
            <v>1045</v>
          </cell>
          <cell r="AV18">
            <v>3379</v>
          </cell>
          <cell r="AW18">
            <v>2373</v>
          </cell>
          <cell r="AX18">
            <v>3418</v>
          </cell>
          <cell r="AY18">
            <v>5752</v>
          </cell>
          <cell r="AZ18">
            <v>2610</v>
          </cell>
          <cell r="BA18">
            <v>2631</v>
          </cell>
          <cell r="BB18">
            <v>5241</v>
          </cell>
        </row>
        <row r="19">
          <cell r="B19" t="str">
            <v>Outras despesas operacionais</v>
          </cell>
          <cell r="C19">
            <v>-486</v>
          </cell>
          <cell r="D19">
            <v>176</v>
          </cell>
          <cell r="E19">
            <v>52</v>
          </cell>
          <cell r="F19">
            <v>228</v>
          </cell>
          <cell r="G19">
            <v>-2404</v>
          </cell>
          <cell r="H19">
            <v>-2176</v>
          </cell>
          <cell r="I19">
            <v>-1047</v>
          </cell>
          <cell r="J19">
            <v>-3451</v>
          </cell>
          <cell r="K19">
            <v>-3223</v>
          </cell>
          <cell r="L19">
            <v>-187</v>
          </cell>
          <cell r="M19">
            <v>-3974</v>
          </cell>
          <cell r="N19">
            <v>-4161</v>
          </cell>
          <cell r="O19">
            <v>-927</v>
          </cell>
          <cell r="P19">
            <v>-5088</v>
          </cell>
          <cell r="Q19">
            <v>-1735</v>
          </cell>
          <cell r="R19">
            <v>-2662</v>
          </cell>
          <cell r="S19">
            <v>-6823</v>
          </cell>
          <cell r="T19">
            <v>-387</v>
          </cell>
          <cell r="U19">
            <v>-914</v>
          </cell>
          <cell r="V19">
            <v>-1301</v>
          </cell>
          <cell r="W19">
            <v>-977</v>
          </cell>
          <cell r="X19">
            <v>-2278</v>
          </cell>
          <cell r="Y19">
            <v>468</v>
          </cell>
          <cell r="Z19">
            <v>-509</v>
          </cell>
          <cell r="AA19">
            <v>-1810</v>
          </cell>
          <cell r="AB19">
            <v>-476</v>
          </cell>
          <cell r="AC19">
            <v>-538</v>
          </cell>
          <cell r="AD19">
            <v>-1014</v>
          </cell>
          <cell r="AE19">
            <v>-4297</v>
          </cell>
          <cell r="AF19">
            <v>-5311</v>
          </cell>
          <cell r="AG19">
            <v>-2002</v>
          </cell>
          <cell r="AH19">
            <v>-6299</v>
          </cell>
          <cell r="AI19">
            <v>-7313</v>
          </cell>
          <cell r="AJ19">
            <v>-1192</v>
          </cell>
          <cell r="AK19">
            <v>-430</v>
          </cell>
          <cell r="AL19">
            <v>-1622</v>
          </cell>
          <cell r="AM19">
            <v>-1215</v>
          </cell>
          <cell r="AN19">
            <v>-2837</v>
          </cell>
          <cell r="AO19">
            <v>-1414</v>
          </cell>
          <cell r="AP19">
            <v>-2629</v>
          </cell>
          <cell r="AQ19">
            <v>-4251</v>
          </cell>
          <cell r="AR19">
            <v>-851</v>
          </cell>
          <cell r="AS19">
            <v>-918</v>
          </cell>
          <cell r="AT19">
            <v>-1769</v>
          </cell>
          <cell r="AU19">
            <v>-822</v>
          </cell>
          <cell r="AV19">
            <v>-2591</v>
          </cell>
          <cell r="AW19">
            <v>-1128</v>
          </cell>
          <cell r="AX19">
            <v>-1950</v>
          </cell>
          <cell r="AY19">
            <v>-3719</v>
          </cell>
          <cell r="AZ19">
            <v>-1295</v>
          </cell>
          <cell r="BA19">
            <v>-1759</v>
          </cell>
          <cell r="BB19">
            <v>-3054</v>
          </cell>
        </row>
        <row r="20">
          <cell r="B20" t="str">
            <v>Lucro operacional antes do resultado financeiro e dos tributos</v>
          </cell>
          <cell r="C20">
            <v>189186</v>
          </cell>
          <cell r="D20">
            <v>29348</v>
          </cell>
          <cell r="E20">
            <v>8128</v>
          </cell>
          <cell r="F20">
            <v>37476</v>
          </cell>
          <cell r="G20">
            <v>60504</v>
          </cell>
          <cell r="H20">
            <v>97980</v>
          </cell>
          <cell r="I20">
            <v>82835</v>
          </cell>
          <cell r="J20">
            <v>143339</v>
          </cell>
          <cell r="K20">
            <v>180815</v>
          </cell>
          <cell r="L20">
            <v>17633</v>
          </cell>
          <cell r="M20">
            <v>15303</v>
          </cell>
          <cell r="N20">
            <v>32936</v>
          </cell>
          <cell r="O20">
            <v>64799</v>
          </cell>
          <cell r="P20">
            <v>97735</v>
          </cell>
          <cell r="Q20">
            <v>68142</v>
          </cell>
          <cell r="R20">
            <v>132941</v>
          </cell>
          <cell r="S20">
            <v>165877</v>
          </cell>
          <cell r="T20">
            <v>36443</v>
          </cell>
          <cell r="U20">
            <v>25388</v>
          </cell>
          <cell r="V20">
            <v>61831</v>
          </cell>
          <cell r="W20">
            <v>35273</v>
          </cell>
          <cell r="X20">
            <v>97104</v>
          </cell>
          <cell r="Y20">
            <v>55080</v>
          </cell>
          <cell r="Z20">
            <v>90353</v>
          </cell>
          <cell r="AA20">
            <v>152184</v>
          </cell>
          <cell r="AB20">
            <v>26177</v>
          </cell>
          <cell r="AC20">
            <v>8435</v>
          </cell>
          <cell r="AD20">
            <v>34612</v>
          </cell>
          <cell r="AE20">
            <v>76937</v>
          </cell>
          <cell r="AF20">
            <v>111549</v>
          </cell>
          <cell r="AG20">
            <v>96864</v>
          </cell>
          <cell r="AH20">
            <v>173801</v>
          </cell>
          <cell r="AI20">
            <v>208413</v>
          </cell>
          <cell r="AJ20">
            <v>36454</v>
          </cell>
          <cell r="AK20">
            <v>5162</v>
          </cell>
          <cell r="AL20">
            <v>41616</v>
          </cell>
          <cell r="AM20">
            <v>53811</v>
          </cell>
          <cell r="AN20">
            <v>95427</v>
          </cell>
          <cell r="AO20">
            <v>91866</v>
          </cell>
          <cell r="AP20">
            <v>145677</v>
          </cell>
          <cell r="AQ20">
            <v>187293</v>
          </cell>
          <cell r="AR20">
            <v>55510</v>
          </cell>
          <cell r="AS20">
            <v>32239</v>
          </cell>
          <cell r="AT20">
            <v>87749</v>
          </cell>
          <cell r="AU20">
            <v>107251</v>
          </cell>
          <cell r="AV20">
            <v>195000</v>
          </cell>
          <cell r="AW20">
            <v>167813</v>
          </cell>
          <cell r="AX20">
            <v>275064</v>
          </cell>
          <cell r="AY20">
            <v>362813</v>
          </cell>
          <cell r="AZ20">
            <v>89711</v>
          </cell>
          <cell r="BA20">
            <v>55532</v>
          </cell>
          <cell r="BB20">
            <v>145243</v>
          </cell>
        </row>
        <row r="21">
          <cell r="B21" t="str">
            <v xml:space="preserve">Despesas financeiras </v>
          </cell>
          <cell r="C21">
            <v>-69086</v>
          </cell>
          <cell r="D21">
            <v>-13784</v>
          </cell>
          <cell r="E21">
            <v>-14561</v>
          </cell>
          <cell r="F21">
            <v>-28345</v>
          </cell>
          <cell r="G21">
            <v>-22265</v>
          </cell>
          <cell r="H21">
            <v>-50610</v>
          </cell>
          <cell r="I21">
            <v>-17214</v>
          </cell>
          <cell r="J21">
            <v>-39479</v>
          </cell>
          <cell r="K21">
            <v>-67824</v>
          </cell>
          <cell r="L21">
            <v>-15038</v>
          </cell>
          <cell r="M21">
            <v>-15688</v>
          </cell>
          <cell r="N21">
            <v>-30726</v>
          </cell>
          <cell r="O21">
            <v>-43362</v>
          </cell>
          <cell r="P21">
            <v>-74088</v>
          </cell>
          <cell r="Q21">
            <v>-63375</v>
          </cell>
          <cell r="R21">
            <v>-106737</v>
          </cell>
          <cell r="S21">
            <v>-137463</v>
          </cell>
          <cell r="T21">
            <v>-25059</v>
          </cell>
          <cell r="U21">
            <v>-26175</v>
          </cell>
          <cell r="V21">
            <v>-51234</v>
          </cell>
          <cell r="W21">
            <v>-13514</v>
          </cell>
          <cell r="X21">
            <v>-64748</v>
          </cell>
          <cell r="Y21">
            <v>-11391</v>
          </cell>
          <cell r="Z21">
            <v>-24905</v>
          </cell>
          <cell r="AA21">
            <v>-76139</v>
          </cell>
          <cell r="AB21">
            <v>-22598</v>
          </cell>
          <cell r="AC21">
            <v>-14396</v>
          </cell>
          <cell r="AD21">
            <v>-36994</v>
          </cell>
          <cell r="AE21">
            <v>-8301</v>
          </cell>
          <cell r="AF21">
            <v>-45295</v>
          </cell>
          <cell r="AG21">
            <v>-10638</v>
          </cell>
          <cell r="AH21">
            <v>-18939</v>
          </cell>
          <cell r="AI21">
            <v>-55933</v>
          </cell>
          <cell r="AJ21">
            <v>-8791</v>
          </cell>
          <cell r="AK21">
            <v>-11085</v>
          </cell>
          <cell r="AL21">
            <v>-19876</v>
          </cell>
          <cell r="AM21">
            <v>-17165</v>
          </cell>
          <cell r="AN21">
            <v>-37041</v>
          </cell>
          <cell r="AO21">
            <v>-25752</v>
          </cell>
          <cell r="AP21">
            <v>-42917</v>
          </cell>
          <cell r="AQ21">
            <v>-62793</v>
          </cell>
          <cell r="AR21">
            <v>-22604</v>
          </cell>
          <cell r="AS21">
            <v>-17101</v>
          </cell>
          <cell r="AT21">
            <v>-39705</v>
          </cell>
          <cell r="AU21">
            <v>-13454</v>
          </cell>
          <cell r="AV21">
            <v>-53159</v>
          </cell>
          <cell r="AW21">
            <v>-19301</v>
          </cell>
          <cell r="AX21">
            <v>-32755</v>
          </cell>
          <cell r="AY21">
            <v>-72460</v>
          </cell>
          <cell r="AZ21">
            <v>-12470</v>
          </cell>
          <cell r="BA21">
            <v>-26591</v>
          </cell>
          <cell r="BB21">
            <v>-39061</v>
          </cell>
        </row>
        <row r="22">
          <cell r="B22" t="str">
            <v>Receitas financeiras</v>
          </cell>
          <cell r="C22">
            <v>174104</v>
          </cell>
          <cell r="D22">
            <v>38681</v>
          </cell>
          <cell r="E22">
            <v>42876</v>
          </cell>
          <cell r="F22">
            <v>81557</v>
          </cell>
          <cell r="G22">
            <v>44133</v>
          </cell>
          <cell r="H22">
            <v>125690</v>
          </cell>
          <cell r="I22">
            <v>41837</v>
          </cell>
          <cell r="J22">
            <v>85970</v>
          </cell>
          <cell r="K22">
            <v>167527</v>
          </cell>
          <cell r="L22">
            <v>43421</v>
          </cell>
          <cell r="M22">
            <v>43818</v>
          </cell>
          <cell r="N22">
            <v>87239</v>
          </cell>
          <cell r="O22">
            <v>54598</v>
          </cell>
          <cell r="P22">
            <v>141837</v>
          </cell>
          <cell r="Q22">
            <v>79864</v>
          </cell>
          <cell r="R22">
            <v>134462</v>
          </cell>
          <cell r="S22">
            <v>221701</v>
          </cell>
          <cell r="T22">
            <v>60054</v>
          </cell>
          <cell r="U22">
            <v>61015</v>
          </cell>
          <cell r="V22">
            <v>121069</v>
          </cell>
          <cell r="W22">
            <v>47733</v>
          </cell>
          <cell r="X22">
            <v>168802</v>
          </cell>
          <cell r="Y22">
            <v>42961</v>
          </cell>
          <cell r="Z22">
            <v>90694</v>
          </cell>
          <cell r="AA22">
            <v>211763</v>
          </cell>
          <cell r="AB22">
            <v>45748</v>
          </cell>
          <cell r="AC22">
            <v>45492</v>
          </cell>
          <cell r="AD22">
            <v>91240</v>
          </cell>
          <cell r="AE22">
            <v>40112</v>
          </cell>
          <cell r="AF22">
            <v>131352</v>
          </cell>
          <cell r="AG22">
            <v>47050</v>
          </cell>
          <cell r="AH22">
            <v>87162</v>
          </cell>
          <cell r="AI22">
            <v>178402</v>
          </cell>
          <cell r="AJ22">
            <v>44212</v>
          </cell>
          <cell r="AK22">
            <v>47184</v>
          </cell>
          <cell r="AL22">
            <v>91396</v>
          </cell>
          <cell r="AM22">
            <v>58975</v>
          </cell>
          <cell r="AN22">
            <v>150371</v>
          </cell>
          <cell r="AO22">
            <v>65425</v>
          </cell>
          <cell r="AP22">
            <v>124400</v>
          </cell>
          <cell r="AQ22">
            <v>215796</v>
          </cell>
          <cell r="AR22">
            <v>62162</v>
          </cell>
          <cell r="AS22">
            <v>53816</v>
          </cell>
          <cell r="AT22">
            <v>115978</v>
          </cell>
          <cell r="AU22">
            <v>41588</v>
          </cell>
          <cell r="AV22">
            <v>157566</v>
          </cell>
          <cell r="AW22">
            <v>47371</v>
          </cell>
          <cell r="AX22">
            <v>88959</v>
          </cell>
          <cell r="AY22">
            <v>204937</v>
          </cell>
          <cell r="AZ22">
            <v>39714</v>
          </cell>
          <cell r="BA22">
            <v>45646</v>
          </cell>
          <cell r="BB22">
            <v>85360</v>
          </cell>
        </row>
        <row r="23">
          <cell r="B23" t="str">
            <v>Resultado financeiro</v>
          </cell>
          <cell r="C23">
            <v>105018</v>
          </cell>
          <cell r="D23">
            <v>24897</v>
          </cell>
          <cell r="E23">
            <v>28315</v>
          </cell>
          <cell r="F23">
            <v>53212</v>
          </cell>
          <cell r="G23">
            <v>21868</v>
          </cell>
          <cell r="H23">
            <v>75080</v>
          </cell>
          <cell r="I23">
            <v>24623</v>
          </cell>
          <cell r="J23">
            <v>46491</v>
          </cell>
          <cell r="K23">
            <v>99703</v>
          </cell>
          <cell r="L23">
            <v>28383</v>
          </cell>
          <cell r="M23">
            <v>28130</v>
          </cell>
          <cell r="N23">
            <v>56513</v>
          </cell>
          <cell r="O23">
            <v>11236</v>
          </cell>
          <cell r="P23">
            <v>67749</v>
          </cell>
          <cell r="Q23">
            <v>16489</v>
          </cell>
          <cell r="R23">
            <v>27725</v>
          </cell>
          <cell r="S23">
            <v>84238</v>
          </cell>
          <cell r="T23">
            <v>34995</v>
          </cell>
          <cell r="U23">
            <v>34840</v>
          </cell>
          <cell r="V23">
            <v>69835</v>
          </cell>
          <cell r="W23">
            <v>34219</v>
          </cell>
          <cell r="X23">
            <v>104054</v>
          </cell>
          <cell r="Y23">
            <v>31570</v>
          </cell>
          <cell r="Z23">
            <v>65789</v>
          </cell>
          <cell r="AA23">
            <v>135624</v>
          </cell>
          <cell r="AB23">
            <v>23150</v>
          </cell>
          <cell r="AC23">
            <v>31096</v>
          </cell>
          <cell r="AD23">
            <v>54246</v>
          </cell>
          <cell r="AE23">
            <v>31811</v>
          </cell>
          <cell r="AF23">
            <v>86057</v>
          </cell>
          <cell r="AG23">
            <v>36412</v>
          </cell>
          <cell r="AH23">
            <v>68223</v>
          </cell>
          <cell r="AI23">
            <v>122469</v>
          </cell>
          <cell r="AJ23">
            <v>35421</v>
          </cell>
          <cell r="AK23">
            <v>36099</v>
          </cell>
          <cell r="AL23">
            <v>71520</v>
          </cell>
          <cell r="AM23">
            <v>41810</v>
          </cell>
          <cell r="AN23">
            <v>113330</v>
          </cell>
          <cell r="AO23">
            <v>39673</v>
          </cell>
          <cell r="AP23">
            <v>81483</v>
          </cell>
          <cell r="AQ23">
            <v>153003</v>
          </cell>
          <cell r="AR23">
            <v>39558</v>
          </cell>
          <cell r="AS23">
            <v>36715</v>
          </cell>
          <cell r="AT23">
            <v>76273</v>
          </cell>
          <cell r="AU23">
            <v>28134</v>
          </cell>
          <cell r="AV23">
            <v>104407</v>
          </cell>
          <cell r="AW23">
            <v>28070</v>
          </cell>
          <cell r="AX23">
            <v>56204</v>
          </cell>
          <cell r="AY23">
            <v>132477</v>
          </cell>
          <cell r="AZ23">
            <v>27244</v>
          </cell>
          <cell r="BA23">
            <v>19055</v>
          </cell>
          <cell r="BB23">
            <v>46299</v>
          </cell>
        </row>
        <row r="24">
          <cell r="B24" t="str">
            <v>Lucro antes da tributação</v>
          </cell>
          <cell r="C24">
            <v>294204</v>
          </cell>
          <cell r="D24">
            <v>54245</v>
          </cell>
          <cell r="E24">
            <v>36443</v>
          </cell>
          <cell r="F24">
            <v>90688</v>
          </cell>
          <cell r="G24">
            <v>82372</v>
          </cell>
          <cell r="H24">
            <v>173060</v>
          </cell>
          <cell r="I24">
            <v>107458</v>
          </cell>
          <cell r="J24">
            <v>189830</v>
          </cell>
          <cell r="K24">
            <v>280518</v>
          </cell>
          <cell r="L24">
            <v>46016</v>
          </cell>
          <cell r="M24">
            <v>43433</v>
          </cell>
          <cell r="N24">
            <v>89449</v>
          </cell>
          <cell r="O24">
            <v>76035</v>
          </cell>
          <cell r="P24">
            <v>165484</v>
          </cell>
          <cell r="Q24">
            <v>84631</v>
          </cell>
          <cell r="R24">
            <v>160666</v>
          </cell>
          <cell r="S24">
            <v>250115</v>
          </cell>
          <cell r="T24">
            <v>71438</v>
          </cell>
          <cell r="U24">
            <v>60228</v>
          </cell>
          <cell r="V24">
            <v>131666</v>
          </cell>
          <cell r="W24">
            <v>69492</v>
          </cell>
          <cell r="X24">
            <v>201158</v>
          </cell>
          <cell r="Y24">
            <v>86650</v>
          </cell>
          <cell r="Z24">
            <v>156142</v>
          </cell>
          <cell r="AA24">
            <v>287808</v>
          </cell>
          <cell r="AB24">
            <v>49327</v>
          </cell>
          <cell r="AC24">
            <v>39531</v>
          </cell>
          <cell r="AD24">
            <v>88858</v>
          </cell>
          <cell r="AE24">
            <v>108748</v>
          </cell>
          <cell r="AF24">
            <v>197606</v>
          </cell>
          <cell r="AG24">
            <v>133276</v>
          </cell>
          <cell r="AH24">
            <v>242024</v>
          </cell>
          <cell r="AI24">
            <v>330882</v>
          </cell>
          <cell r="AJ24">
            <v>71875</v>
          </cell>
          <cell r="AK24">
            <v>41261</v>
          </cell>
          <cell r="AL24">
            <v>113136</v>
          </cell>
          <cell r="AM24">
            <v>95621</v>
          </cell>
          <cell r="AN24">
            <v>208757</v>
          </cell>
          <cell r="AO24">
            <v>131539</v>
          </cell>
          <cell r="AP24">
            <v>227160</v>
          </cell>
          <cell r="AQ24">
            <v>340296</v>
          </cell>
          <cell r="AR24">
            <v>95068</v>
          </cell>
          <cell r="AS24">
            <v>68954</v>
          </cell>
          <cell r="AT24">
            <v>164022</v>
          </cell>
          <cell r="AU24">
            <v>135385</v>
          </cell>
          <cell r="AV24">
            <v>299407</v>
          </cell>
          <cell r="AW24">
            <v>195883</v>
          </cell>
          <cell r="AX24">
            <v>331268</v>
          </cell>
          <cell r="AY24">
            <v>495290</v>
          </cell>
          <cell r="AZ24">
            <v>116955</v>
          </cell>
          <cell r="BA24">
            <v>74587</v>
          </cell>
          <cell r="BB24">
            <v>191542</v>
          </cell>
        </row>
        <row r="25">
          <cell r="B25" t="str">
            <v>Imposto de renda e Contribuição Social:</v>
          </cell>
        </row>
        <row r="26">
          <cell r="B26" t="str">
            <v>Corrente</v>
          </cell>
          <cell r="C26">
            <v>-41183</v>
          </cell>
          <cell r="D26">
            <v>-3072</v>
          </cell>
          <cell r="E26">
            <v>-4366</v>
          </cell>
          <cell r="F26">
            <v>-7438</v>
          </cell>
          <cell r="G26">
            <v>-8192</v>
          </cell>
          <cell r="H26">
            <v>-15630</v>
          </cell>
          <cell r="I26">
            <v>-7092</v>
          </cell>
          <cell r="J26">
            <v>-15284</v>
          </cell>
          <cell r="K26">
            <v>-22722</v>
          </cell>
          <cell r="L26">
            <v>-1201</v>
          </cell>
          <cell r="M26">
            <v>-1924</v>
          </cell>
          <cell r="N26">
            <v>-3125</v>
          </cell>
          <cell r="O26">
            <v>-9806</v>
          </cell>
          <cell r="P26">
            <v>-12931</v>
          </cell>
          <cell r="Q26">
            <v>-2123</v>
          </cell>
          <cell r="R26">
            <v>-11929</v>
          </cell>
          <cell r="S26">
            <v>-15054</v>
          </cell>
          <cell r="T26">
            <v>-7848</v>
          </cell>
          <cell r="U26">
            <v>-3865</v>
          </cell>
          <cell r="V26">
            <v>-11713</v>
          </cell>
          <cell r="W26">
            <v>-7993</v>
          </cell>
          <cell r="X26">
            <v>-19706</v>
          </cell>
          <cell r="Y26">
            <v>408</v>
          </cell>
          <cell r="Z26">
            <v>-7585</v>
          </cell>
          <cell r="AA26">
            <v>-19298</v>
          </cell>
          <cell r="AB26">
            <v>-1635</v>
          </cell>
          <cell r="AC26">
            <v>-917</v>
          </cell>
          <cell r="AD26">
            <v>-2552</v>
          </cell>
          <cell r="AE26">
            <v>-9706</v>
          </cell>
          <cell r="AF26">
            <v>-12258</v>
          </cell>
          <cell r="AG26">
            <v>-4892</v>
          </cell>
          <cell r="AH26">
            <v>-14598</v>
          </cell>
          <cell r="AI26">
            <v>-17150</v>
          </cell>
          <cell r="AJ26">
            <v>-8363</v>
          </cell>
          <cell r="AK26">
            <v>-3236</v>
          </cell>
          <cell r="AL26">
            <v>-11599</v>
          </cell>
          <cell r="AM26">
            <v>-19616</v>
          </cell>
          <cell r="AN26">
            <v>-31215</v>
          </cell>
          <cell r="AO26">
            <v>-13648</v>
          </cell>
          <cell r="AP26">
            <v>-33264</v>
          </cell>
          <cell r="AQ26">
            <v>-44863</v>
          </cell>
          <cell r="AR26">
            <v>-9496</v>
          </cell>
          <cell r="AS26">
            <v>-7147</v>
          </cell>
          <cell r="AT26">
            <v>-16643</v>
          </cell>
          <cell r="AU26">
            <v>-21213</v>
          </cell>
          <cell r="AV26">
            <v>-37856</v>
          </cell>
          <cell r="AW26">
            <v>-29922</v>
          </cell>
          <cell r="AX26">
            <v>-51135</v>
          </cell>
          <cell r="AY26">
            <v>-67778</v>
          </cell>
          <cell r="AZ26">
            <v>-11484</v>
          </cell>
          <cell r="BA26">
            <v>-3810</v>
          </cell>
          <cell r="BB26">
            <v>-15294</v>
          </cell>
        </row>
        <row r="27">
          <cell r="B27" t="str">
            <v>Diferido</v>
          </cell>
          <cell r="C27">
            <v>4360</v>
          </cell>
          <cell r="D27">
            <v>-2897</v>
          </cell>
          <cell r="E27">
            <v>510</v>
          </cell>
          <cell r="F27">
            <v>-2387</v>
          </cell>
          <cell r="G27">
            <v>5594</v>
          </cell>
          <cell r="H27">
            <v>3207</v>
          </cell>
          <cell r="I27">
            <v>-378</v>
          </cell>
          <cell r="J27">
            <v>5216</v>
          </cell>
          <cell r="K27">
            <v>2829</v>
          </cell>
          <cell r="L27">
            <v>-3881</v>
          </cell>
          <cell r="M27">
            <v>875</v>
          </cell>
          <cell r="N27">
            <v>-3006</v>
          </cell>
          <cell r="O27">
            <v>7116</v>
          </cell>
          <cell r="P27">
            <v>4110</v>
          </cell>
          <cell r="Q27">
            <v>245</v>
          </cell>
          <cell r="R27">
            <v>7361</v>
          </cell>
          <cell r="S27">
            <v>4355</v>
          </cell>
          <cell r="T27">
            <v>550</v>
          </cell>
          <cell r="U27">
            <v>910</v>
          </cell>
          <cell r="V27">
            <v>1460</v>
          </cell>
          <cell r="W27">
            <v>4064</v>
          </cell>
          <cell r="X27">
            <v>5524</v>
          </cell>
          <cell r="Y27">
            <v>-1933</v>
          </cell>
          <cell r="Z27">
            <v>2131</v>
          </cell>
          <cell r="AA27">
            <v>3591</v>
          </cell>
          <cell r="AB27">
            <v>-824</v>
          </cell>
          <cell r="AC27">
            <v>-614</v>
          </cell>
          <cell r="AD27">
            <v>-1438</v>
          </cell>
          <cell r="AE27">
            <v>5802</v>
          </cell>
          <cell r="AF27">
            <v>4364</v>
          </cell>
          <cell r="AG27">
            <v>-5629</v>
          </cell>
          <cell r="AH27">
            <v>173</v>
          </cell>
          <cell r="AI27">
            <v>-1265</v>
          </cell>
          <cell r="AJ27">
            <v>-29</v>
          </cell>
          <cell r="AK27">
            <v>-1256</v>
          </cell>
          <cell r="AL27">
            <v>-1285</v>
          </cell>
          <cell r="AM27">
            <v>7647</v>
          </cell>
          <cell r="AN27">
            <v>6362</v>
          </cell>
          <cell r="AO27">
            <v>3656</v>
          </cell>
          <cell r="AP27">
            <v>11303</v>
          </cell>
          <cell r="AQ27">
            <v>10018</v>
          </cell>
          <cell r="AR27">
            <v>-3444</v>
          </cell>
          <cell r="AS27">
            <v>-2179</v>
          </cell>
          <cell r="AT27">
            <v>-5623</v>
          </cell>
          <cell r="AU27">
            <v>5182</v>
          </cell>
          <cell r="AV27">
            <v>-441</v>
          </cell>
          <cell r="AW27">
            <v>2820</v>
          </cell>
          <cell r="AX27">
            <v>8002</v>
          </cell>
          <cell r="AY27">
            <v>2379</v>
          </cell>
          <cell r="AZ27">
            <v>-3228</v>
          </cell>
          <cell r="BA27">
            <v>-4775</v>
          </cell>
          <cell r="BB27">
            <v>-8003</v>
          </cell>
        </row>
        <row r="28">
          <cell r="B28" t="str">
            <v>Participação de acionistas não controladores</v>
          </cell>
          <cell r="C28">
            <v>-38</v>
          </cell>
          <cell r="D28">
            <v>37</v>
          </cell>
          <cell r="E28">
            <v>24</v>
          </cell>
          <cell r="F28">
            <v>61</v>
          </cell>
          <cell r="G28">
            <v>-98</v>
          </cell>
          <cell r="H28">
            <v>-37</v>
          </cell>
          <cell r="I28">
            <v>-80</v>
          </cell>
          <cell r="J28">
            <v>-178</v>
          </cell>
          <cell r="K28">
            <v>-117</v>
          </cell>
          <cell r="L28">
            <v>38</v>
          </cell>
          <cell r="M28">
            <v>24</v>
          </cell>
          <cell r="N28">
            <v>62</v>
          </cell>
          <cell r="O28">
            <v>-55</v>
          </cell>
          <cell r="P28">
            <v>7</v>
          </cell>
          <cell r="Q28">
            <v>-56</v>
          </cell>
          <cell r="R28">
            <v>-111</v>
          </cell>
          <cell r="S28">
            <v>-49</v>
          </cell>
          <cell r="T28">
            <v>116</v>
          </cell>
          <cell r="U28">
            <v>43</v>
          </cell>
          <cell r="V28">
            <v>159</v>
          </cell>
          <cell r="W28">
            <v>44</v>
          </cell>
          <cell r="X28">
            <v>203</v>
          </cell>
          <cell r="Y28">
            <v>-93</v>
          </cell>
          <cell r="Z28">
            <v>-49</v>
          </cell>
          <cell r="AA28">
            <v>110</v>
          </cell>
          <cell r="AB28">
            <v>30</v>
          </cell>
          <cell r="AC28">
            <v>26</v>
          </cell>
          <cell r="AD28">
            <v>56</v>
          </cell>
          <cell r="AE28">
            <v>-39</v>
          </cell>
          <cell r="AF28">
            <v>17</v>
          </cell>
          <cell r="AG28">
            <v>-85</v>
          </cell>
          <cell r="AH28">
            <v>-124</v>
          </cell>
          <cell r="AI28">
            <v>-68</v>
          </cell>
          <cell r="AJ28">
            <v>52</v>
          </cell>
          <cell r="AK28">
            <v>86</v>
          </cell>
          <cell r="AL28">
            <v>138</v>
          </cell>
          <cell r="AM28">
            <v>-148</v>
          </cell>
          <cell r="AN28">
            <v>-10</v>
          </cell>
          <cell r="AO28">
            <v>5</v>
          </cell>
          <cell r="AP28">
            <v>-143</v>
          </cell>
          <cell r="AQ28">
            <v>-5</v>
          </cell>
          <cell r="AR28">
            <v>-74</v>
          </cell>
          <cell r="AS28">
            <v>-133</v>
          </cell>
          <cell r="AT28">
            <v>-207</v>
          </cell>
          <cell r="AU28">
            <v>69</v>
          </cell>
          <cell r="AV28">
            <v>-138</v>
          </cell>
          <cell r="AW28">
            <v>-750</v>
          </cell>
          <cell r="AX28">
            <v>-681</v>
          </cell>
          <cell r="AY28">
            <v>-888</v>
          </cell>
          <cell r="AZ28">
            <v>105</v>
          </cell>
          <cell r="BA28">
            <v>182</v>
          </cell>
          <cell r="BB28">
            <v>287</v>
          </cell>
        </row>
        <row r="29">
          <cell r="B29" t="str">
            <v>Lucro líquido do período / exercício</v>
          </cell>
          <cell r="C29">
            <v>257343</v>
          </cell>
          <cell r="D29">
            <v>48313</v>
          </cell>
          <cell r="E29">
            <v>32611</v>
          </cell>
          <cell r="F29">
            <v>80924</v>
          </cell>
          <cell r="G29">
            <v>79676</v>
          </cell>
          <cell r="H29">
            <v>160600</v>
          </cell>
          <cell r="I29">
            <v>99908</v>
          </cell>
          <cell r="J29">
            <v>179584</v>
          </cell>
          <cell r="K29">
            <v>260508</v>
          </cell>
          <cell r="L29">
            <v>40972</v>
          </cell>
          <cell r="M29">
            <v>42408</v>
          </cell>
          <cell r="N29">
            <v>83380</v>
          </cell>
          <cell r="O29">
            <v>73290</v>
          </cell>
          <cell r="P29">
            <v>156670</v>
          </cell>
          <cell r="Q29">
            <v>82697</v>
          </cell>
          <cell r="R29">
            <v>155987</v>
          </cell>
          <cell r="S29">
            <v>239367</v>
          </cell>
          <cell r="T29">
            <v>64256</v>
          </cell>
          <cell r="U29">
            <v>57316</v>
          </cell>
          <cell r="V29">
            <v>121572</v>
          </cell>
          <cell r="W29">
            <v>65607</v>
          </cell>
          <cell r="X29">
            <v>187179</v>
          </cell>
          <cell r="Y29">
            <v>85032</v>
          </cell>
          <cell r="Z29">
            <v>150639</v>
          </cell>
          <cell r="AA29">
            <v>272211</v>
          </cell>
          <cell r="AB29">
            <v>46898</v>
          </cell>
          <cell r="AC29">
            <v>38026</v>
          </cell>
          <cell r="AD29">
            <v>84924</v>
          </cell>
          <cell r="AE29">
            <v>104805</v>
          </cell>
          <cell r="AF29">
            <v>189729</v>
          </cell>
          <cell r="AG29">
            <v>122670</v>
          </cell>
          <cell r="AH29">
            <v>227475</v>
          </cell>
          <cell r="AI29">
            <v>312399</v>
          </cell>
          <cell r="AJ29">
            <v>63535</v>
          </cell>
          <cell r="AK29">
            <v>36855</v>
          </cell>
          <cell r="AL29">
            <v>100390</v>
          </cell>
          <cell r="AM29">
            <v>83504</v>
          </cell>
          <cell r="AN29">
            <v>183894</v>
          </cell>
          <cell r="AO29">
            <v>121552</v>
          </cell>
          <cell r="AP29">
            <v>205056</v>
          </cell>
          <cell r="AQ29">
            <v>305446</v>
          </cell>
          <cell r="AR29">
            <v>82054</v>
          </cell>
          <cell r="AS29">
            <v>59495</v>
          </cell>
          <cell r="AT29">
            <v>141549</v>
          </cell>
          <cell r="AU29">
            <v>119423</v>
          </cell>
          <cell r="AV29">
            <v>260972</v>
          </cell>
          <cell r="AW29">
            <v>168031</v>
          </cell>
          <cell r="AX29">
            <v>287454</v>
          </cell>
          <cell r="AY29">
            <v>429003</v>
          </cell>
          <cell r="AZ29">
            <v>102348</v>
          </cell>
          <cell r="BA29">
            <v>66184</v>
          </cell>
          <cell r="BB29">
            <v>168532</v>
          </cell>
        </row>
        <row r="31">
          <cell r="B31" t="str">
            <v>Participação na receita bruta de vendas</v>
          </cell>
          <cell r="C31" t="str">
            <v>2006</v>
          </cell>
          <cell r="D31" t="str">
            <v>1T07</v>
          </cell>
          <cell r="E31" t="str">
            <v>2T07</v>
          </cell>
          <cell r="F31" t="str">
            <v>1S07</v>
          </cell>
          <cell r="G31" t="str">
            <v>3T07</v>
          </cell>
          <cell r="H31" t="str">
            <v>9M07</v>
          </cell>
          <cell r="I31" t="str">
            <v>4T07</v>
          </cell>
          <cell r="J31" t="str">
            <v>2S07</v>
          </cell>
          <cell r="K31" t="str">
            <v>2007</v>
          </cell>
          <cell r="L31" t="str">
            <v>1T08</v>
          </cell>
          <cell r="M31" t="str">
            <v>2T08</v>
          </cell>
          <cell r="N31" t="str">
            <v>1S08</v>
          </cell>
          <cell r="O31" t="str">
            <v>3T08</v>
          </cell>
          <cell r="P31" t="str">
            <v>9M08</v>
          </cell>
          <cell r="Q31" t="str">
            <v>4T08</v>
          </cell>
          <cell r="R31" t="str">
            <v>2S08</v>
          </cell>
          <cell r="S31" t="str">
            <v>2008</v>
          </cell>
          <cell r="T31" t="str">
            <v>1T09</v>
          </cell>
          <cell r="U31" t="str">
            <v>2T09</v>
          </cell>
          <cell r="V31" t="str">
            <v>1S09</v>
          </cell>
          <cell r="W31" t="str">
            <v>3T09</v>
          </cell>
          <cell r="X31" t="str">
            <v>9M09</v>
          </cell>
          <cell r="Y31" t="str">
            <v>4T09</v>
          </cell>
          <cell r="Z31" t="str">
            <v>2S09</v>
          </cell>
          <cell r="AA31" t="str">
            <v>2009</v>
          </cell>
          <cell r="AB31" t="str">
            <v>1T10</v>
          </cell>
          <cell r="AC31" t="str">
            <v>2T10</v>
          </cell>
          <cell r="AD31" t="str">
            <v>1S10</v>
          </cell>
          <cell r="AE31" t="str">
            <v>3T10</v>
          </cell>
          <cell r="AF31" t="str">
            <v>9M10</v>
          </cell>
          <cell r="AG31" t="str">
            <v>4T10</v>
          </cell>
          <cell r="AH31" t="str">
            <v>2S10</v>
          </cell>
          <cell r="AI31" t="str">
            <v>2010</v>
          </cell>
          <cell r="AJ31" t="str">
            <v>1T11</v>
          </cell>
          <cell r="AK31" t="str">
            <v>2T11</v>
          </cell>
          <cell r="AL31" t="str">
            <v>1S11</v>
          </cell>
          <cell r="AM31" t="str">
            <v>3T11</v>
          </cell>
          <cell r="AN31" t="str">
            <v>9M11</v>
          </cell>
          <cell r="AO31" t="str">
            <v>4T11</v>
          </cell>
          <cell r="AP31" t="str">
            <v>2S11</v>
          </cell>
          <cell r="AQ31" t="str">
            <v>2011</v>
          </cell>
          <cell r="AR31" t="str">
            <v>1T12</v>
          </cell>
          <cell r="AS31" t="str">
            <v>2T12</v>
          </cell>
          <cell r="AT31" t="str">
            <v>1S12</v>
          </cell>
          <cell r="AU31" t="str">
            <v>3T12</v>
          </cell>
          <cell r="AV31" t="str">
            <v>9M12</v>
          </cell>
          <cell r="AW31" t="str">
            <v>4T12</v>
          </cell>
          <cell r="AX31" t="str">
            <v>2S12</v>
          </cell>
          <cell r="AY31" t="str">
            <v>2012</v>
          </cell>
          <cell r="AZ31" t="str">
            <v>1T13</v>
          </cell>
          <cell r="BA31" t="str">
            <v>2T13</v>
          </cell>
          <cell r="BB31" t="str">
            <v>1S13</v>
          </cell>
        </row>
        <row r="32">
          <cell r="B32" t="str">
            <v>Mercado interno</v>
          </cell>
          <cell r="C32">
            <v>0.85099999999999998</v>
          </cell>
          <cell r="D32">
            <v>0.749</v>
          </cell>
          <cell r="E32">
            <v>0.84199999999999997</v>
          </cell>
          <cell r="F32">
            <v>0.78900000000000003</v>
          </cell>
          <cell r="G32">
            <v>0.877</v>
          </cell>
          <cell r="H32">
            <v>0.82599999999999996</v>
          </cell>
          <cell r="I32">
            <v>0.85399999999999998</v>
          </cell>
          <cell r="J32">
            <v>0.86399999999999999</v>
          </cell>
          <cell r="K32">
            <v>0.83499999999999996</v>
          </cell>
          <cell r="L32">
            <v>0.70199999999999996</v>
          </cell>
          <cell r="M32">
            <v>0.85299999999999998</v>
          </cell>
          <cell r="N32">
            <v>0.77200000000000002</v>
          </cell>
          <cell r="O32">
            <v>0.85199999999999998</v>
          </cell>
          <cell r="P32">
            <v>0.80600000000000005</v>
          </cell>
          <cell r="Q32">
            <v>0.70599999999999996</v>
          </cell>
          <cell r="R32">
            <v>0.77600000000000002</v>
          </cell>
          <cell r="S32">
            <v>0.77400000000000002</v>
          </cell>
          <cell r="T32">
            <v>0.64400000000000002</v>
          </cell>
          <cell r="U32">
            <v>0.84</v>
          </cell>
          <cell r="V32">
            <v>0.74199999999999999</v>
          </cell>
          <cell r="W32">
            <v>0.88700000000000001</v>
          </cell>
          <cell r="X32">
            <v>0.79900000000000004</v>
          </cell>
          <cell r="Y32">
            <v>0.81699999999999995</v>
          </cell>
          <cell r="Z32">
            <v>0.84799999999999998</v>
          </cell>
          <cell r="AA32">
            <v>0.80500000000000005</v>
          </cell>
          <cell r="AB32">
            <v>0.72299999999999998</v>
          </cell>
          <cell r="AC32">
            <v>0.81499999999999995</v>
          </cell>
          <cell r="AD32">
            <v>0.76500000000000001</v>
          </cell>
          <cell r="AE32">
            <v>0.872</v>
          </cell>
          <cell r="AF32">
            <v>0.80700000000000005</v>
          </cell>
          <cell r="AG32">
            <v>0.79200000000000004</v>
          </cell>
          <cell r="AH32">
            <v>0.83</v>
          </cell>
          <cell r="AI32">
            <v>0.80200000000000005</v>
          </cell>
          <cell r="AJ32">
            <v>0.751</v>
          </cell>
          <cell r="AK32">
            <v>0.82599999999999996</v>
          </cell>
          <cell r="AL32">
            <v>0.78400000000000003</v>
          </cell>
          <cell r="AM32">
            <v>0.85699999999999998</v>
          </cell>
          <cell r="AN32">
            <v>0.81399999999999995</v>
          </cell>
          <cell r="AO32">
            <v>0.79200000000000004</v>
          </cell>
          <cell r="AP32">
            <v>0.82099999999999995</v>
          </cell>
          <cell r="AQ32">
            <v>0.80700000000000005</v>
          </cell>
          <cell r="AR32">
            <v>0.76300000000000001</v>
          </cell>
          <cell r="AS32">
            <v>0.78300000000000003</v>
          </cell>
          <cell r="AT32">
            <v>0.77200000000000002</v>
          </cell>
          <cell r="AU32">
            <v>0.86199999999999999</v>
          </cell>
          <cell r="AV32">
            <v>0.80800000000000005</v>
          </cell>
          <cell r="AW32">
            <v>0.76700000000000002</v>
          </cell>
          <cell r="AX32">
            <v>0.80800000000000005</v>
          </cell>
          <cell r="AY32">
            <v>0.79400000000000004</v>
          </cell>
          <cell r="AZ32">
            <v>0.78700000000000003</v>
          </cell>
          <cell r="BA32">
            <v>0.80100000000000005</v>
          </cell>
          <cell r="BB32">
            <v>0.79400000000000004</v>
          </cell>
        </row>
        <row r="33">
          <cell r="B33" t="str">
            <v>Exportação</v>
          </cell>
          <cell r="C33">
            <v>0.14899999999999999</v>
          </cell>
          <cell r="D33">
            <v>0.251</v>
          </cell>
          <cell r="E33">
            <v>0.158</v>
          </cell>
          <cell r="F33">
            <v>0.21099999999999999</v>
          </cell>
          <cell r="G33">
            <v>0.123</v>
          </cell>
          <cell r="H33">
            <v>0.17399999999999999</v>
          </cell>
          <cell r="I33">
            <v>0.14599999999999999</v>
          </cell>
          <cell r="J33">
            <v>0.13600000000000001</v>
          </cell>
          <cell r="K33">
            <v>0.16500000000000001</v>
          </cell>
          <cell r="L33">
            <v>0.29799999999999999</v>
          </cell>
          <cell r="M33">
            <v>0.14699999999999999</v>
          </cell>
          <cell r="N33">
            <v>0.22800000000000001</v>
          </cell>
          <cell r="O33">
            <v>0.14799999999999999</v>
          </cell>
          <cell r="P33">
            <v>0.19400000000000001</v>
          </cell>
          <cell r="Q33">
            <v>0.29399999999999998</v>
          </cell>
          <cell r="R33">
            <v>0.224</v>
          </cell>
          <cell r="S33">
            <v>0.22600000000000001</v>
          </cell>
          <cell r="T33">
            <v>0.35599999999999998</v>
          </cell>
          <cell r="U33">
            <v>0.16</v>
          </cell>
          <cell r="V33">
            <v>0.25800000000000001</v>
          </cell>
          <cell r="W33">
            <v>0.113</v>
          </cell>
          <cell r="X33">
            <v>0.20100000000000001</v>
          </cell>
          <cell r="Y33">
            <v>0.183</v>
          </cell>
          <cell r="Z33">
            <v>0.152</v>
          </cell>
          <cell r="AA33">
            <v>0.19500000000000001</v>
          </cell>
          <cell r="AB33">
            <v>0.27700000000000002</v>
          </cell>
          <cell r="AC33">
            <v>0.185</v>
          </cell>
          <cell r="AD33">
            <v>0.23499999999999999</v>
          </cell>
          <cell r="AE33">
            <v>0.128</v>
          </cell>
          <cell r="AF33">
            <v>0.193</v>
          </cell>
          <cell r="AG33">
            <v>0.20799999999999999</v>
          </cell>
          <cell r="AH33">
            <v>0.17</v>
          </cell>
          <cell r="AI33">
            <v>0.19800000000000001</v>
          </cell>
          <cell r="AJ33">
            <v>0.249</v>
          </cell>
          <cell r="AK33">
            <v>0.17399999999999999</v>
          </cell>
          <cell r="AL33">
            <v>0.216</v>
          </cell>
          <cell r="AM33">
            <v>0.14299999999999999</v>
          </cell>
          <cell r="AN33">
            <v>0.186</v>
          </cell>
          <cell r="AO33">
            <v>0.20799999999999999</v>
          </cell>
          <cell r="AP33">
            <v>0.17899999999999999</v>
          </cell>
          <cell r="AQ33">
            <v>0.193</v>
          </cell>
          <cell r="AR33">
            <v>0.23699999999999999</v>
          </cell>
          <cell r="AS33">
            <v>0.217</v>
          </cell>
          <cell r="AT33">
            <v>0.22800000000000001</v>
          </cell>
          <cell r="AU33">
            <v>0.13800000000000001</v>
          </cell>
          <cell r="AV33">
            <v>0.192</v>
          </cell>
          <cell r="AW33">
            <v>0.23300000000000001</v>
          </cell>
          <cell r="AX33">
            <v>0.192</v>
          </cell>
          <cell r="AY33">
            <v>0.20599999999999999</v>
          </cell>
          <cell r="AZ33">
            <v>0.21299999999999999</v>
          </cell>
          <cell r="BA33">
            <v>0.19900000000000001</v>
          </cell>
          <cell r="BB33">
            <v>0.20599999999999999</v>
          </cell>
        </row>
        <row r="34">
          <cell r="B34" t="str">
            <v>Total</v>
          </cell>
          <cell r="C34">
            <v>1</v>
          </cell>
          <cell r="D34">
            <v>1</v>
          </cell>
          <cell r="E34">
            <v>1</v>
          </cell>
          <cell r="F34">
            <v>1</v>
          </cell>
          <cell r="G34">
            <v>1</v>
          </cell>
          <cell r="H34">
            <v>1</v>
          </cell>
          <cell r="I34">
            <v>1</v>
          </cell>
          <cell r="J34">
            <v>1</v>
          </cell>
          <cell r="K34">
            <v>1</v>
          </cell>
          <cell r="L34">
            <v>1</v>
          </cell>
          <cell r="M34">
            <v>1</v>
          </cell>
          <cell r="N34">
            <v>1</v>
          </cell>
          <cell r="O34">
            <v>1</v>
          </cell>
          <cell r="P34">
            <v>1</v>
          </cell>
          <cell r="Q34">
            <v>1</v>
          </cell>
          <cell r="R34">
            <v>1</v>
          </cell>
          <cell r="S34">
            <v>1</v>
          </cell>
          <cell r="T34">
            <v>1</v>
          </cell>
          <cell r="U34">
            <v>1</v>
          </cell>
          <cell r="V34">
            <v>1</v>
          </cell>
          <cell r="W34">
            <v>1</v>
          </cell>
          <cell r="X34">
            <v>1</v>
          </cell>
          <cell r="Y34">
            <v>1</v>
          </cell>
          <cell r="Z34">
            <v>1</v>
          </cell>
          <cell r="AA34">
            <v>1</v>
          </cell>
          <cell r="AB34">
            <v>1</v>
          </cell>
          <cell r="AC34">
            <v>1</v>
          </cell>
          <cell r="AD34">
            <v>1</v>
          </cell>
          <cell r="AE34">
            <v>1</v>
          </cell>
          <cell r="AF34">
            <v>1</v>
          </cell>
          <cell r="AG34">
            <v>1</v>
          </cell>
          <cell r="AH34">
            <v>1</v>
          </cell>
          <cell r="AI34">
            <v>1</v>
          </cell>
          <cell r="AJ34">
            <v>1</v>
          </cell>
          <cell r="AK34">
            <v>1</v>
          </cell>
          <cell r="AL34">
            <v>1</v>
          </cell>
          <cell r="AM34">
            <v>1</v>
          </cell>
          <cell r="AN34">
            <v>1</v>
          </cell>
          <cell r="AO34">
            <v>1</v>
          </cell>
          <cell r="AP34">
            <v>1</v>
          </cell>
          <cell r="AQ34">
            <v>1</v>
          </cell>
          <cell r="AR34">
            <v>1</v>
          </cell>
          <cell r="AS34">
            <v>1</v>
          </cell>
          <cell r="AT34">
            <v>1</v>
          </cell>
          <cell r="AU34">
            <v>1</v>
          </cell>
          <cell r="AV34">
            <v>1</v>
          </cell>
          <cell r="AW34">
            <v>1</v>
          </cell>
          <cell r="AX34">
            <v>1</v>
          </cell>
          <cell r="AY34">
            <v>1</v>
          </cell>
          <cell r="AZ34">
            <v>1</v>
          </cell>
          <cell r="BA34">
            <v>1</v>
          </cell>
          <cell r="BB34">
            <v>1</v>
          </cell>
        </row>
        <row r="36">
          <cell r="B36" t="str">
            <v>Exportação</v>
          </cell>
          <cell r="C36" t="str">
            <v>2006</v>
          </cell>
          <cell r="D36" t="str">
            <v>1T07</v>
          </cell>
          <cell r="E36" t="str">
            <v>2T07</v>
          </cell>
          <cell r="F36" t="str">
            <v>1S07</v>
          </cell>
          <cell r="G36" t="str">
            <v>3T07</v>
          </cell>
          <cell r="H36" t="str">
            <v>9M07</v>
          </cell>
          <cell r="I36" t="str">
            <v>4T07</v>
          </cell>
          <cell r="J36" t="str">
            <v>2S07</v>
          </cell>
          <cell r="K36" t="str">
            <v>2007</v>
          </cell>
          <cell r="L36" t="str">
            <v>1T08</v>
          </cell>
          <cell r="M36" t="str">
            <v>2T08</v>
          </cell>
          <cell r="N36" t="str">
            <v>1S08</v>
          </cell>
          <cell r="O36" t="str">
            <v>3T08</v>
          </cell>
          <cell r="P36" t="str">
            <v>9M08</v>
          </cell>
          <cell r="Q36" t="str">
            <v>4T08</v>
          </cell>
          <cell r="R36" t="str">
            <v>2S08</v>
          </cell>
          <cell r="S36" t="str">
            <v>2008</v>
          </cell>
          <cell r="T36" t="str">
            <v>1T09</v>
          </cell>
          <cell r="U36" t="str">
            <v>2T09</v>
          </cell>
          <cell r="V36" t="str">
            <v>1S09</v>
          </cell>
          <cell r="W36" t="str">
            <v>3T09</v>
          </cell>
          <cell r="X36" t="str">
            <v>9M09</v>
          </cell>
          <cell r="Y36" t="str">
            <v>4T09</v>
          </cell>
          <cell r="Z36" t="str">
            <v>2S09</v>
          </cell>
          <cell r="AA36" t="str">
            <v>2009</v>
          </cell>
          <cell r="AB36" t="str">
            <v>1T10</v>
          </cell>
          <cell r="AC36" t="str">
            <v>2T10</v>
          </cell>
          <cell r="AD36" t="str">
            <v>1S10</v>
          </cell>
          <cell r="AE36" t="str">
            <v>3T10</v>
          </cell>
          <cell r="AF36" t="str">
            <v>9M10</v>
          </cell>
          <cell r="AG36" t="str">
            <v>4T10</v>
          </cell>
          <cell r="AH36" t="str">
            <v>2S10</v>
          </cell>
          <cell r="AI36" t="str">
            <v>2010</v>
          </cell>
          <cell r="AJ36" t="str">
            <v>1T11</v>
          </cell>
          <cell r="AK36" t="str">
            <v>2T11</v>
          </cell>
          <cell r="AL36" t="str">
            <v>1S11</v>
          </cell>
          <cell r="AM36" t="str">
            <v>3T11</v>
          </cell>
          <cell r="AN36" t="str">
            <v>9M11</v>
          </cell>
          <cell r="AO36" t="str">
            <v>4T11</v>
          </cell>
          <cell r="AP36" t="str">
            <v>2S11</v>
          </cell>
          <cell r="AQ36" t="str">
            <v>2011</v>
          </cell>
          <cell r="AR36" t="str">
            <v>1T12</v>
          </cell>
          <cell r="AS36" t="str">
            <v>2T12</v>
          </cell>
          <cell r="AT36" t="str">
            <v>1S12</v>
          </cell>
          <cell r="AU36" t="str">
            <v>3T12</v>
          </cell>
          <cell r="AV36" t="str">
            <v>9M12</v>
          </cell>
          <cell r="AW36" t="str">
            <v>4T12</v>
          </cell>
          <cell r="AX36" t="str">
            <v>2S12</v>
          </cell>
          <cell r="AY36" t="str">
            <v>2012</v>
          </cell>
          <cell r="AZ36" t="str">
            <v>1T13</v>
          </cell>
          <cell r="BA36" t="str">
            <v>2T13</v>
          </cell>
          <cell r="BB36" t="str">
            <v>1S13</v>
          </cell>
        </row>
        <row r="37">
          <cell r="B37" t="str">
            <v>Exportação em US$</v>
          </cell>
          <cell r="C37">
            <v>94035</v>
          </cell>
          <cell r="D37">
            <v>38961</v>
          </cell>
          <cell r="E37">
            <v>20011</v>
          </cell>
          <cell r="F37">
            <v>59555</v>
          </cell>
          <cell r="G37">
            <v>26641</v>
          </cell>
          <cell r="H37">
            <v>86331</v>
          </cell>
          <cell r="I37">
            <v>42832</v>
          </cell>
          <cell r="J37">
            <v>68902</v>
          </cell>
          <cell r="K37">
            <v>127992</v>
          </cell>
          <cell r="L37">
            <v>56848</v>
          </cell>
          <cell r="M37">
            <v>25390</v>
          </cell>
          <cell r="N37">
            <v>82984</v>
          </cell>
          <cell r="O37">
            <v>40711</v>
          </cell>
          <cell r="P37">
            <v>123703</v>
          </cell>
          <cell r="Q37">
            <v>64486</v>
          </cell>
          <cell r="R37">
            <v>108873</v>
          </cell>
          <cell r="S37">
            <v>193808</v>
          </cell>
          <cell r="T37">
            <v>57168</v>
          </cell>
          <cell r="U37">
            <v>28754</v>
          </cell>
          <cell r="V37">
            <v>87454</v>
          </cell>
          <cell r="W37">
            <v>28730</v>
          </cell>
          <cell r="X37">
            <v>117754</v>
          </cell>
          <cell r="Y37">
            <v>63064</v>
          </cell>
          <cell r="Z37">
            <v>90578</v>
          </cell>
          <cell r="AA37">
            <v>177727</v>
          </cell>
          <cell r="AB37">
            <v>70231</v>
          </cell>
          <cell r="AC37">
            <v>40447</v>
          </cell>
          <cell r="AD37">
            <v>110764</v>
          </cell>
          <cell r="AE37">
            <v>39885</v>
          </cell>
          <cell r="AF37">
            <v>150926</v>
          </cell>
          <cell r="AG37">
            <v>74217</v>
          </cell>
          <cell r="AH37">
            <v>113578</v>
          </cell>
          <cell r="AI37">
            <v>224282</v>
          </cell>
          <cell r="AJ37">
            <v>59448</v>
          </cell>
          <cell r="AK37">
            <v>33702</v>
          </cell>
          <cell r="AL37">
            <v>93715</v>
          </cell>
          <cell r="AM37">
            <v>45001</v>
          </cell>
          <cell r="AN37">
            <v>138711</v>
          </cell>
          <cell r="AO37">
            <v>72371</v>
          </cell>
          <cell r="AP37">
            <v>118670</v>
          </cell>
          <cell r="AQ37">
            <v>213033</v>
          </cell>
          <cell r="AR37">
            <v>66558</v>
          </cell>
          <cell r="AS37">
            <v>45686</v>
          </cell>
          <cell r="AT37">
            <v>111150</v>
          </cell>
          <cell r="AU37">
            <v>41548</v>
          </cell>
          <cell r="AV37">
            <v>151903</v>
          </cell>
          <cell r="AW37">
            <v>91039</v>
          </cell>
          <cell r="AX37">
            <v>132947</v>
          </cell>
          <cell r="AY37">
            <v>245090</v>
          </cell>
          <cell r="AZ37">
            <v>64289</v>
          </cell>
          <cell r="BA37">
            <v>48530</v>
          </cell>
          <cell r="BB37">
            <v>112531</v>
          </cell>
        </row>
        <row r="39">
          <cell r="B39" t="str">
            <v>CPV</v>
          </cell>
          <cell r="C39" t="str">
            <v>2006</v>
          </cell>
          <cell r="D39" t="str">
            <v>1T07</v>
          </cell>
          <cell r="E39" t="str">
            <v>2T07</v>
          </cell>
          <cell r="F39" t="str">
            <v>1S07</v>
          </cell>
          <cell r="G39" t="str">
            <v>3T07</v>
          </cell>
          <cell r="H39" t="str">
            <v>9M07</v>
          </cell>
          <cell r="I39" t="str">
            <v>4T07</v>
          </cell>
          <cell r="J39" t="str">
            <v>2S07</v>
          </cell>
          <cell r="K39" t="str">
            <v>2007</v>
          </cell>
          <cell r="L39" t="str">
            <v>1T08</v>
          </cell>
          <cell r="M39" t="str">
            <v>2T08</v>
          </cell>
          <cell r="N39" t="str">
            <v>1S08</v>
          </cell>
          <cell r="O39" t="str">
            <v>3T08</v>
          </cell>
          <cell r="P39" t="str">
            <v>9M08</v>
          </cell>
          <cell r="Q39" t="str">
            <v>4T08</v>
          </cell>
          <cell r="R39" t="str">
            <v>2S08</v>
          </cell>
          <cell r="S39" t="str">
            <v>2008</v>
          </cell>
          <cell r="T39" t="str">
            <v>1T09</v>
          </cell>
          <cell r="U39" t="str">
            <v>2T09</v>
          </cell>
          <cell r="V39" t="str">
            <v>1S09</v>
          </cell>
          <cell r="W39" t="str">
            <v>3T09</v>
          </cell>
          <cell r="X39" t="str">
            <v>9M09</v>
          </cell>
          <cell r="Y39" t="str">
            <v>4T09</v>
          </cell>
          <cell r="Z39" t="str">
            <v>2S09</v>
          </cell>
          <cell r="AA39" t="str">
            <v>2009</v>
          </cell>
          <cell r="AB39" t="str">
            <v>1T10</v>
          </cell>
          <cell r="AC39" t="str">
            <v>2T10</v>
          </cell>
          <cell r="AD39" t="str">
            <v>1S10</v>
          </cell>
          <cell r="AE39" t="str">
            <v>3T10</v>
          </cell>
          <cell r="AF39" t="str">
            <v>9M10</v>
          </cell>
          <cell r="AG39" t="str">
            <v>4T10</v>
          </cell>
          <cell r="AH39" t="str">
            <v>2S10</v>
          </cell>
          <cell r="AI39" t="str">
            <v>2010</v>
          </cell>
          <cell r="AJ39" t="str">
            <v>1T11</v>
          </cell>
          <cell r="AK39" t="str">
            <v>2T11</v>
          </cell>
          <cell r="AL39" t="str">
            <v>1S11</v>
          </cell>
          <cell r="AM39" t="str">
            <v>3T11</v>
          </cell>
          <cell r="AN39" t="str">
            <v>9M11</v>
          </cell>
          <cell r="AO39" t="str">
            <v>4T11</v>
          </cell>
          <cell r="AP39" t="str">
            <v>2S11</v>
          </cell>
          <cell r="AQ39" t="str">
            <v>2011</v>
          </cell>
          <cell r="AR39" t="str">
            <v>1T12</v>
          </cell>
          <cell r="AS39" t="str">
            <v>2T12</v>
          </cell>
          <cell r="AT39" t="str">
            <v>1S12</v>
          </cell>
          <cell r="AU39" t="str">
            <v>3T12</v>
          </cell>
          <cell r="AV39" t="str">
            <v>9M12</v>
          </cell>
          <cell r="AW39" t="str">
            <v>4T12</v>
          </cell>
          <cell r="AX39" t="str">
            <v>2S12</v>
          </cell>
          <cell r="AY39" t="str">
            <v>2012</v>
          </cell>
          <cell r="AZ39" t="str">
            <v>1T13</v>
          </cell>
          <cell r="BA39" t="str">
            <v>2T13</v>
          </cell>
          <cell r="BB39" t="str">
            <v>1S13</v>
          </cell>
        </row>
        <row r="40">
          <cell r="B40" t="str">
            <v>CPV por par</v>
          </cell>
          <cell r="C40">
            <v>4.6100000000000003</v>
          </cell>
          <cell r="D40">
            <v>5.24</v>
          </cell>
          <cell r="E40">
            <v>5.0599999999999996</v>
          </cell>
          <cell r="F40">
            <v>5.16</v>
          </cell>
          <cell r="G40">
            <v>4.6399999999999997</v>
          </cell>
          <cell r="H40">
            <v>4.95</v>
          </cell>
          <cell r="I40">
            <v>4.3899999999999997</v>
          </cell>
          <cell r="J40">
            <v>4.5</v>
          </cell>
          <cell r="K40">
            <v>4.76</v>
          </cell>
          <cell r="L40">
            <v>4.74</v>
          </cell>
          <cell r="M40">
            <v>4.97</v>
          </cell>
          <cell r="N40">
            <v>4.84</v>
          </cell>
          <cell r="O40">
            <v>4.9800000000000004</v>
          </cell>
          <cell r="P40">
            <v>4.8899999999999997</v>
          </cell>
          <cell r="Q40">
            <v>5.25</v>
          </cell>
          <cell r="R40">
            <v>5.12</v>
          </cell>
          <cell r="S40">
            <v>4.99</v>
          </cell>
          <cell r="T40">
            <v>5.56</v>
          </cell>
          <cell r="U40">
            <v>5.46</v>
          </cell>
          <cell r="V40">
            <v>5.51</v>
          </cell>
          <cell r="W40">
            <v>5.63</v>
          </cell>
          <cell r="X40">
            <v>5.55</v>
          </cell>
          <cell r="Y40">
            <v>5.03</v>
          </cell>
          <cell r="Z40">
            <v>5.27</v>
          </cell>
          <cell r="AA40">
            <v>5.37</v>
          </cell>
          <cell r="AB40">
            <v>5.6</v>
          </cell>
          <cell r="AC40">
            <v>6.53</v>
          </cell>
          <cell r="AD40">
            <v>5.98</v>
          </cell>
          <cell r="AE40">
            <v>5.41</v>
          </cell>
          <cell r="AF40">
            <v>5.79</v>
          </cell>
          <cell r="AG40">
            <v>5.23</v>
          </cell>
          <cell r="AH40">
            <v>5.31</v>
          </cell>
          <cell r="AI40">
            <v>5.62</v>
          </cell>
          <cell r="AJ40">
            <v>5.99</v>
          </cell>
          <cell r="AK40">
            <v>5.98</v>
          </cell>
          <cell r="AL40">
            <v>5.98</v>
          </cell>
          <cell r="AM40">
            <v>5.53</v>
          </cell>
          <cell r="AN40">
            <v>5.8</v>
          </cell>
          <cell r="AO40">
            <v>5.21</v>
          </cell>
          <cell r="AP40">
            <v>5.35</v>
          </cell>
          <cell r="AQ40">
            <v>5.6</v>
          </cell>
          <cell r="AR40">
            <v>5.58</v>
          </cell>
          <cell r="AS40">
            <v>5.86</v>
          </cell>
          <cell r="AT40">
            <v>5.7</v>
          </cell>
          <cell r="AU40">
            <v>5.2</v>
          </cell>
          <cell r="AV40">
            <v>5.51</v>
          </cell>
          <cell r="AW40">
            <v>5.21</v>
          </cell>
          <cell r="AX40">
            <v>5.21</v>
          </cell>
          <cell r="AY40">
            <v>5.4</v>
          </cell>
          <cell r="AZ40">
            <v>5.0599999999999996</v>
          </cell>
          <cell r="BA40">
            <v>5.67</v>
          </cell>
          <cell r="BB40">
            <v>5.33</v>
          </cell>
        </row>
        <row r="42">
          <cell r="B42" t="str">
            <v>Dólar</v>
          </cell>
          <cell r="C42" t="str">
            <v>2006</v>
          </cell>
          <cell r="D42" t="str">
            <v>1T07</v>
          </cell>
          <cell r="E42" t="str">
            <v>2T07</v>
          </cell>
          <cell r="F42" t="str">
            <v>1S07</v>
          </cell>
          <cell r="G42" t="str">
            <v>3T07</v>
          </cell>
          <cell r="H42" t="str">
            <v>9M07</v>
          </cell>
          <cell r="I42" t="str">
            <v>4T07</v>
          </cell>
          <cell r="J42" t="str">
            <v>2S07</v>
          </cell>
          <cell r="K42" t="str">
            <v>2007</v>
          </cell>
          <cell r="L42" t="str">
            <v>1T08</v>
          </cell>
          <cell r="M42" t="str">
            <v>2T08</v>
          </cell>
          <cell r="N42" t="str">
            <v>1S08</v>
          </cell>
          <cell r="O42" t="str">
            <v>3T08</v>
          </cell>
          <cell r="P42" t="str">
            <v>9M08</v>
          </cell>
          <cell r="Q42" t="str">
            <v>4T08</v>
          </cell>
          <cell r="R42" t="str">
            <v>2S08</v>
          </cell>
          <cell r="S42" t="str">
            <v>2008</v>
          </cell>
          <cell r="T42" t="str">
            <v>1T09</v>
          </cell>
          <cell r="U42" t="str">
            <v>2T09</v>
          </cell>
          <cell r="V42" t="str">
            <v>1S09</v>
          </cell>
          <cell r="W42" t="str">
            <v>3T09</v>
          </cell>
          <cell r="X42" t="str">
            <v>9M09</v>
          </cell>
          <cell r="Y42" t="str">
            <v>4T09</v>
          </cell>
          <cell r="Z42" t="str">
            <v>2S09</v>
          </cell>
          <cell r="AA42" t="str">
            <v>2009</v>
          </cell>
          <cell r="AB42" t="str">
            <v>1T10</v>
          </cell>
          <cell r="AC42" t="str">
            <v>2T10</v>
          </cell>
          <cell r="AD42" t="str">
            <v>1S10</v>
          </cell>
          <cell r="AE42" t="str">
            <v>3T10</v>
          </cell>
          <cell r="AF42" t="str">
            <v>9M10</v>
          </cell>
          <cell r="AG42" t="str">
            <v>4T10</v>
          </cell>
          <cell r="AH42" t="str">
            <v>2S10</v>
          </cell>
          <cell r="AI42" t="str">
            <v>2010</v>
          </cell>
          <cell r="AJ42" t="str">
            <v>1T11</v>
          </cell>
          <cell r="AK42" t="str">
            <v>2T11</v>
          </cell>
          <cell r="AL42" t="str">
            <v>1S11</v>
          </cell>
          <cell r="AM42" t="str">
            <v>3T11</v>
          </cell>
          <cell r="AN42" t="str">
            <v>9M11</v>
          </cell>
          <cell r="AO42" t="str">
            <v>4T11</v>
          </cell>
          <cell r="AP42" t="str">
            <v>2S11</v>
          </cell>
          <cell r="AQ42" t="str">
            <v>2011</v>
          </cell>
          <cell r="AR42" t="str">
            <v>1T12</v>
          </cell>
          <cell r="AS42" t="str">
            <v>2T12</v>
          </cell>
          <cell r="AT42" t="str">
            <v>1S12</v>
          </cell>
          <cell r="AU42" t="str">
            <v>3T12</v>
          </cell>
          <cell r="AV42" t="str">
            <v>9M12</v>
          </cell>
          <cell r="AW42" t="str">
            <v>4T12</v>
          </cell>
          <cell r="AX42" t="str">
            <v>2S12</v>
          </cell>
          <cell r="AY42" t="str">
            <v>2012</v>
          </cell>
          <cell r="AZ42" t="str">
            <v>1T13</v>
          </cell>
          <cell r="BA42" t="str">
            <v>2T13</v>
          </cell>
          <cell r="BB42" t="str">
            <v>1S13</v>
          </cell>
        </row>
        <row r="43">
          <cell r="B43" t="str">
            <v>Dólar final - período</v>
          </cell>
          <cell r="C43">
            <v>2.1379999999999999</v>
          </cell>
          <cell r="D43">
            <v>2.0503999999999998</v>
          </cell>
          <cell r="E43">
            <v>1.9261999999999999</v>
          </cell>
          <cell r="F43">
            <v>1.9261999999999999</v>
          </cell>
          <cell r="G43">
            <v>1.8389</v>
          </cell>
          <cell r="H43">
            <v>1.8389</v>
          </cell>
          <cell r="I43">
            <v>1.7713000000000001</v>
          </cell>
          <cell r="J43">
            <v>1.7713000000000001</v>
          </cell>
          <cell r="K43">
            <v>1.7713000000000001</v>
          </cell>
          <cell r="L43">
            <v>1.7491000000000001</v>
          </cell>
          <cell r="M43">
            <v>1.5919000000000001</v>
          </cell>
          <cell r="N43">
            <v>1.5919000000000001</v>
          </cell>
          <cell r="O43">
            <v>1.9142999999999999</v>
          </cell>
          <cell r="P43">
            <v>1.9142999999999999</v>
          </cell>
          <cell r="Q43">
            <v>2.3370000000000002</v>
          </cell>
          <cell r="R43">
            <v>2.3370000000000002</v>
          </cell>
          <cell r="S43">
            <v>2.3370000000000002</v>
          </cell>
          <cell r="T43">
            <v>2.3151999999999999</v>
          </cell>
          <cell r="U43">
            <v>1.9516</v>
          </cell>
          <cell r="V43">
            <v>1.9516</v>
          </cell>
          <cell r="W43">
            <v>1.7781</v>
          </cell>
          <cell r="X43">
            <v>1.7781</v>
          </cell>
          <cell r="Y43">
            <v>1.7412000000000001</v>
          </cell>
          <cell r="Z43">
            <v>1.7412000000000001</v>
          </cell>
          <cell r="AA43">
            <v>1.7412000000000001</v>
          </cell>
          <cell r="AB43">
            <v>1.7809999999999999</v>
          </cell>
          <cell r="AC43">
            <v>1.8015000000000001</v>
          </cell>
          <cell r="AD43">
            <v>1.8015000000000001</v>
          </cell>
          <cell r="AE43">
            <v>1.6941999999999999</v>
          </cell>
          <cell r="AF43">
            <v>1.6941999999999999</v>
          </cell>
          <cell r="AG43">
            <v>1.6661999999999999</v>
          </cell>
          <cell r="AH43">
            <v>1.6661999999999999</v>
          </cell>
          <cell r="AI43">
            <v>1.6661999999999999</v>
          </cell>
          <cell r="AJ43">
            <v>1.6287</v>
          </cell>
          <cell r="AK43">
            <v>1.5610999999999999</v>
          </cell>
          <cell r="AL43">
            <v>1.5610999999999999</v>
          </cell>
          <cell r="AM43">
            <v>1.8544</v>
          </cell>
          <cell r="AN43">
            <v>1.8544</v>
          </cell>
          <cell r="AO43">
            <v>1.8757999999999999</v>
          </cell>
          <cell r="AP43">
            <v>1.8757999999999999</v>
          </cell>
          <cell r="AQ43">
            <v>1.8757999999999999</v>
          </cell>
          <cell r="AR43">
            <v>1.8221000000000001</v>
          </cell>
          <cell r="AS43">
            <v>2.0213000000000001</v>
          </cell>
          <cell r="AT43">
            <v>2.0213000000000001</v>
          </cell>
          <cell r="AU43">
            <v>2.0306000000000002</v>
          </cell>
          <cell r="AV43">
            <v>2.0306000000000002</v>
          </cell>
          <cell r="AW43">
            <v>2.0434999999999999</v>
          </cell>
          <cell r="AX43">
            <v>2.0434999999999999</v>
          </cell>
          <cell r="AY43">
            <v>2.0434999999999999</v>
          </cell>
          <cell r="AZ43">
            <v>2.0137999999999998</v>
          </cell>
          <cell r="BA43">
            <v>2.2155999999999998</v>
          </cell>
          <cell r="BB43">
            <v>2.2155999999999998</v>
          </cell>
        </row>
      </sheetData>
      <sheetData sheetId="2" refreshError="1"/>
      <sheetData sheetId="3" refreshError="1"/>
      <sheetData sheetId="4">
        <row r="4">
          <cell r="B4" t="str">
            <v>Resultado Financeiro</v>
          </cell>
          <cell r="C4" t="str">
            <v>2006</v>
          </cell>
          <cell r="D4" t="str">
            <v>1T07</v>
          </cell>
          <cell r="E4" t="str">
            <v>2T07</v>
          </cell>
          <cell r="F4" t="str">
            <v>1S07</v>
          </cell>
          <cell r="G4" t="str">
            <v>3T07</v>
          </cell>
          <cell r="H4" t="str">
            <v>9M07</v>
          </cell>
          <cell r="I4" t="str">
            <v>4T07</v>
          </cell>
          <cell r="J4" t="str">
            <v>2S07</v>
          </cell>
          <cell r="K4" t="str">
            <v>2007</v>
          </cell>
          <cell r="L4" t="str">
            <v>1T08</v>
          </cell>
          <cell r="M4" t="str">
            <v>2T08</v>
          </cell>
          <cell r="N4" t="str">
            <v>1S08</v>
          </cell>
          <cell r="O4" t="str">
            <v>3T08</v>
          </cell>
          <cell r="P4" t="str">
            <v>9M08</v>
          </cell>
          <cell r="Q4" t="str">
            <v>4T08</v>
          </cell>
          <cell r="R4" t="str">
            <v>2S08</v>
          </cell>
          <cell r="S4" t="str">
            <v>2008</v>
          </cell>
          <cell r="T4" t="str">
            <v>1T09</v>
          </cell>
          <cell r="U4" t="str">
            <v>2T09</v>
          </cell>
          <cell r="V4" t="str">
            <v>1S09</v>
          </cell>
          <cell r="W4" t="str">
            <v>3T09</v>
          </cell>
          <cell r="X4" t="str">
            <v>9M09</v>
          </cell>
          <cell r="Y4" t="str">
            <v>4T09</v>
          </cell>
          <cell r="Z4" t="str">
            <v>2S09</v>
          </cell>
          <cell r="AA4" t="str">
            <v>2009</v>
          </cell>
          <cell r="AB4" t="str">
            <v>1T10</v>
          </cell>
          <cell r="AC4" t="str">
            <v>2T10</v>
          </cell>
          <cell r="AD4" t="str">
            <v>1S10</v>
          </cell>
          <cell r="AE4" t="str">
            <v>3T10</v>
          </cell>
          <cell r="AF4" t="str">
            <v>9M10</v>
          </cell>
          <cell r="AG4" t="str">
            <v>4T10</v>
          </cell>
          <cell r="AH4" t="str">
            <v>2S10</v>
          </cell>
          <cell r="AI4" t="str">
            <v>2010</v>
          </cell>
          <cell r="AJ4" t="str">
            <v>1T11</v>
          </cell>
          <cell r="AK4" t="str">
            <v>2T11</v>
          </cell>
          <cell r="AL4" t="str">
            <v>1S11</v>
          </cell>
          <cell r="AM4" t="str">
            <v>3T11</v>
          </cell>
          <cell r="AN4" t="str">
            <v>9M11</v>
          </cell>
          <cell r="AO4" t="str">
            <v>4T11</v>
          </cell>
          <cell r="AP4" t="str">
            <v>2S11</v>
          </cell>
          <cell r="AQ4" t="str">
            <v>2011</v>
          </cell>
          <cell r="AR4" t="str">
            <v>1T12</v>
          </cell>
          <cell r="AS4" t="str">
            <v>2T12</v>
          </cell>
          <cell r="AT4" t="str">
            <v>1S12</v>
          </cell>
          <cell r="AU4" t="str">
            <v>3T12</v>
          </cell>
          <cell r="AV4" t="str">
            <v>9M12</v>
          </cell>
          <cell r="AW4" t="str">
            <v>4T12</v>
          </cell>
          <cell r="AX4" t="str">
            <v>2S12</v>
          </cell>
          <cell r="AY4" t="str">
            <v>2012</v>
          </cell>
          <cell r="AZ4" t="str">
            <v>1T13</v>
          </cell>
          <cell r="BA4" t="str">
            <v>2T13</v>
          </cell>
          <cell r="BB4" t="str">
            <v>1S13</v>
          </cell>
        </row>
        <row r="6">
          <cell r="B6" t="str">
            <v>Despesas com operações de derivativos cambiais - BM&amp;FBOVESPA</v>
          </cell>
          <cell r="C6">
            <v>-14656</v>
          </cell>
          <cell r="D6">
            <v>0</v>
          </cell>
          <cell r="E6">
            <v>0</v>
          </cell>
          <cell r="F6">
            <v>0</v>
          </cell>
          <cell r="G6">
            <v>-3664</v>
          </cell>
          <cell r="H6">
            <v>-3664</v>
          </cell>
          <cell r="I6">
            <v>-1994</v>
          </cell>
          <cell r="J6">
            <v>-5658</v>
          </cell>
          <cell r="K6">
            <v>-5658</v>
          </cell>
          <cell r="L6">
            <v>-3064</v>
          </cell>
          <cell r="M6">
            <v>0</v>
          </cell>
          <cell r="N6">
            <v>-3064</v>
          </cell>
          <cell r="O6">
            <v>-21203</v>
          </cell>
          <cell r="P6">
            <v>-24267</v>
          </cell>
          <cell r="Q6">
            <v>-43961</v>
          </cell>
          <cell r="R6">
            <v>-65164</v>
          </cell>
          <cell r="S6">
            <v>-68228</v>
          </cell>
          <cell r="T6">
            <v>-7559</v>
          </cell>
          <cell r="U6">
            <v>-818</v>
          </cell>
          <cell r="V6">
            <v>-8377</v>
          </cell>
          <cell r="W6">
            <v>-983</v>
          </cell>
          <cell r="X6">
            <v>-9360</v>
          </cell>
          <cell r="Y6">
            <v>-3467</v>
          </cell>
          <cell r="Z6">
            <v>-4450</v>
          </cell>
          <cell r="AA6">
            <v>-12827</v>
          </cell>
          <cell r="AB6">
            <v>-9940</v>
          </cell>
          <cell r="AC6">
            <v>-6312</v>
          </cell>
          <cell r="AD6">
            <v>-16252</v>
          </cell>
          <cell r="AE6">
            <v>0</v>
          </cell>
          <cell r="AF6">
            <v>-16252</v>
          </cell>
          <cell r="AG6">
            <v>-884</v>
          </cell>
          <cell r="AH6">
            <v>-884</v>
          </cell>
          <cell r="AI6">
            <v>-17136</v>
          </cell>
          <cell r="AJ6">
            <v>-337</v>
          </cell>
          <cell r="AK6">
            <v>-215</v>
          </cell>
          <cell r="AL6">
            <v>-552</v>
          </cell>
          <cell r="AM6">
            <v>-2665</v>
          </cell>
          <cell r="AN6">
            <v>-3217</v>
          </cell>
          <cell r="AO6">
            <v>-2107</v>
          </cell>
          <cell r="AP6">
            <v>-4772</v>
          </cell>
          <cell r="AQ6">
            <v>-5324</v>
          </cell>
          <cell r="AR6">
            <v>-1261</v>
          </cell>
          <cell r="AS6">
            <v>-2800</v>
          </cell>
          <cell r="AT6">
            <v>-4061</v>
          </cell>
          <cell r="AU6">
            <v>-1116</v>
          </cell>
          <cell r="AV6">
            <v>-5177</v>
          </cell>
          <cell r="AW6">
            <v>-6100</v>
          </cell>
          <cell r="AX6">
            <v>-7216</v>
          </cell>
          <cell r="AY6">
            <v>-11277</v>
          </cell>
          <cell r="AZ6">
            <v>-3146</v>
          </cell>
          <cell r="BA6">
            <v>-12314</v>
          </cell>
          <cell r="BB6">
            <v>-15460</v>
          </cell>
        </row>
        <row r="7">
          <cell r="B7" t="str">
            <v>Despesas de financiamentos</v>
          </cell>
          <cell r="C7">
            <v>-21162</v>
          </cell>
          <cell r="D7">
            <v>-5918</v>
          </cell>
          <cell r="E7">
            <v>-5761</v>
          </cell>
          <cell r="F7">
            <v>-11679</v>
          </cell>
          <cell r="G7">
            <v>-7373</v>
          </cell>
          <cell r="H7">
            <v>-19052</v>
          </cell>
          <cell r="I7">
            <v>-6269</v>
          </cell>
          <cell r="J7">
            <v>-13642</v>
          </cell>
          <cell r="K7">
            <v>-25321</v>
          </cell>
          <cell r="L7">
            <v>-3902</v>
          </cell>
          <cell r="M7">
            <v>-4645</v>
          </cell>
          <cell r="N7">
            <v>-8547</v>
          </cell>
          <cell r="O7">
            <v>-4243</v>
          </cell>
          <cell r="P7">
            <v>-12790</v>
          </cell>
          <cell r="Q7">
            <v>-5087</v>
          </cell>
          <cell r="R7">
            <v>-9330</v>
          </cell>
          <cell r="S7">
            <v>-17877</v>
          </cell>
          <cell r="T7">
            <v>-4739</v>
          </cell>
          <cell r="U7">
            <v>-5060</v>
          </cell>
          <cell r="V7">
            <v>-9799</v>
          </cell>
          <cell r="W7">
            <v>-6095</v>
          </cell>
          <cell r="X7">
            <v>-15894</v>
          </cell>
          <cell r="Y7">
            <v>-4243</v>
          </cell>
          <cell r="Z7">
            <v>-10338</v>
          </cell>
          <cell r="AA7">
            <v>-20137</v>
          </cell>
          <cell r="AB7">
            <v>-2785</v>
          </cell>
          <cell r="AC7">
            <v>-1016</v>
          </cell>
          <cell r="AD7">
            <v>-3801</v>
          </cell>
          <cell r="AE7">
            <v>-2100</v>
          </cell>
          <cell r="AF7">
            <v>-5901</v>
          </cell>
          <cell r="AG7">
            <v>-4497</v>
          </cell>
          <cell r="AH7">
            <v>-6597</v>
          </cell>
          <cell r="AI7">
            <v>-10398</v>
          </cell>
          <cell r="AJ7">
            <v>-3477</v>
          </cell>
          <cell r="AK7">
            <v>-3363</v>
          </cell>
          <cell r="AL7">
            <v>-6840</v>
          </cell>
          <cell r="AM7">
            <v>-3987</v>
          </cell>
          <cell r="AN7">
            <v>-10827</v>
          </cell>
          <cell r="AO7">
            <v>-4211</v>
          </cell>
          <cell r="AP7">
            <v>-8198</v>
          </cell>
          <cell r="AQ7">
            <v>-15038</v>
          </cell>
          <cell r="AR7">
            <v>-1429</v>
          </cell>
          <cell r="AS7">
            <v>-1210</v>
          </cell>
          <cell r="AT7">
            <v>-2639</v>
          </cell>
          <cell r="AU7">
            <v>-2387</v>
          </cell>
          <cell r="AV7">
            <v>-5026</v>
          </cell>
          <cell r="AW7">
            <v>-4197</v>
          </cell>
          <cell r="AX7">
            <v>-6584</v>
          </cell>
          <cell r="AY7">
            <v>-9223</v>
          </cell>
          <cell r="AZ7">
            <v>-3555</v>
          </cell>
          <cell r="BA7">
            <v>-3745</v>
          </cell>
          <cell r="BB7">
            <v>-7300</v>
          </cell>
        </row>
        <row r="8">
          <cell r="B8" t="str">
            <v>Despesas com variação cambial</v>
          </cell>
          <cell r="C8">
            <v>-27221</v>
          </cell>
          <cell r="D8">
            <v>-6786</v>
          </cell>
          <cell r="E8">
            <v>-9106</v>
          </cell>
          <cell r="F8">
            <v>-15892</v>
          </cell>
          <cell r="G8">
            <v>-10946</v>
          </cell>
          <cell r="H8">
            <v>-26838</v>
          </cell>
          <cell r="I8">
            <v>-7387</v>
          </cell>
          <cell r="J8">
            <v>-18333</v>
          </cell>
          <cell r="K8">
            <v>-34225</v>
          </cell>
          <cell r="L8">
            <v>-6946</v>
          </cell>
          <cell r="M8">
            <v>-10519</v>
          </cell>
          <cell r="N8">
            <v>-17465</v>
          </cell>
          <cell r="O8">
            <v>-5703</v>
          </cell>
          <cell r="P8">
            <v>-23168</v>
          </cell>
          <cell r="Q8">
            <v>-9924</v>
          </cell>
          <cell r="R8">
            <v>-15627</v>
          </cell>
          <cell r="S8">
            <v>-33092</v>
          </cell>
          <cell r="T8">
            <v>-11376</v>
          </cell>
          <cell r="U8">
            <v>-22541</v>
          </cell>
          <cell r="V8">
            <v>-33917</v>
          </cell>
          <cell r="W8">
            <v>-7372</v>
          </cell>
          <cell r="X8">
            <v>-41289</v>
          </cell>
          <cell r="Y8">
            <v>-2814</v>
          </cell>
          <cell r="Z8">
            <v>-10186</v>
          </cell>
          <cell r="AA8">
            <v>-44103</v>
          </cell>
          <cell r="AB8">
            <v>-8433</v>
          </cell>
          <cell r="AC8">
            <v>-5992</v>
          </cell>
          <cell r="AD8">
            <v>-14425</v>
          </cell>
          <cell r="AE8">
            <v>-5769</v>
          </cell>
          <cell r="AF8">
            <v>-20194</v>
          </cell>
          <cell r="AG8">
            <v>-4098</v>
          </cell>
          <cell r="AH8">
            <v>-9867</v>
          </cell>
          <cell r="AI8">
            <v>-24292</v>
          </cell>
          <cell r="AJ8">
            <v>-3822</v>
          </cell>
          <cell r="AK8">
            <v>-6611</v>
          </cell>
          <cell r="AL8">
            <v>-10433</v>
          </cell>
          <cell r="AM8">
            <v>-9247</v>
          </cell>
          <cell r="AN8">
            <v>-19680</v>
          </cell>
          <cell r="AO8">
            <v>-18458</v>
          </cell>
          <cell r="AP8">
            <v>-27705</v>
          </cell>
          <cell r="AQ8">
            <v>-38138</v>
          </cell>
          <cell r="AR8">
            <v>-19047</v>
          </cell>
          <cell r="AS8">
            <v>-12095</v>
          </cell>
          <cell r="AT8">
            <v>-31142</v>
          </cell>
          <cell r="AU8">
            <v>-9330</v>
          </cell>
          <cell r="AV8">
            <v>-40472</v>
          </cell>
          <cell r="AW8">
            <v>-7266</v>
          </cell>
          <cell r="AX8">
            <v>-16596</v>
          </cell>
          <cell r="AY8">
            <v>-47738</v>
          </cell>
          <cell r="AZ8">
            <v>-4455</v>
          </cell>
          <cell r="BA8">
            <v>-9342</v>
          </cell>
          <cell r="BB8">
            <v>-13797</v>
          </cell>
        </row>
        <row r="9">
          <cell r="B9" t="str">
            <v>Provisão / Reversão de aplicações financeiras exterior</v>
          </cell>
          <cell r="C9">
            <v>3496</v>
          </cell>
          <cell r="D9">
            <v>1621</v>
          </cell>
          <cell r="E9">
            <v>2208</v>
          </cell>
          <cell r="F9">
            <v>3829</v>
          </cell>
          <cell r="G9">
            <v>1620</v>
          </cell>
          <cell r="H9">
            <v>5449</v>
          </cell>
          <cell r="I9">
            <v>1205</v>
          </cell>
          <cell r="J9">
            <v>2825</v>
          </cell>
          <cell r="K9">
            <v>6654</v>
          </cell>
          <cell r="L9">
            <v>0</v>
          </cell>
          <cell r="M9">
            <v>0</v>
          </cell>
          <cell r="N9">
            <v>0</v>
          </cell>
          <cell r="O9">
            <v>-7399</v>
          </cell>
          <cell r="P9">
            <v>-7399</v>
          </cell>
          <cell r="Q9">
            <v>-2500</v>
          </cell>
          <cell r="R9">
            <v>-9899</v>
          </cell>
          <cell r="S9">
            <v>-9899</v>
          </cell>
          <cell r="T9">
            <v>-370</v>
          </cell>
          <cell r="U9">
            <v>3193</v>
          </cell>
          <cell r="V9">
            <v>2823</v>
          </cell>
          <cell r="W9">
            <v>1745</v>
          </cell>
          <cell r="X9">
            <v>4568</v>
          </cell>
          <cell r="Y9">
            <v>111</v>
          </cell>
          <cell r="Z9">
            <v>1856</v>
          </cell>
          <cell r="AA9">
            <v>4679</v>
          </cell>
          <cell r="AB9">
            <v>-122</v>
          </cell>
          <cell r="AC9">
            <v>-62</v>
          </cell>
          <cell r="AD9">
            <v>-184</v>
          </cell>
          <cell r="AE9">
            <v>322</v>
          </cell>
          <cell r="AF9">
            <v>138</v>
          </cell>
          <cell r="AG9">
            <v>5083</v>
          </cell>
          <cell r="AH9">
            <v>5405</v>
          </cell>
          <cell r="AI9">
            <v>5221</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B10" t="str">
            <v>Outras despesas financeiras</v>
          </cell>
          <cell r="C10">
            <v>-9543</v>
          </cell>
          <cell r="D10">
            <v>-2701</v>
          </cell>
          <cell r="E10">
            <v>-1902</v>
          </cell>
          <cell r="F10">
            <v>-4603</v>
          </cell>
          <cell r="G10">
            <v>-1902</v>
          </cell>
          <cell r="H10">
            <v>-6505</v>
          </cell>
          <cell r="I10">
            <v>-2769</v>
          </cell>
          <cell r="J10">
            <v>-4671</v>
          </cell>
          <cell r="K10">
            <v>-9274</v>
          </cell>
          <cell r="L10">
            <v>-1126</v>
          </cell>
          <cell r="M10">
            <v>-524</v>
          </cell>
          <cell r="N10">
            <v>-1650</v>
          </cell>
          <cell r="O10">
            <v>-4814</v>
          </cell>
          <cell r="P10">
            <v>-6464</v>
          </cell>
          <cell r="Q10">
            <v>-1903</v>
          </cell>
          <cell r="R10">
            <v>-6717</v>
          </cell>
          <cell r="S10">
            <v>-8367</v>
          </cell>
          <cell r="T10">
            <v>-1015</v>
          </cell>
          <cell r="U10">
            <v>-949</v>
          </cell>
          <cell r="V10">
            <v>-1964</v>
          </cell>
          <cell r="W10">
            <v>-809</v>
          </cell>
          <cell r="X10">
            <v>-2773</v>
          </cell>
          <cell r="Y10">
            <v>-978</v>
          </cell>
          <cell r="Z10">
            <v>-1787</v>
          </cell>
          <cell r="AA10">
            <v>-3751</v>
          </cell>
          <cell r="AB10">
            <v>-1318</v>
          </cell>
          <cell r="AC10">
            <v>-1014</v>
          </cell>
          <cell r="AD10">
            <v>-2332</v>
          </cell>
          <cell r="AE10">
            <v>-754</v>
          </cell>
          <cell r="AF10">
            <v>-3086</v>
          </cell>
          <cell r="AG10">
            <v>-6242</v>
          </cell>
          <cell r="AH10">
            <v>-6996</v>
          </cell>
          <cell r="AI10">
            <v>-9328</v>
          </cell>
          <cell r="AJ10">
            <v>-1155</v>
          </cell>
          <cell r="AK10">
            <v>-896</v>
          </cell>
          <cell r="AL10">
            <v>-2051</v>
          </cell>
          <cell r="AM10">
            <v>-1266</v>
          </cell>
          <cell r="AN10">
            <v>-3317</v>
          </cell>
          <cell r="AO10">
            <v>-976</v>
          </cell>
          <cell r="AP10">
            <v>-2242</v>
          </cell>
          <cell r="AQ10">
            <v>-4293</v>
          </cell>
          <cell r="AR10">
            <v>-867</v>
          </cell>
          <cell r="AS10">
            <v>-996</v>
          </cell>
          <cell r="AT10">
            <v>-1863</v>
          </cell>
          <cell r="AU10">
            <v>-621</v>
          </cell>
          <cell r="AV10">
            <v>-2484</v>
          </cell>
          <cell r="AW10">
            <v>-1738</v>
          </cell>
          <cell r="AX10">
            <v>-2359</v>
          </cell>
          <cell r="AY10">
            <v>-4222</v>
          </cell>
          <cell r="AZ10">
            <v>-1314</v>
          </cell>
          <cell r="BA10">
            <v>-1190</v>
          </cell>
          <cell r="BB10">
            <v>-2504</v>
          </cell>
        </row>
        <row r="11">
          <cell r="B11" t="str">
            <v>Despesas financeiras</v>
          </cell>
          <cell r="C11">
            <v>-69086</v>
          </cell>
          <cell r="D11">
            <v>-13784</v>
          </cell>
          <cell r="E11">
            <v>-14561</v>
          </cell>
          <cell r="F11">
            <v>-28345</v>
          </cell>
          <cell r="G11">
            <v>-22265</v>
          </cell>
          <cell r="H11">
            <v>-50610</v>
          </cell>
          <cell r="I11">
            <v>-17214</v>
          </cell>
          <cell r="J11">
            <v>-39479</v>
          </cell>
          <cell r="K11">
            <v>-67824</v>
          </cell>
          <cell r="L11">
            <v>-15038</v>
          </cell>
          <cell r="M11">
            <v>-15688</v>
          </cell>
          <cell r="N11">
            <v>-30726</v>
          </cell>
          <cell r="O11">
            <v>-43362</v>
          </cell>
          <cell r="P11">
            <v>-74088</v>
          </cell>
          <cell r="Q11">
            <v>-63375</v>
          </cell>
          <cell r="R11">
            <v>-106737</v>
          </cell>
          <cell r="S11">
            <v>-137463</v>
          </cell>
          <cell r="T11">
            <v>-25059</v>
          </cell>
          <cell r="U11">
            <v>-26175</v>
          </cell>
          <cell r="V11">
            <v>-51234</v>
          </cell>
          <cell r="W11">
            <v>-13514</v>
          </cell>
          <cell r="X11">
            <v>-64748</v>
          </cell>
          <cell r="Y11">
            <v>-11391</v>
          </cell>
          <cell r="Z11">
            <v>-24905</v>
          </cell>
          <cell r="AA11">
            <v>-76139</v>
          </cell>
          <cell r="AB11">
            <v>-22598</v>
          </cell>
          <cell r="AC11">
            <v>-14396</v>
          </cell>
          <cell r="AD11">
            <v>-36994</v>
          </cell>
          <cell r="AE11">
            <v>-8301</v>
          </cell>
          <cell r="AF11">
            <v>-45295</v>
          </cell>
          <cell r="AG11">
            <v>-10638</v>
          </cell>
          <cell r="AH11">
            <v>-18939</v>
          </cell>
          <cell r="AI11">
            <v>-55933</v>
          </cell>
          <cell r="AJ11">
            <v>-8791</v>
          </cell>
          <cell r="AK11">
            <v>-11085</v>
          </cell>
          <cell r="AL11">
            <v>-19876</v>
          </cell>
          <cell r="AM11">
            <v>-17165</v>
          </cell>
          <cell r="AN11">
            <v>-37041</v>
          </cell>
          <cell r="AO11">
            <v>-25752</v>
          </cell>
          <cell r="AP11">
            <v>-42917</v>
          </cell>
          <cell r="AQ11">
            <v>-62793</v>
          </cell>
          <cell r="AR11">
            <v>-22604</v>
          </cell>
          <cell r="AS11">
            <v>-17101</v>
          </cell>
          <cell r="AT11">
            <v>-39705</v>
          </cell>
          <cell r="AU11">
            <v>-13454</v>
          </cell>
          <cell r="AV11">
            <v>-53159</v>
          </cell>
          <cell r="AW11">
            <v>-19301</v>
          </cell>
          <cell r="AX11">
            <v>-32755</v>
          </cell>
          <cell r="AY11">
            <v>-72460</v>
          </cell>
          <cell r="AZ11">
            <v>-12470</v>
          </cell>
          <cell r="BA11">
            <v>-26591</v>
          </cell>
          <cell r="BB11">
            <v>-39061</v>
          </cell>
        </row>
        <row r="13">
          <cell r="B13" t="str">
            <v>Juros recebidos de clientes</v>
          </cell>
          <cell r="C13">
            <v>2113</v>
          </cell>
          <cell r="D13">
            <v>359</v>
          </cell>
          <cell r="E13">
            <v>417</v>
          </cell>
          <cell r="F13">
            <v>776</v>
          </cell>
          <cell r="G13">
            <v>380</v>
          </cell>
          <cell r="H13">
            <v>1156</v>
          </cell>
          <cell r="I13">
            <v>629</v>
          </cell>
          <cell r="J13">
            <v>1009</v>
          </cell>
          <cell r="K13">
            <v>1785</v>
          </cell>
          <cell r="L13">
            <v>463</v>
          </cell>
          <cell r="M13">
            <v>466</v>
          </cell>
          <cell r="N13">
            <v>929</v>
          </cell>
          <cell r="O13">
            <v>394</v>
          </cell>
          <cell r="P13">
            <v>1323</v>
          </cell>
          <cell r="Q13">
            <v>441</v>
          </cell>
          <cell r="R13">
            <v>835</v>
          </cell>
          <cell r="S13">
            <v>1764</v>
          </cell>
          <cell r="T13">
            <v>475</v>
          </cell>
          <cell r="U13">
            <v>600</v>
          </cell>
          <cell r="V13">
            <v>1075</v>
          </cell>
          <cell r="W13">
            <v>518</v>
          </cell>
          <cell r="X13">
            <v>1593</v>
          </cell>
          <cell r="Y13">
            <v>533</v>
          </cell>
          <cell r="Z13">
            <v>1051</v>
          </cell>
          <cell r="AA13">
            <v>2126</v>
          </cell>
          <cell r="AB13">
            <v>493</v>
          </cell>
          <cell r="AC13">
            <v>508</v>
          </cell>
          <cell r="AD13">
            <v>1001</v>
          </cell>
          <cell r="AE13">
            <v>517</v>
          </cell>
          <cell r="AF13">
            <v>1518</v>
          </cell>
          <cell r="AG13">
            <v>518</v>
          </cell>
          <cell r="AH13">
            <v>1035</v>
          </cell>
          <cell r="AI13">
            <v>2036</v>
          </cell>
          <cell r="AJ13">
            <v>737</v>
          </cell>
          <cell r="AK13">
            <v>1006</v>
          </cell>
          <cell r="AL13">
            <v>1743</v>
          </cell>
          <cell r="AM13">
            <v>694</v>
          </cell>
          <cell r="AN13">
            <v>2437</v>
          </cell>
          <cell r="AO13">
            <v>446</v>
          </cell>
          <cell r="AP13">
            <v>1140</v>
          </cell>
          <cell r="AQ13">
            <v>2883</v>
          </cell>
          <cell r="AR13">
            <v>436</v>
          </cell>
          <cell r="AS13">
            <v>438</v>
          </cell>
          <cell r="AT13">
            <v>874</v>
          </cell>
          <cell r="AU13">
            <v>471</v>
          </cell>
          <cell r="AV13">
            <v>1345</v>
          </cell>
          <cell r="AW13">
            <v>544</v>
          </cell>
          <cell r="AX13">
            <v>1015</v>
          </cell>
          <cell r="AY13">
            <v>1889</v>
          </cell>
          <cell r="AZ13">
            <v>571</v>
          </cell>
          <cell r="BA13">
            <v>366</v>
          </cell>
          <cell r="BB13">
            <v>937</v>
          </cell>
        </row>
        <row r="14">
          <cell r="B14" t="str">
            <v>Receitas com operações de derivativos cambiais - BM&amp;FBOVESPA</v>
          </cell>
          <cell r="C14">
            <v>34225</v>
          </cell>
          <cell r="D14">
            <v>7168</v>
          </cell>
          <cell r="E14">
            <v>7786</v>
          </cell>
          <cell r="F14">
            <v>14954</v>
          </cell>
          <cell r="G14">
            <v>9374</v>
          </cell>
          <cell r="H14">
            <v>24328</v>
          </cell>
          <cell r="I14">
            <v>6717</v>
          </cell>
          <cell r="J14">
            <v>16091</v>
          </cell>
          <cell r="K14">
            <v>31045</v>
          </cell>
          <cell r="L14">
            <v>6783</v>
          </cell>
          <cell r="M14">
            <v>10019</v>
          </cell>
          <cell r="N14">
            <v>16802</v>
          </cell>
          <cell r="O14">
            <v>2340</v>
          </cell>
          <cell r="P14">
            <v>19142</v>
          </cell>
          <cell r="Q14">
            <v>11755</v>
          </cell>
          <cell r="R14">
            <v>14095</v>
          </cell>
          <cell r="S14">
            <v>30897</v>
          </cell>
          <cell r="T14">
            <v>16522</v>
          </cell>
          <cell r="U14">
            <v>20055</v>
          </cell>
          <cell r="V14">
            <v>36577</v>
          </cell>
          <cell r="W14">
            <v>11003</v>
          </cell>
          <cell r="X14">
            <v>47580</v>
          </cell>
          <cell r="Y14">
            <v>6584</v>
          </cell>
          <cell r="Z14">
            <v>17587</v>
          </cell>
          <cell r="AA14">
            <v>54164</v>
          </cell>
          <cell r="AB14">
            <v>8518</v>
          </cell>
          <cell r="AC14">
            <v>7468</v>
          </cell>
          <cell r="AD14">
            <v>15986</v>
          </cell>
          <cell r="AE14">
            <v>5475</v>
          </cell>
          <cell r="AF14">
            <v>21461</v>
          </cell>
          <cell r="AG14">
            <v>3320</v>
          </cell>
          <cell r="AH14">
            <v>8795</v>
          </cell>
          <cell r="AI14">
            <v>24781</v>
          </cell>
          <cell r="AJ14">
            <v>846</v>
          </cell>
          <cell r="AK14">
            <v>197</v>
          </cell>
          <cell r="AL14">
            <v>1043</v>
          </cell>
          <cell r="AM14">
            <v>252</v>
          </cell>
          <cell r="AN14">
            <v>1295</v>
          </cell>
          <cell r="AO14">
            <v>2644</v>
          </cell>
          <cell r="AP14">
            <v>2896</v>
          </cell>
          <cell r="AQ14">
            <v>3939</v>
          </cell>
          <cell r="AR14">
            <v>2031</v>
          </cell>
          <cell r="AS14">
            <v>2903</v>
          </cell>
          <cell r="AT14">
            <v>4934</v>
          </cell>
          <cell r="AU14">
            <v>2050</v>
          </cell>
          <cell r="AV14">
            <v>6984</v>
          </cell>
          <cell r="AW14">
            <v>7850</v>
          </cell>
          <cell r="AX14">
            <v>9900</v>
          </cell>
          <cell r="AY14">
            <v>14834</v>
          </cell>
          <cell r="AZ14">
            <v>6436</v>
          </cell>
          <cell r="BA14">
            <v>2857</v>
          </cell>
          <cell r="BB14">
            <v>9293</v>
          </cell>
        </row>
        <row r="15">
          <cell r="B15" t="str">
            <v>Receitas de aplicações financeiras</v>
          </cell>
          <cell r="C15">
            <v>84207</v>
          </cell>
          <cell r="D15">
            <v>21421</v>
          </cell>
          <cell r="E15">
            <v>24790</v>
          </cell>
          <cell r="F15">
            <v>46211</v>
          </cell>
          <cell r="G15">
            <v>22244</v>
          </cell>
          <cell r="H15">
            <v>68455</v>
          </cell>
          <cell r="I15">
            <v>18980</v>
          </cell>
          <cell r="J15">
            <v>41224</v>
          </cell>
          <cell r="K15">
            <v>87435</v>
          </cell>
          <cell r="L15">
            <v>21925</v>
          </cell>
          <cell r="M15">
            <v>23222</v>
          </cell>
          <cell r="N15">
            <v>45147</v>
          </cell>
          <cell r="O15">
            <v>23183</v>
          </cell>
          <cell r="P15">
            <v>68330</v>
          </cell>
          <cell r="Q15">
            <v>20179</v>
          </cell>
          <cell r="R15">
            <v>43362</v>
          </cell>
          <cell r="S15">
            <v>88509</v>
          </cell>
          <cell r="T15">
            <v>25032</v>
          </cell>
          <cell r="U15">
            <v>23548</v>
          </cell>
          <cell r="V15">
            <v>48580</v>
          </cell>
          <cell r="W15">
            <v>23951</v>
          </cell>
          <cell r="X15">
            <v>72531</v>
          </cell>
          <cell r="Y15">
            <v>22093</v>
          </cell>
          <cell r="Z15">
            <v>46044</v>
          </cell>
          <cell r="AA15">
            <v>94624</v>
          </cell>
          <cell r="AB15">
            <v>20948</v>
          </cell>
          <cell r="AC15">
            <v>21489</v>
          </cell>
          <cell r="AD15">
            <v>42437</v>
          </cell>
          <cell r="AE15">
            <v>22264</v>
          </cell>
          <cell r="AF15">
            <v>64701</v>
          </cell>
          <cell r="AG15">
            <v>28025</v>
          </cell>
          <cell r="AH15">
            <v>50289</v>
          </cell>
          <cell r="AI15">
            <v>92726</v>
          </cell>
          <cell r="AJ15">
            <v>31833</v>
          </cell>
          <cell r="AK15">
            <v>33567</v>
          </cell>
          <cell r="AL15">
            <v>65400</v>
          </cell>
          <cell r="AM15">
            <v>32918</v>
          </cell>
          <cell r="AN15">
            <v>98318</v>
          </cell>
          <cell r="AO15">
            <v>30492</v>
          </cell>
          <cell r="AP15">
            <v>63410</v>
          </cell>
          <cell r="AQ15">
            <v>128810</v>
          </cell>
          <cell r="AR15">
            <v>27442</v>
          </cell>
          <cell r="AS15">
            <v>24673</v>
          </cell>
          <cell r="AT15">
            <v>52115</v>
          </cell>
          <cell r="AU15">
            <v>22252</v>
          </cell>
          <cell r="AV15">
            <v>74367</v>
          </cell>
          <cell r="AW15">
            <v>19380</v>
          </cell>
          <cell r="AX15">
            <v>41632</v>
          </cell>
          <cell r="AY15">
            <v>93747</v>
          </cell>
          <cell r="AZ15">
            <v>18855</v>
          </cell>
          <cell r="BA15">
            <v>21133</v>
          </cell>
          <cell r="BB15">
            <v>39988</v>
          </cell>
        </row>
        <row r="16">
          <cell r="B16" t="str">
            <v>Receitas com variação cambial</v>
          </cell>
          <cell r="C16">
            <v>17006</v>
          </cell>
          <cell r="D16">
            <v>383</v>
          </cell>
          <cell r="E16">
            <v>2037</v>
          </cell>
          <cell r="F16">
            <v>2420</v>
          </cell>
          <cell r="G16">
            <v>6275</v>
          </cell>
          <cell r="H16">
            <v>8695</v>
          </cell>
          <cell r="I16">
            <v>3133</v>
          </cell>
          <cell r="J16">
            <v>9408</v>
          </cell>
          <cell r="K16">
            <v>11828</v>
          </cell>
          <cell r="L16">
            <v>6134</v>
          </cell>
          <cell r="M16">
            <v>3365</v>
          </cell>
          <cell r="N16">
            <v>9499</v>
          </cell>
          <cell r="O16">
            <v>19961</v>
          </cell>
          <cell r="P16">
            <v>29460</v>
          </cell>
          <cell r="Q16">
            <v>31077</v>
          </cell>
          <cell r="R16">
            <v>51038</v>
          </cell>
          <cell r="S16">
            <v>60537</v>
          </cell>
          <cell r="T16">
            <v>7466</v>
          </cell>
          <cell r="U16">
            <v>7026</v>
          </cell>
          <cell r="V16">
            <v>14492</v>
          </cell>
          <cell r="W16">
            <v>3639</v>
          </cell>
          <cell r="X16">
            <v>18131</v>
          </cell>
          <cell r="Y16">
            <v>2050</v>
          </cell>
          <cell r="Z16">
            <v>5689</v>
          </cell>
          <cell r="AA16">
            <v>20181</v>
          </cell>
          <cell r="AB16">
            <v>8451</v>
          </cell>
          <cell r="AC16">
            <v>7613</v>
          </cell>
          <cell r="AD16">
            <v>16064</v>
          </cell>
          <cell r="AE16">
            <v>1935</v>
          </cell>
          <cell r="AF16">
            <v>17999</v>
          </cell>
          <cell r="AG16">
            <v>2056</v>
          </cell>
          <cell r="AH16">
            <v>3991</v>
          </cell>
          <cell r="AI16">
            <v>20055</v>
          </cell>
          <cell r="AJ16">
            <v>1295</v>
          </cell>
          <cell r="AK16">
            <v>3513</v>
          </cell>
          <cell r="AL16">
            <v>4808</v>
          </cell>
          <cell r="AM16">
            <v>14119</v>
          </cell>
          <cell r="AN16">
            <v>18927</v>
          </cell>
          <cell r="AO16">
            <v>16524</v>
          </cell>
          <cell r="AP16">
            <v>30643</v>
          </cell>
          <cell r="AQ16">
            <v>35451</v>
          </cell>
          <cell r="AR16">
            <v>19462</v>
          </cell>
          <cell r="AS16">
            <v>16400</v>
          </cell>
          <cell r="AT16">
            <v>35862</v>
          </cell>
          <cell r="AU16">
            <v>7856</v>
          </cell>
          <cell r="AV16">
            <v>43718</v>
          </cell>
          <cell r="AW16">
            <v>5990</v>
          </cell>
          <cell r="AX16">
            <v>13846</v>
          </cell>
          <cell r="AY16">
            <v>49708</v>
          </cell>
          <cell r="AZ16">
            <v>4549</v>
          </cell>
          <cell r="BA16">
            <v>13199</v>
          </cell>
          <cell r="BB16">
            <v>17748</v>
          </cell>
        </row>
        <row r="17">
          <cell r="B17" t="str">
            <v>Ajustes a valor presente (AVP)</v>
          </cell>
          <cell r="C17">
            <v>28615</v>
          </cell>
          <cell r="D17">
            <v>8366</v>
          </cell>
          <cell r="E17">
            <v>6938</v>
          </cell>
          <cell r="F17">
            <v>15304</v>
          </cell>
          <cell r="G17">
            <v>5086</v>
          </cell>
          <cell r="H17">
            <v>20390</v>
          </cell>
          <cell r="I17">
            <v>11973</v>
          </cell>
          <cell r="J17">
            <v>17059</v>
          </cell>
          <cell r="K17">
            <v>32363</v>
          </cell>
          <cell r="L17">
            <v>7372</v>
          </cell>
          <cell r="M17">
            <v>6222</v>
          </cell>
          <cell r="N17">
            <v>13594</v>
          </cell>
          <cell r="O17">
            <v>8291</v>
          </cell>
          <cell r="P17">
            <v>21885</v>
          </cell>
          <cell r="Q17">
            <v>14341</v>
          </cell>
          <cell r="R17">
            <v>22632</v>
          </cell>
          <cell r="S17">
            <v>36226</v>
          </cell>
          <cell r="T17">
            <v>8678</v>
          </cell>
          <cell r="U17">
            <v>9027</v>
          </cell>
          <cell r="V17">
            <v>17705</v>
          </cell>
          <cell r="W17">
            <v>7802</v>
          </cell>
          <cell r="X17">
            <v>25507</v>
          </cell>
          <cell r="Y17">
            <v>11144</v>
          </cell>
          <cell r="Z17">
            <v>18946</v>
          </cell>
          <cell r="AA17">
            <v>36651</v>
          </cell>
          <cell r="AB17">
            <v>6599</v>
          </cell>
          <cell r="AC17">
            <v>7467</v>
          </cell>
          <cell r="AD17">
            <v>14066</v>
          </cell>
          <cell r="AE17">
            <v>9030</v>
          </cell>
          <cell r="AF17">
            <v>23096</v>
          </cell>
          <cell r="AG17">
            <v>12519</v>
          </cell>
          <cell r="AH17">
            <v>21549</v>
          </cell>
          <cell r="AI17">
            <v>35615</v>
          </cell>
          <cell r="AJ17">
            <v>8820</v>
          </cell>
          <cell r="AK17">
            <v>8038</v>
          </cell>
          <cell r="AL17">
            <v>16858</v>
          </cell>
          <cell r="AM17">
            <v>10270</v>
          </cell>
          <cell r="AN17">
            <v>27128</v>
          </cell>
          <cell r="AO17">
            <v>14994</v>
          </cell>
          <cell r="AP17">
            <v>25264</v>
          </cell>
          <cell r="AQ17">
            <v>42122</v>
          </cell>
          <cell r="AR17">
            <v>12186</v>
          </cell>
          <cell r="AS17">
            <v>8944</v>
          </cell>
          <cell r="AT17">
            <v>21130</v>
          </cell>
          <cell r="AU17">
            <v>8407</v>
          </cell>
          <cell r="AV17">
            <v>29537</v>
          </cell>
          <cell r="AW17">
            <v>11735</v>
          </cell>
          <cell r="AX17">
            <v>20142</v>
          </cell>
          <cell r="AY17">
            <v>41272</v>
          </cell>
          <cell r="AZ17">
            <v>8465</v>
          </cell>
          <cell r="BA17">
            <v>7704</v>
          </cell>
          <cell r="BB17">
            <v>16169</v>
          </cell>
        </row>
        <row r="18">
          <cell r="B18" t="str">
            <v>Outras receitas financeiras</v>
          </cell>
          <cell r="C18">
            <v>7938</v>
          </cell>
          <cell r="D18">
            <v>984</v>
          </cell>
          <cell r="E18">
            <v>908</v>
          </cell>
          <cell r="F18">
            <v>1892</v>
          </cell>
          <cell r="G18">
            <v>774</v>
          </cell>
          <cell r="H18">
            <v>2666</v>
          </cell>
          <cell r="I18">
            <v>405</v>
          </cell>
          <cell r="J18">
            <v>1179</v>
          </cell>
          <cell r="K18">
            <v>3071</v>
          </cell>
          <cell r="L18">
            <v>744</v>
          </cell>
          <cell r="M18">
            <v>524</v>
          </cell>
          <cell r="N18">
            <v>1268</v>
          </cell>
          <cell r="O18">
            <v>429</v>
          </cell>
          <cell r="P18">
            <v>1697</v>
          </cell>
          <cell r="Q18">
            <v>2071</v>
          </cell>
          <cell r="R18">
            <v>2500</v>
          </cell>
          <cell r="S18">
            <v>3768</v>
          </cell>
          <cell r="T18">
            <v>1881</v>
          </cell>
          <cell r="U18">
            <v>759</v>
          </cell>
          <cell r="V18">
            <v>2640</v>
          </cell>
          <cell r="W18">
            <v>820</v>
          </cell>
          <cell r="X18">
            <v>3460</v>
          </cell>
          <cell r="Y18">
            <v>557</v>
          </cell>
          <cell r="Z18">
            <v>1377</v>
          </cell>
          <cell r="AA18">
            <v>4017</v>
          </cell>
          <cell r="AB18">
            <v>739</v>
          </cell>
          <cell r="AC18">
            <v>947</v>
          </cell>
          <cell r="AD18">
            <v>1686</v>
          </cell>
          <cell r="AE18">
            <v>891</v>
          </cell>
          <cell r="AF18">
            <v>2577</v>
          </cell>
          <cell r="AG18">
            <v>612</v>
          </cell>
          <cell r="AH18">
            <v>1503</v>
          </cell>
          <cell r="AI18">
            <v>3189</v>
          </cell>
          <cell r="AJ18">
            <v>681</v>
          </cell>
          <cell r="AK18">
            <v>863</v>
          </cell>
          <cell r="AL18">
            <v>1544</v>
          </cell>
          <cell r="AM18">
            <v>722</v>
          </cell>
          <cell r="AN18">
            <v>2266</v>
          </cell>
          <cell r="AO18">
            <v>325</v>
          </cell>
          <cell r="AP18">
            <v>1047</v>
          </cell>
          <cell r="AQ18">
            <v>2591</v>
          </cell>
          <cell r="AR18">
            <v>605</v>
          </cell>
          <cell r="AS18">
            <v>458</v>
          </cell>
          <cell r="AT18">
            <v>1063</v>
          </cell>
          <cell r="AU18">
            <v>552</v>
          </cell>
          <cell r="AV18">
            <v>1615</v>
          </cell>
          <cell r="AW18">
            <v>1872</v>
          </cell>
          <cell r="AX18">
            <v>2424</v>
          </cell>
          <cell r="AY18">
            <v>3487</v>
          </cell>
          <cell r="AZ18">
            <v>838</v>
          </cell>
          <cell r="BA18">
            <v>387</v>
          </cell>
          <cell r="BB18">
            <v>1225</v>
          </cell>
        </row>
        <row r="19">
          <cell r="B19" t="str">
            <v>Receitas financeiras</v>
          </cell>
          <cell r="C19">
            <v>174104</v>
          </cell>
          <cell r="D19">
            <v>38681</v>
          </cell>
          <cell r="E19">
            <v>42876</v>
          </cell>
          <cell r="F19">
            <v>81557</v>
          </cell>
          <cell r="G19">
            <v>44133</v>
          </cell>
          <cell r="H19">
            <v>125690</v>
          </cell>
          <cell r="I19">
            <v>41837</v>
          </cell>
          <cell r="J19">
            <v>85970</v>
          </cell>
          <cell r="K19">
            <v>167527</v>
          </cell>
          <cell r="L19">
            <v>43421</v>
          </cell>
          <cell r="M19">
            <v>43818</v>
          </cell>
          <cell r="N19">
            <v>87239</v>
          </cell>
          <cell r="O19">
            <v>54598</v>
          </cell>
          <cell r="P19">
            <v>141837</v>
          </cell>
          <cell r="Q19">
            <v>79864</v>
          </cell>
          <cell r="R19">
            <v>134462</v>
          </cell>
          <cell r="S19">
            <v>221701</v>
          </cell>
          <cell r="T19">
            <v>60054</v>
          </cell>
          <cell r="U19">
            <v>61015</v>
          </cell>
          <cell r="V19">
            <v>121069</v>
          </cell>
          <cell r="W19">
            <v>47733</v>
          </cell>
          <cell r="X19">
            <v>168802</v>
          </cell>
          <cell r="Y19">
            <v>42961</v>
          </cell>
          <cell r="Z19">
            <v>90694</v>
          </cell>
          <cell r="AA19">
            <v>211763</v>
          </cell>
          <cell r="AB19">
            <v>45748</v>
          </cell>
          <cell r="AC19">
            <v>45492</v>
          </cell>
          <cell r="AD19">
            <v>91240</v>
          </cell>
          <cell r="AE19">
            <v>40112</v>
          </cell>
          <cell r="AF19">
            <v>131352</v>
          </cell>
          <cell r="AG19">
            <v>47050</v>
          </cell>
          <cell r="AH19">
            <v>87162</v>
          </cell>
          <cell r="AI19">
            <v>178402</v>
          </cell>
          <cell r="AJ19">
            <v>44212</v>
          </cell>
          <cell r="AK19">
            <v>47184</v>
          </cell>
          <cell r="AL19">
            <v>91396</v>
          </cell>
          <cell r="AM19">
            <v>58975</v>
          </cell>
          <cell r="AN19">
            <v>150371</v>
          </cell>
          <cell r="AO19">
            <v>65425</v>
          </cell>
          <cell r="AP19">
            <v>124400</v>
          </cell>
          <cell r="AQ19">
            <v>215796</v>
          </cell>
          <cell r="AR19">
            <v>62162</v>
          </cell>
          <cell r="AS19">
            <v>53816</v>
          </cell>
          <cell r="AT19">
            <v>115978</v>
          </cell>
          <cell r="AU19">
            <v>41588</v>
          </cell>
          <cell r="AV19">
            <v>157566</v>
          </cell>
          <cell r="AW19">
            <v>47371</v>
          </cell>
          <cell r="AX19">
            <v>88959</v>
          </cell>
          <cell r="AY19">
            <v>204937</v>
          </cell>
          <cell r="AZ19">
            <v>39714</v>
          </cell>
          <cell r="BA19">
            <v>45646</v>
          </cell>
          <cell r="BB19">
            <v>85360</v>
          </cell>
        </row>
        <row r="21">
          <cell r="B21" t="str">
            <v>Resultado financeiro líquido</v>
          </cell>
          <cell r="C21">
            <v>105018</v>
          </cell>
          <cell r="D21">
            <v>24897</v>
          </cell>
          <cell r="E21">
            <v>28315</v>
          </cell>
          <cell r="F21">
            <v>53212</v>
          </cell>
          <cell r="G21">
            <v>21868</v>
          </cell>
          <cell r="H21">
            <v>75080</v>
          </cell>
          <cell r="I21">
            <v>24623</v>
          </cell>
          <cell r="J21">
            <v>46491</v>
          </cell>
          <cell r="K21">
            <v>99703</v>
          </cell>
          <cell r="L21">
            <v>28383</v>
          </cell>
          <cell r="M21">
            <v>28130</v>
          </cell>
          <cell r="N21">
            <v>56513</v>
          </cell>
          <cell r="O21">
            <v>11236</v>
          </cell>
          <cell r="P21">
            <v>67749</v>
          </cell>
          <cell r="Q21">
            <v>16489</v>
          </cell>
          <cell r="R21">
            <v>27725</v>
          </cell>
          <cell r="S21">
            <v>84238</v>
          </cell>
          <cell r="T21">
            <v>34995</v>
          </cell>
          <cell r="U21">
            <v>34840</v>
          </cell>
          <cell r="V21">
            <v>69835</v>
          </cell>
          <cell r="W21">
            <v>34219</v>
          </cell>
          <cell r="X21">
            <v>104054</v>
          </cell>
          <cell r="Y21">
            <v>31570</v>
          </cell>
          <cell r="Z21">
            <v>65789</v>
          </cell>
          <cell r="AA21">
            <v>135624</v>
          </cell>
          <cell r="AB21">
            <v>23150</v>
          </cell>
          <cell r="AC21">
            <v>31096</v>
          </cell>
          <cell r="AD21">
            <v>54246</v>
          </cell>
          <cell r="AE21">
            <v>31811</v>
          </cell>
          <cell r="AF21">
            <v>86057</v>
          </cell>
          <cell r="AG21">
            <v>36412</v>
          </cell>
          <cell r="AH21">
            <v>68223</v>
          </cell>
          <cell r="AI21">
            <v>122469</v>
          </cell>
          <cell r="AJ21">
            <v>35421</v>
          </cell>
          <cell r="AK21">
            <v>36099</v>
          </cell>
          <cell r="AL21">
            <v>71520</v>
          </cell>
          <cell r="AM21">
            <v>41810</v>
          </cell>
          <cell r="AN21">
            <v>113330</v>
          </cell>
          <cell r="AO21">
            <v>39673</v>
          </cell>
          <cell r="AP21">
            <v>81483</v>
          </cell>
          <cell r="AQ21">
            <v>153003</v>
          </cell>
          <cell r="AR21">
            <v>39558</v>
          </cell>
          <cell r="AS21">
            <v>36715</v>
          </cell>
          <cell r="AT21">
            <v>76273</v>
          </cell>
          <cell r="AU21">
            <v>28134</v>
          </cell>
          <cell r="AV21">
            <v>104407</v>
          </cell>
          <cell r="AW21">
            <v>28070</v>
          </cell>
          <cell r="AX21">
            <v>56204</v>
          </cell>
          <cell r="AY21">
            <v>132477</v>
          </cell>
          <cell r="AZ21">
            <v>27244</v>
          </cell>
          <cell r="BA21">
            <v>19055</v>
          </cell>
          <cell r="BB21">
            <v>46299</v>
          </cell>
        </row>
      </sheetData>
      <sheetData sheetId="5" refreshError="1"/>
      <sheetData sheetId="6" refreshError="1"/>
      <sheetData sheetId="7">
        <row r="4">
          <cell r="B4" t="str">
            <v>Investimentos (Imobilizado e Intangível)</v>
          </cell>
          <cell r="C4" t="str">
            <v>2006</v>
          </cell>
          <cell r="D4" t="str">
            <v>2007</v>
          </cell>
          <cell r="E4" t="str">
            <v>2008</v>
          </cell>
          <cell r="F4" t="str">
            <v>1T09</v>
          </cell>
          <cell r="G4" t="str">
            <v>2T09</v>
          </cell>
          <cell r="H4" t="str">
            <v>1S09</v>
          </cell>
          <cell r="I4" t="str">
            <v>3T09</v>
          </cell>
          <cell r="J4" t="str">
            <v>9M09</v>
          </cell>
          <cell r="K4" t="str">
            <v>4T09</v>
          </cell>
          <cell r="L4" t="str">
            <v>2S09</v>
          </cell>
          <cell r="M4" t="str">
            <v>2009</v>
          </cell>
          <cell r="N4" t="str">
            <v>1T10</v>
          </cell>
          <cell r="O4" t="str">
            <v>2T10</v>
          </cell>
          <cell r="P4" t="str">
            <v>1S10</v>
          </cell>
          <cell r="Q4" t="str">
            <v>3T10</v>
          </cell>
          <cell r="R4" t="str">
            <v>9M10</v>
          </cell>
          <cell r="S4" t="str">
            <v>4T10</v>
          </cell>
          <cell r="T4" t="str">
            <v>2S10</v>
          </cell>
          <cell r="U4" t="str">
            <v>2010</v>
          </cell>
          <cell r="V4" t="str">
            <v>1T11</v>
          </cell>
          <cell r="W4" t="str">
            <v>2T11</v>
          </cell>
          <cell r="X4" t="str">
            <v>1S11</v>
          </cell>
          <cell r="Y4" t="str">
            <v>3T11</v>
          </cell>
          <cell r="Z4" t="str">
            <v>9M11</v>
          </cell>
          <cell r="AA4" t="str">
            <v>4T11</v>
          </cell>
          <cell r="AB4" t="str">
            <v>2S11</v>
          </cell>
          <cell r="AC4" t="str">
            <v>2011</v>
          </cell>
          <cell r="AD4" t="str">
            <v>1T12</v>
          </cell>
          <cell r="AE4" t="str">
            <v>2T12</v>
          </cell>
          <cell r="AF4" t="str">
            <v>1S12</v>
          </cell>
          <cell r="AG4" t="str">
            <v>3T12</v>
          </cell>
          <cell r="AH4" t="str">
            <v>9M12</v>
          </cell>
          <cell r="AI4" t="str">
            <v>4T12</v>
          </cell>
          <cell r="AJ4" t="str">
            <v>2S12</v>
          </cell>
          <cell r="AK4" t="str">
            <v>2012</v>
          </cell>
          <cell r="AL4" t="str">
            <v>1T13</v>
          </cell>
          <cell r="AM4" t="str">
            <v>2T13</v>
          </cell>
          <cell r="AN4" t="str">
            <v>1S13</v>
          </cell>
        </row>
        <row r="5">
          <cell r="B5" t="str">
            <v>Terrenos e prédios</v>
          </cell>
          <cell r="C5">
            <v>741</v>
          </cell>
          <cell r="D5">
            <v>377</v>
          </cell>
          <cell r="E5">
            <v>177</v>
          </cell>
          <cell r="F5">
            <v>2</v>
          </cell>
          <cell r="G5">
            <v>5</v>
          </cell>
          <cell r="H5">
            <v>7</v>
          </cell>
          <cell r="I5">
            <v>329</v>
          </cell>
          <cell r="J5">
            <v>336</v>
          </cell>
          <cell r="K5">
            <v>1344</v>
          </cell>
          <cell r="L5">
            <v>1673</v>
          </cell>
          <cell r="M5">
            <v>1679</v>
          </cell>
          <cell r="N5">
            <v>31</v>
          </cell>
          <cell r="O5">
            <v>7</v>
          </cell>
          <cell r="P5">
            <v>38</v>
          </cell>
          <cell r="Q5">
            <v>301</v>
          </cell>
          <cell r="R5">
            <v>340</v>
          </cell>
          <cell r="S5">
            <v>14</v>
          </cell>
          <cell r="T5">
            <v>315</v>
          </cell>
          <cell r="U5">
            <v>354</v>
          </cell>
          <cell r="V5">
            <v>0</v>
          </cell>
          <cell r="W5">
            <v>52</v>
          </cell>
          <cell r="X5">
            <v>52</v>
          </cell>
          <cell r="Y5">
            <v>1</v>
          </cell>
          <cell r="Z5">
            <v>53</v>
          </cell>
          <cell r="AA5">
            <v>539</v>
          </cell>
          <cell r="AB5">
            <v>540</v>
          </cell>
          <cell r="AC5">
            <v>592</v>
          </cell>
          <cell r="AD5">
            <v>71</v>
          </cell>
          <cell r="AE5">
            <v>524</v>
          </cell>
          <cell r="AF5">
            <v>595</v>
          </cell>
          <cell r="AG5">
            <v>97</v>
          </cell>
          <cell r="AH5">
            <v>692</v>
          </cell>
          <cell r="AI5">
            <v>1146</v>
          </cell>
          <cell r="AJ5">
            <v>1244</v>
          </cell>
          <cell r="AK5">
            <v>1839</v>
          </cell>
          <cell r="AL5">
            <v>262</v>
          </cell>
          <cell r="AM5">
            <v>362</v>
          </cell>
          <cell r="AN5">
            <v>623</v>
          </cell>
        </row>
        <row r="6">
          <cell r="B6" t="str">
            <v>Máquinas, equipamentos e instalações</v>
          </cell>
          <cell r="C6">
            <v>5347</v>
          </cell>
          <cell r="D6">
            <v>5553</v>
          </cell>
          <cell r="E6">
            <v>11273</v>
          </cell>
          <cell r="F6">
            <v>1192</v>
          </cell>
          <cell r="G6">
            <v>4852</v>
          </cell>
          <cell r="H6">
            <v>6044</v>
          </cell>
          <cell r="I6">
            <v>5921</v>
          </cell>
          <cell r="J6">
            <v>11965</v>
          </cell>
          <cell r="K6">
            <v>3888</v>
          </cell>
          <cell r="L6">
            <v>9809</v>
          </cell>
          <cell r="M6">
            <v>15853</v>
          </cell>
          <cell r="N6">
            <v>3227</v>
          </cell>
          <cell r="O6">
            <v>2470</v>
          </cell>
          <cell r="P6">
            <v>5697</v>
          </cell>
          <cell r="Q6">
            <v>5106</v>
          </cell>
          <cell r="R6">
            <v>10803</v>
          </cell>
          <cell r="S6">
            <v>4177</v>
          </cell>
          <cell r="T6">
            <v>9283</v>
          </cell>
          <cell r="U6">
            <v>14979</v>
          </cell>
          <cell r="V6">
            <v>1658</v>
          </cell>
          <cell r="W6">
            <v>3249</v>
          </cell>
          <cell r="X6">
            <v>4907</v>
          </cell>
          <cell r="Y6">
            <v>9768</v>
          </cell>
          <cell r="Z6">
            <v>14675</v>
          </cell>
          <cell r="AA6">
            <v>5202</v>
          </cell>
          <cell r="AB6">
            <v>14970</v>
          </cell>
          <cell r="AC6">
            <v>19877</v>
          </cell>
          <cell r="AD6">
            <v>3404</v>
          </cell>
          <cell r="AE6">
            <v>5789</v>
          </cell>
          <cell r="AF6">
            <v>9193</v>
          </cell>
          <cell r="AG6">
            <v>3223</v>
          </cell>
          <cell r="AH6">
            <v>12416</v>
          </cell>
          <cell r="AI6">
            <v>9564</v>
          </cell>
          <cell r="AJ6">
            <v>12787</v>
          </cell>
          <cell r="AK6">
            <v>21980</v>
          </cell>
          <cell r="AL6">
            <v>3285</v>
          </cell>
          <cell r="AM6">
            <v>16327</v>
          </cell>
          <cell r="AN6">
            <v>19613</v>
          </cell>
        </row>
        <row r="7">
          <cell r="B7" t="str">
            <v>Móveis e utensílios</v>
          </cell>
          <cell r="C7">
            <v>559</v>
          </cell>
          <cell r="D7">
            <v>602</v>
          </cell>
          <cell r="E7">
            <v>871</v>
          </cell>
          <cell r="F7">
            <v>60</v>
          </cell>
          <cell r="G7">
            <v>157</v>
          </cell>
          <cell r="H7">
            <v>217</v>
          </cell>
          <cell r="I7">
            <v>337</v>
          </cell>
          <cell r="J7">
            <v>554</v>
          </cell>
          <cell r="K7">
            <v>586</v>
          </cell>
          <cell r="L7">
            <v>923</v>
          </cell>
          <cell r="M7">
            <v>1140</v>
          </cell>
          <cell r="N7">
            <v>427</v>
          </cell>
          <cell r="O7">
            <v>212</v>
          </cell>
          <cell r="P7">
            <v>639</v>
          </cell>
          <cell r="Q7">
            <v>146</v>
          </cell>
          <cell r="R7">
            <v>785</v>
          </cell>
          <cell r="S7">
            <v>197</v>
          </cell>
          <cell r="T7">
            <v>343</v>
          </cell>
          <cell r="U7">
            <v>982</v>
          </cell>
          <cell r="V7">
            <v>497</v>
          </cell>
          <cell r="W7">
            <v>299</v>
          </cell>
          <cell r="X7">
            <v>796</v>
          </cell>
          <cell r="Y7">
            <v>306</v>
          </cell>
          <cell r="Z7">
            <v>1102</v>
          </cell>
          <cell r="AA7">
            <v>477</v>
          </cell>
          <cell r="AB7">
            <v>783</v>
          </cell>
          <cell r="AC7">
            <v>1579</v>
          </cell>
          <cell r="AD7">
            <v>455</v>
          </cell>
          <cell r="AE7">
            <v>429</v>
          </cell>
          <cell r="AF7">
            <v>884</v>
          </cell>
          <cell r="AG7">
            <v>499</v>
          </cell>
          <cell r="AH7">
            <v>1384</v>
          </cell>
          <cell r="AI7">
            <v>505</v>
          </cell>
          <cell r="AJ7">
            <v>1004</v>
          </cell>
          <cell r="AK7">
            <v>1888</v>
          </cell>
          <cell r="AL7">
            <v>784</v>
          </cell>
          <cell r="AM7">
            <v>521</v>
          </cell>
          <cell r="AN7">
            <v>1305</v>
          </cell>
        </row>
        <row r="8">
          <cell r="B8" t="str">
            <v>Equipamentos de informática</v>
          </cell>
          <cell r="C8">
            <v>753</v>
          </cell>
          <cell r="D8">
            <v>1695</v>
          </cell>
          <cell r="E8">
            <v>1539</v>
          </cell>
          <cell r="F8">
            <v>939</v>
          </cell>
          <cell r="G8">
            <v>287</v>
          </cell>
          <cell r="H8">
            <v>1226</v>
          </cell>
          <cell r="I8">
            <v>502</v>
          </cell>
          <cell r="J8">
            <v>1728</v>
          </cell>
          <cell r="K8">
            <v>1122</v>
          </cell>
          <cell r="L8">
            <v>1624</v>
          </cell>
          <cell r="M8">
            <v>2849</v>
          </cell>
          <cell r="N8">
            <v>490</v>
          </cell>
          <cell r="O8">
            <v>385</v>
          </cell>
          <cell r="P8">
            <v>875</v>
          </cell>
          <cell r="Q8">
            <v>217</v>
          </cell>
          <cell r="R8">
            <v>1092</v>
          </cell>
          <cell r="S8">
            <v>208</v>
          </cell>
          <cell r="T8">
            <v>425</v>
          </cell>
          <cell r="U8">
            <v>1300</v>
          </cell>
          <cell r="V8">
            <v>187</v>
          </cell>
          <cell r="W8">
            <v>327</v>
          </cell>
          <cell r="X8">
            <v>514</v>
          </cell>
          <cell r="Y8">
            <v>590</v>
          </cell>
          <cell r="Z8">
            <v>1104</v>
          </cell>
          <cell r="AA8">
            <v>521</v>
          </cell>
          <cell r="AB8">
            <v>1111</v>
          </cell>
          <cell r="AC8">
            <v>1625</v>
          </cell>
          <cell r="AD8">
            <v>384</v>
          </cell>
          <cell r="AE8">
            <v>1655</v>
          </cell>
          <cell r="AF8">
            <v>2039</v>
          </cell>
          <cell r="AG8">
            <v>1167</v>
          </cell>
          <cell r="AH8">
            <v>3206</v>
          </cell>
          <cell r="AI8">
            <v>994</v>
          </cell>
          <cell r="AJ8">
            <v>2161</v>
          </cell>
          <cell r="AK8">
            <v>4200</v>
          </cell>
          <cell r="AL8">
            <v>740</v>
          </cell>
          <cell r="AM8">
            <v>2764</v>
          </cell>
          <cell r="AN8">
            <v>3505</v>
          </cell>
        </row>
        <row r="9">
          <cell r="B9" t="str">
            <v>Ferramentas</v>
          </cell>
          <cell r="C9">
            <v>157</v>
          </cell>
          <cell r="D9">
            <v>219</v>
          </cell>
          <cell r="E9">
            <v>211</v>
          </cell>
          <cell r="F9">
            <v>55</v>
          </cell>
          <cell r="G9">
            <v>101</v>
          </cell>
          <cell r="H9">
            <v>156</v>
          </cell>
          <cell r="I9">
            <v>245</v>
          </cell>
          <cell r="J9">
            <v>401</v>
          </cell>
          <cell r="K9">
            <v>260</v>
          </cell>
          <cell r="L9">
            <v>505</v>
          </cell>
          <cell r="M9">
            <v>661</v>
          </cell>
          <cell r="N9">
            <v>74</v>
          </cell>
          <cell r="O9">
            <v>24</v>
          </cell>
          <cell r="P9">
            <v>98</v>
          </cell>
          <cell r="Q9">
            <v>26</v>
          </cell>
          <cell r="R9">
            <v>125</v>
          </cell>
          <cell r="S9">
            <v>37</v>
          </cell>
          <cell r="T9">
            <v>63</v>
          </cell>
          <cell r="U9">
            <v>162</v>
          </cell>
          <cell r="V9">
            <v>42</v>
          </cell>
          <cell r="W9">
            <v>93</v>
          </cell>
          <cell r="X9">
            <v>135</v>
          </cell>
          <cell r="Y9">
            <v>163</v>
          </cell>
          <cell r="Z9">
            <v>298</v>
          </cell>
          <cell r="AA9">
            <v>112</v>
          </cell>
          <cell r="AB9">
            <v>275</v>
          </cell>
          <cell r="AC9">
            <v>410</v>
          </cell>
          <cell r="AD9">
            <v>93</v>
          </cell>
          <cell r="AE9">
            <v>40</v>
          </cell>
          <cell r="AF9">
            <v>133</v>
          </cell>
          <cell r="AG9">
            <v>100</v>
          </cell>
          <cell r="AH9">
            <v>233</v>
          </cell>
          <cell r="AI9">
            <v>83</v>
          </cell>
          <cell r="AJ9">
            <v>183</v>
          </cell>
          <cell r="AK9">
            <v>316</v>
          </cell>
          <cell r="AL9">
            <v>72</v>
          </cell>
          <cell r="AM9">
            <v>129</v>
          </cell>
          <cell r="AN9">
            <v>201</v>
          </cell>
        </row>
        <row r="10">
          <cell r="B10" t="str">
            <v>Imobilizado em andamento</v>
          </cell>
          <cell r="C10">
            <v>2430</v>
          </cell>
          <cell r="D10">
            <v>7957</v>
          </cell>
          <cell r="E10">
            <v>4917</v>
          </cell>
          <cell r="F10">
            <v>1590</v>
          </cell>
          <cell r="G10">
            <v>1370</v>
          </cell>
          <cell r="H10">
            <v>2960</v>
          </cell>
          <cell r="I10">
            <v>1916</v>
          </cell>
          <cell r="J10">
            <v>4876</v>
          </cell>
          <cell r="K10">
            <v>2447</v>
          </cell>
          <cell r="L10">
            <v>4363</v>
          </cell>
          <cell r="M10">
            <v>7323</v>
          </cell>
          <cell r="N10">
            <v>2802</v>
          </cell>
          <cell r="O10">
            <v>2225</v>
          </cell>
          <cell r="P10">
            <v>5027</v>
          </cell>
          <cell r="Q10">
            <v>1345</v>
          </cell>
          <cell r="R10">
            <v>6372</v>
          </cell>
          <cell r="S10">
            <v>2019</v>
          </cell>
          <cell r="T10">
            <v>3364</v>
          </cell>
          <cell r="U10">
            <v>8391</v>
          </cell>
          <cell r="V10">
            <v>1389</v>
          </cell>
          <cell r="W10">
            <v>1704</v>
          </cell>
          <cell r="X10">
            <v>3093</v>
          </cell>
          <cell r="Y10">
            <v>3326</v>
          </cell>
          <cell r="Z10">
            <v>6419</v>
          </cell>
          <cell r="AA10">
            <v>3046</v>
          </cell>
          <cell r="AB10">
            <v>6372</v>
          </cell>
          <cell r="AC10">
            <v>9465</v>
          </cell>
          <cell r="AD10">
            <v>1803</v>
          </cell>
          <cell r="AE10">
            <v>3113</v>
          </cell>
          <cell r="AF10">
            <v>4916</v>
          </cell>
          <cell r="AG10">
            <v>5819</v>
          </cell>
          <cell r="AH10">
            <v>10735</v>
          </cell>
          <cell r="AI10">
            <v>6876</v>
          </cell>
          <cell r="AJ10">
            <v>12695</v>
          </cell>
          <cell r="AK10">
            <v>17611</v>
          </cell>
          <cell r="AL10">
            <v>4733</v>
          </cell>
          <cell r="AM10">
            <v>14579</v>
          </cell>
          <cell r="AN10">
            <v>19313</v>
          </cell>
        </row>
        <row r="11">
          <cell r="B11" t="str">
            <v>Software</v>
          </cell>
          <cell r="C11">
            <v>518</v>
          </cell>
          <cell r="D11">
            <v>1054</v>
          </cell>
          <cell r="E11">
            <v>3911</v>
          </cell>
          <cell r="F11">
            <v>449</v>
          </cell>
          <cell r="G11">
            <v>1016</v>
          </cell>
          <cell r="H11">
            <v>1466</v>
          </cell>
          <cell r="I11">
            <v>1552</v>
          </cell>
          <cell r="J11">
            <v>3018</v>
          </cell>
          <cell r="K11">
            <v>1105</v>
          </cell>
          <cell r="L11">
            <v>2657</v>
          </cell>
          <cell r="M11">
            <v>4123</v>
          </cell>
          <cell r="N11">
            <v>626</v>
          </cell>
          <cell r="O11">
            <v>659</v>
          </cell>
          <cell r="P11">
            <v>1285</v>
          </cell>
          <cell r="Q11">
            <v>464</v>
          </cell>
          <cell r="R11">
            <v>1749</v>
          </cell>
          <cell r="S11">
            <v>196</v>
          </cell>
          <cell r="T11">
            <v>660</v>
          </cell>
          <cell r="U11">
            <v>1945</v>
          </cell>
          <cell r="V11">
            <v>435</v>
          </cell>
          <cell r="W11">
            <v>242</v>
          </cell>
          <cell r="X11">
            <v>677</v>
          </cell>
          <cell r="Y11">
            <v>388</v>
          </cell>
          <cell r="Z11">
            <v>1065</v>
          </cell>
          <cell r="AA11">
            <v>1137</v>
          </cell>
          <cell r="AB11">
            <v>1525</v>
          </cell>
          <cell r="AC11">
            <v>2201</v>
          </cell>
          <cell r="AD11">
            <v>371</v>
          </cell>
          <cell r="AE11">
            <v>2251</v>
          </cell>
          <cell r="AF11">
            <v>2622</v>
          </cell>
          <cell r="AG11">
            <v>635</v>
          </cell>
          <cell r="AH11">
            <v>3257</v>
          </cell>
          <cell r="AI11">
            <v>2220</v>
          </cell>
          <cell r="AJ11">
            <v>2855</v>
          </cell>
          <cell r="AK11">
            <v>5477</v>
          </cell>
          <cell r="AL11">
            <v>877</v>
          </cell>
          <cell r="AM11">
            <v>3460</v>
          </cell>
          <cell r="AN11">
            <v>4337</v>
          </cell>
        </row>
        <row r="12">
          <cell r="B12" t="str">
            <v>Marcas e patentes</v>
          </cell>
          <cell r="C12">
            <v>605</v>
          </cell>
          <cell r="D12">
            <v>1319</v>
          </cell>
          <cell r="E12">
            <v>464</v>
          </cell>
          <cell r="F12">
            <v>202</v>
          </cell>
          <cell r="G12">
            <v>198</v>
          </cell>
          <cell r="H12">
            <v>400</v>
          </cell>
          <cell r="I12">
            <v>228</v>
          </cell>
          <cell r="J12">
            <v>628</v>
          </cell>
          <cell r="K12">
            <v>199</v>
          </cell>
          <cell r="L12">
            <v>427</v>
          </cell>
          <cell r="M12">
            <v>827</v>
          </cell>
          <cell r="N12">
            <v>342</v>
          </cell>
          <cell r="O12">
            <v>218</v>
          </cell>
          <cell r="P12">
            <v>560</v>
          </cell>
          <cell r="Q12">
            <v>152</v>
          </cell>
          <cell r="R12">
            <v>713</v>
          </cell>
          <cell r="S12">
            <v>252</v>
          </cell>
          <cell r="T12">
            <v>404</v>
          </cell>
          <cell r="U12">
            <v>964</v>
          </cell>
          <cell r="V12">
            <v>305</v>
          </cell>
          <cell r="W12">
            <v>336</v>
          </cell>
          <cell r="X12">
            <v>641</v>
          </cell>
          <cell r="Y12">
            <v>266</v>
          </cell>
          <cell r="Z12">
            <v>907</v>
          </cell>
          <cell r="AA12">
            <v>201</v>
          </cell>
          <cell r="AB12">
            <v>467</v>
          </cell>
          <cell r="AC12">
            <v>1108</v>
          </cell>
          <cell r="AD12">
            <v>203</v>
          </cell>
          <cell r="AE12">
            <v>232</v>
          </cell>
          <cell r="AF12">
            <v>434</v>
          </cell>
          <cell r="AG12">
            <v>292</v>
          </cell>
          <cell r="AH12">
            <v>726</v>
          </cell>
          <cell r="AI12">
            <v>345</v>
          </cell>
          <cell r="AJ12">
            <v>637</v>
          </cell>
          <cell r="AK12">
            <v>1072</v>
          </cell>
          <cell r="AL12">
            <v>290</v>
          </cell>
          <cell r="AM12">
            <v>213</v>
          </cell>
          <cell r="AN12">
            <v>503</v>
          </cell>
        </row>
        <row r="13">
          <cell r="B13" t="str">
            <v xml:space="preserve">Outros investimentos </v>
          </cell>
          <cell r="C13">
            <v>1119</v>
          </cell>
          <cell r="D13">
            <v>1091</v>
          </cell>
          <cell r="E13">
            <v>824</v>
          </cell>
          <cell r="F13">
            <v>136</v>
          </cell>
          <cell r="G13">
            <v>1054</v>
          </cell>
          <cell r="H13">
            <v>1191</v>
          </cell>
          <cell r="I13">
            <v>-486</v>
          </cell>
          <cell r="J13">
            <v>705</v>
          </cell>
          <cell r="K13">
            <v>218</v>
          </cell>
          <cell r="L13">
            <v>-268</v>
          </cell>
          <cell r="M13">
            <v>922</v>
          </cell>
          <cell r="N13">
            <v>293</v>
          </cell>
          <cell r="O13">
            <v>884</v>
          </cell>
          <cell r="P13">
            <v>1177</v>
          </cell>
          <cell r="Q13">
            <v>904</v>
          </cell>
          <cell r="R13">
            <v>2081</v>
          </cell>
          <cell r="S13">
            <v>1858</v>
          </cell>
          <cell r="T13">
            <v>2763</v>
          </cell>
          <cell r="U13">
            <v>3939</v>
          </cell>
          <cell r="V13">
            <v>407</v>
          </cell>
          <cell r="W13">
            <v>659</v>
          </cell>
          <cell r="X13">
            <v>1066</v>
          </cell>
          <cell r="Y13">
            <v>349</v>
          </cell>
          <cell r="Z13">
            <v>1415</v>
          </cell>
          <cell r="AA13">
            <v>1082</v>
          </cell>
          <cell r="AB13">
            <v>1431</v>
          </cell>
          <cell r="AC13">
            <v>2497</v>
          </cell>
          <cell r="AD13">
            <v>294</v>
          </cell>
          <cell r="AE13">
            <v>3462</v>
          </cell>
          <cell r="AF13">
            <v>3756</v>
          </cell>
          <cell r="AG13">
            <v>1240</v>
          </cell>
          <cell r="AH13">
            <v>4996</v>
          </cell>
          <cell r="AI13">
            <v>4235</v>
          </cell>
          <cell r="AJ13">
            <v>5475</v>
          </cell>
          <cell r="AK13">
            <v>9231</v>
          </cell>
          <cell r="AL13">
            <v>1310</v>
          </cell>
          <cell r="AM13">
            <v>4060</v>
          </cell>
          <cell r="AN13">
            <v>5369</v>
          </cell>
        </row>
        <row r="14">
          <cell r="B14" t="str">
            <v>Investimentos totais</v>
          </cell>
          <cell r="C14">
            <v>12229</v>
          </cell>
          <cell r="D14">
            <v>19867</v>
          </cell>
          <cell r="E14">
            <v>24187</v>
          </cell>
          <cell r="F14">
            <v>4624</v>
          </cell>
          <cell r="G14">
            <v>9041</v>
          </cell>
          <cell r="H14">
            <v>13665</v>
          </cell>
          <cell r="I14">
            <v>10544</v>
          </cell>
          <cell r="J14">
            <v>24209</v>
          </cell>
          <cell r="K14">
            <v>11168</v>
          </cell>
          <cell r="L14">
            <v>21712</v>
          </cell>
          <cell r="M14">
            <v>35377</v>
          </cell>
          <cell r="N14">
            <v>8311</v>
          </cell>
          <cell r="O14">
            <v>7085</v>
          </cell>
          <cell r="P14">
            <v>15396</v>
          </cell>
          <cell r="Q14">
            <v>8662</v>
          </cell>
          <cell r="R14">
            <v>24058</v>
          </cell>
          <cell r="S14">
            <v>8957</v>
          </cell>
          <cell r="T14">
            <v>17620</v>
          </cell>
          <cell r="U14">
            <v>33016</v>
          </cell>
          <cell r="V14">
            <v>4920</v>
          </cell>
          <cell r="W14">
            <v>6961</v>
          </cell>
          <cell r="X14">
            <v>11881</v>
          </cell>
          <cell r="Y14">
            <v>15157</v>
          </cell>
          <cell r="Z14">
            <v>27038</v>
          </cell>
          <cell r="AA14">
            <v>12317</v>
          </cell>
          <cell r="AB14">
            <v>27474</v>
          </cell>
          <cell r="AC14">
            <v>39355</v>
          </cell>
          <cell r="AD14">
            <v>7077</v>
          </cell>
          <cell r="AE14">
            <v>17496</v>
          </cell>
          <cell r="AF14">
            <v>24573</v>
          </cell>
          <cell r="AG14">
            <v>13073</v>
          </cell>
          <cell r="AH14">
            <v>37646</v>
          </cell>
          <cell r="AI14">
            <v>25968</v>
          </cell>
          <cell r="AJ14">
            <v>39040</v>
          </cell>
          <cell r="AK14">
            <v>63613</v>
          </cell>
          <cell r="AL14">
            <v>12353</v>
          </cell>
          <cell r="AM14">
            <v>42415</v>
          </cell>
          <cell r="AN14">
            <v>54769</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zoomScaleNormal="100" workbookViewId="0">
      <pane xSplit="2" ySplit="4" topLeftCell="C56" activePane="bottomRight" state="frozen"/>
      <selection activeCell="C5" sqref="C5"/>
      <selection pane="topRight" activeCell="C5" sqref="C5"/>
      <selection pane="bottomLeft" activeCell="C5" sqref="C5"/>
      <selection pane="bottomRight" activeCell="B63" sqref="B63:N63"/>
    </sheetView>
  </sheetViews>
  <sheetFormatPr defaultRowHeight="12.75" x14ac:dyDescent="0.2"/>
  <cols>
    <col min="1" max="1" width="3" style="1" bestFit="1" customWidth="1"/>
    <col min="2" max="2" width="44.85546875" style="3" bestFit="1" customWidth="1"/>
    <col min="3" max="9" width="11.7109375" style="3" customWidth="1"/>
    <col min="10" max="14" width="12.85546875" style="3" bestFit="1" customWidth="1"/>
    <col min="15" max="16384" width="9.140625" style="3"/>
  </cols>
  <sheetData>
    <row r="1" spans="2:14" x14ac:dyDescent="0.2">
      <c r="B1" s="2" t="s">
        <v>105</v>
      </c>
    </row>
    <row r="2" spans="2:14" x14ac:dyDescent="0.2">
      <c r="B2" s="41" t="s">
        <v>147</v>
      </c>
    </row>
    <row r="3" spans="2:14" x14ac:dyDescent="0.2">
      <c r="B3" s="2"/>
      <c r="C3" s="4" t="s">
        <v>2</v>
      </c>
      <c r="D3" s="4" t="s">
        <v>2</v>
      </c>
      <c r="E3" s="4" t="s">
        <v>2</v>
      </c>
      <c r="F3" s="4" t="s">
        <v>2</v>
      </c>
      <c r="G3" s="4" t="s">
        <v>2</v>
      </c>
      <c r="H3" s="4" t="s">
        <v>2</v>
      </c>
      <c r="I3" s="4" t="s">
        <v>2</v>
      </c>
      <c r="J3" s="4"/>
      <c r="K3" s="4"/>
      <c r="M3" s="4"/>
    </row>
    <row r="4" spans="2:14" x14ac:dyDescent="0.2">
      <c r="B4" s="25" t="s">
        <v>1</v>
      </c>
      <c r="C4" s="23" t="s">
        <v>79</v>
      </c>
      <c r="D4" s="23" t="s">
        <v>6</v>
      </c>
      <c r="E4" s="23" t="s">
        <v>10</v>
      </c>
      <c r="F4" s="23" t="s">
        <v>14</v>
      </c>
      <c r="G4" s="23" t="s">
        <v>18</v>
      </c>
      <c r="H4" s="23" t="s">
        <v>22</v>
      </c>
      <c r="I4" s="23" t="s">
        <v>26</v>
      </c>
      <c r="J4" s="23" t="s">
        <v>238</v>
      </c>
      <c r="K4" s="23" t="s">
        <v>264</v>
      </c>
      <c r="L4" s="24" t="s">
        <v>288</v>
      </c>
      <c r="M4" s="24" t="s">
        <v>317</v>
      </c>
      <c r="N4" s="24" t="s">
        <v>321</v>
      </c>
    </row>
    <row r="5" spans="2:14" x14ac:dyDescent="0.2">
      <c r="B5" s="6" t="s">
        <v>27</v>
      </c>
      <c r="C5" s="7">
        <v>1227103</v>
      </c>
      <c r="D5" s="7">
        <v>1272890</v>
      </c>
      <c r="E5" s="7">
        <v>1157571</v>
      </c>
      <c r="F5" s="7">
        <v>1267654</v>
      </c>
      <c r="G5" s="7">
        <v>1471448</v>
      </c>
      <c r="H5" s="7">
        <v>1646145</v>
      </c>
      <c r="I5" s="7">
        <v>1633258</v>
      </c>
      <c r="J5" s="7">
        <v>1694062</v>
      </c>
      <c r="K5" s="7">
        <v>1906527</v>
      </c>
      <c r="L5" s="7">
        <v>1908661</v>
      </c>
      <c r="M5" s="7">
        <v>2492979</v>
      </c>
      <c r="N5" s="7">
        <v>2517151</v>
      </c>
    </row>
    <row r="6" spans="2:14" x14ac:dyDescent="0.2">
      <c r="B6" s="8" t="s">
        <v>28</v>
      </c>
      <c r="C6" s="9">
        <v>22675</v>
      </c>
      <c r="D6" s="9">
        <v>128841</v>
      </c>
      <c r="E6" s="9">
        <v>44526</v>
      </c>
      <c r="F6" s="9">
        <v>30765</v>
      </c>
      <c r="G6" s="9">
        <v>47296</v>
      </c>
      <c r="H6" s="9">
        <v>61518</v>
      </c>
      <c r="I6" s="9">
        <v>14489</v>
      </c>
      <c r="J6" s="9">
        <v>39360</v>
      </c>
      <c r="K6" s="9">
        <v>26324</v>
      </c>
      <c r="L6" s="9">
        <v>21285</v>
      </c>
      <c r="M6" s="9">
        <v>20663</v>
      </c>
      <c r="N6" s="9">
        <v>21131</v>
      </c>
    </row>
    <row r="7" spans="2:14" x14ac:dyDescent="0.2">
      <c r="B7" s="8" t="s">
        <v>166</v>
      </c>
      <c r="C7" s="9">
        <v>635465</v>
      </c>
      <c r="D7" s="9">
        <v>573934</v>
      </c>
      <c r="E7" s="9">
        <v>468906</v>
      </c>
      <c r="F7" s="9">
        <v>472528</v>
      </c>
      <c r="G7" s="9">
        <v>668170</v>
      </c>
      <c r="H7" s="9">
        <v>684392</v>
      </c>
      <c r="I7" s="9">
        <v>465032</v>
      </c>
      <c r="J7" s="9">
        <v>392665</v>
      </c>
      <c r="K7" s="9">
        <v>634472</v>
      </c>
      <c r="L7" s="9">
        <v>596872</v>
      </c>
      <c r="M7" s="9">
        <v>1288070</v>
      </c>
      <c r="N7" s="9">
        <v>1468249</v>
      </c>
    </row>
    <row r="8" spans="2:14" x14ac:dyDescent="0.2">
      <c r="B8" s="10" t="s">
        <v>30</v>
      </c>
      <c r="C8" s="9">
        <v>0</v>
      </c>
      <c r="D8" s="9">
        <v>0</v>
      </c>
      <c r="E8" s="9">
        <v>0</v>
      </c>
      <c r="F8" s="9">
        <v>0</v>
      </c>
      <c r="G8" s="9">
        <v>578750</v>
      </c>
      <c r="H8" s="9">
        <v>341618</v>
      </c>
      <c r="I8" s="9">
        <v>0</v>
      </c>
      <c r="J8" s="9">
        <v>0</v>
      </c>
      <c r="K8" s="9">
        <v>0</v>
      </c>
      <c r="L8" s="9">
        <v>0</v>
      </c>
      <c r="M8" s="9">
        <v>0</v>
      </c>
      <c r="N8" s="9">
        <v>0</v>
      </c>
    </row>
    <row r="9" spans="2:14" x14ac:dyDescent="0.2">
      <c r="B9" s="10" t="s">
        <v>31</v>
      </c>
      <c r="C9" s="9">
        <v>0</v>
      </c>
      <c r="D9" s="9">
        <v>0</v>
      </c>
      <c r="E9" s="9">
        <v>0</v>
      </c>
      <c r="F9" s="9">
        <v>0</v>
      </c>
      <c r="G9" s="9">
        <v>0</v>
      </c>
      <c r="H9" s="9">
        <v>2811</v>
      </c>
      <c r="I9" s="9">
        <v>183989</v>
      </c>
      <c r="J9" s="9">
        <v>119548</v>
      </c>
      <c r="K9" s="9">
        <v>379572</v>
      </c>
      <c r="L9" s="9">
        <v>390004</v>
      </c>
      <c r="M9" s="9">
        <v>483659</v>
      </c>
      <c r="N9" s="9">
        <v>540787</v>
      </c>
    </row>
    <row r="10" spans="2:14" x14ac:dyDescent="0.2">
      <c r="B10" s="10" t="s">
        <v>32</v>
      </c>
      <c r="C10" s="9">
        <v>0</v>
      </c>
      <c r="D10" s="9">
        <v>0</v>
      </c>
      <c r="E10" s="9">
        <v>0</v>
      </c>
      <c r="F10" s="9">
        <v>0</v>
      </c>
      <c r="G10" s="9">
        <v>89420</v>
      </c>
      <c r="H10" s="9">
        <v>339963</v>
      </c>
      <c r="I10" s="9">
        <v>281043</v>
      </c>
      <c r="J10" s="9">
        <v>273117</v>
      </c>
      <c r="K10" s="9">
        <v>254900</v>
      </c>
      <c r="L10" s="9">
        <v>206868</v>
      </c>
      <c r="M10" s="9">
        <v>804411</v>
      </c>
      <c r="N10" s="9">
        <v>927462</v>
      </c>
    </row>
    <row r="11" spans="2:14" x14ac:dyDescent="0.2">
      <c r="B11" s="8" t="s">
        <v>33</v>
      </c>
      <c r="C11" s="9">
        <v>416674</v>
      </c>
      <c r="D11" s="9">
        <v>421162</v>
      </c>
      <c r="E11" s="9">
        <v>440287</v>
      </c>
      <c r="F11" s="9">
        <v>566098</v>
      </c>
      <c r="G11" s="9">
        <v>537457</v>
      </c>
      <c r="H11" s="9">
        <v>624586</v>
      </c>
      <c r="I11" s="9">
        <v>806149</v>
      </c>
      <c r="J11" s="9">
        <v>900048</v>
      </c>
      <c r="K11" s="9">
        <v>907344</v>
      </c>
      <c r="L11" s="9">
        <v>854991</v>
      </c>
      <c r="M11" s="9">
        <v>760953</v>
      </c>
      <c r="N11" s="9">
        <v>548521</v>
      </c>
    </row>
    <row r="12" spans="2:14" x14ac:dyDescent="0.2">
      <c r="B12" s="8" t="s">
        <v>34</v>
      </c>
      <c r="C12" s="9">
        <v>114248</v>
      </c>
      <c r="D12" s="9">
        <v>120179</v>
      </c>
      <c r="E12" s="9">
        <v>141976</v>
      </c>
      <c r="F12" s="9">
        <v>148571</v>
      </c>
      <c r="G12" s="9">
        <v>149036</v>
      </c>
      <c r="H12" s="9">
        <v>144112</v>
      </c>
      <c r="I12" s="9">
        <v>173944</v>
      </c>
      <c r="J12" s="9">
        <v>205724</v>
      </c>
      <c r="K12" s="9">
        <v>214019</v>
      </c>
      <c r="L12" s="9">
        <v>261462</v>
      </c>
      <c r="M12" s="9">
        <v>260646</v>
      </c>
      <c r="N12" s="9">
        <v>297906</v>
      </c>
    </row>
    <row r="13" spans="2:14" x14ac:dyDescent="0.2">
      <c r="B13" s="8" t="s">
        <v>35</v>
      </c>
      <c r="C13" s="9">
        <v>25656</v>
      </c>
      <c r="D13" s="9">
        <v>14212</v>
      </c>
      <c r="E13" s="9">
        <v>26896</v>
      </c>
      <c r="F13" s="9">
        <v>20421</v>
      </c>
      <c r="G13" s="9">
        <v>18863</v>
      </c>
      <c r="H13" s="9">
        <v>23263</v>
      </c>
      <c r="I13" s="9">
        <v>19943</v>
      </c>
      <c r="J13" s="9">
        <v>22031</v>
      </c>
      <c r="K13" s="9">
        <v>11705</v>
      </c>
      <c r="L13" s="9">
        <v>10990</v>
      </c>
      <c r="M13" s="9">
        <v>29347</v>
      </c>
      <c r="N13" s="9">
        <v>17688</v>
      </c>
    </row>
    <row r="14" spans="2:14" x14ac:dyDescent="0.2">
      <c r="B14" s="8" t="s">
        <v>36</v>
      </c>
      <c r="C14" s="9">
        <v>0</v>
      </c>
      <c r="D14" s="9">
        <v>0</v>
      </c>
      <c r="E14" s="9">
        <v>0</v>
      </c>
      <c r="F14" s="9">
        <v>0</v>
      </c>
      <c r="G14" s="9">
        <v>0</v>
      </c>
      <c r="H14" s="9">
        <v>0</v>
      </c>
      <c r="I14" s="9">
        <v>5339</v>
      </c>
      <c r="J14" s="9">
        <v>1704</v>
      </c>
      <c r="K14" s="9">
        <v>3839</v>
      </c>
      <c r="L14" s="9">
        <v>1795</v>
      </c>
      <c r="M14" s="9">
        <v>3681</v>
      </c>
      <c r="N14" s="9">
        <v>30825</v>
      </c>
    </row>
    <row r="15" spans="2:14" x14ac:dyDescent="0.2">
      <c r="B15" s="8" t="s">
        <v>37</v>
      </c>
      <c r="C15" s="9">
        <v>6066</v>
      </c>
      <c r="D15" s="9">
        <v>7347</v>
      </c>
      <c r="E15" s="9">
        <v>24084</v>
      </c>
      <c r="F15" s="9">
        <v>15591</v>
      </c>
      <c r="G15" s="9">
        <v>23122</v>
      </c>
      <c r="H15" s="9">
        <v>39266</v>
      </c>
      <c r="I15" s="9">
        <v>65388</v>
      </c>
      <c r="J15" s="9">
        <v>69819</v>
      </c>
      <c r="K15" s="9">
        <v>37423</v>
      </c>
      <c r="L15" s="9">
        <v>92449</v>
      </c>
      <c r="M15" s="9">
        <v>84217</v>
      </c>
      <c r="N15" s="9">
        <v>96948</v>
      </c>
    </row>
    <row r="16" spans="2:14" x14ac:dyDescent="0.2">
      <c r="B16" s="8" t="s">
        <v>239</v>
      </c>
      <c r="C16" s="9">
        <v>845</v>
      </c>
      <c r="D16" s="9">
        <v>646</v>
      </c>
      <c r="E16" s="9">
        <v>370</v>
      </c>
      <c r="F16" s="9">
        <v>767</v>
      </c>
      <c r="G16" s="9">
        <v>1317</v>
      </c>
      <c r="H16" s="9">
        <v>1581</v>
      </c>
      <c r="I16" s="9">
        <v>1168</v>
      </c>
      <c r="J16" s="9">
        <v>1210</v>
      </c>
      <c r="K16" s="9">
        <v>2768</v>
      </c>
      <c r="L16" s="9">
        <v>4695</v>
      </c>
      <c r="M16" s="9">
        <v>3677</v>
      </c>
      <c r="N16" s="9">
        <v>7026</v>
      </c>
    </row>
    <row r="17" spans="2:14" x14ac:dyDescent="0.2">
      <c r="B17" s="8" t="s">
        <v>38</v>
      </c>
      <c r="C17" s="9">
        <v>5474</v>
      </c>
      <c r="D17" s="9">
        <v>6569</v>
      </c>
      <c r="E17" s="9">
        <v>10526</v>
      </c>
      <c r="F17" s="9">
        <v>12913</v>
      </c>
      <c r="G17" s="9">
        <v>26187</v>
      </c>
      <c r="H17" s="9">
        <v>67427</v>
      </c>
      <c r="I17" s="9">
        <v>81806</v>
      </c>
      <c r="J17" s="9">
        <v>61501</v>
      </c>
      <c r="K17" s="9">
        <v>68633</v>
      </c>
      <c r="L17" s="9">
        <v>64122</v>
      </c>
      <c r="M17" s="9">
        <v>41725</v>
      </c>
      <c r="N17" s="9">
        <v>28857</v>
      </c>
    </row>
    <row r="18" spans="2:14" x14ac:dyDescent="0.2">
      <c r="B18" s="6" t="s">
        <v>40</v>
      </c>
      <c r="C18" s="7">
        <v>221426</v>
      </c>
      <c r="D18" s="7">
        <v>211422</v>
      </c>
      <c r="E18" s="7">
        <v>492456</v>
      </c>
      <c r="F18" s="7">
        <v>499511</v>
      </c>
      <c r="G18" s="7">
        <v>526833</v>
      </c>
      <c r="H18" s="7">
        <v>399479</v>
      </c>
      <c r="I18" s="7">
        <v>658194</v>
      </c>
      <c r="J18" s="7">
        <v>675280</v>
      </c>
      <c r="K18" s="7">
        <v>775486</v>
      </c>
      <c r="L18" s="7">
        <v>1136981</v>
      </c>
      <c r="M18" s="7">
        <v>760841</v>
      </c>
      <c r="N18" s="7">
        <v>747078</v>
      </c>
    </row>
    <row r="19" spans="2:14" x14ac:dyDescent="0.2">
      <c r="B19" s="3" t="s">
        <v>265</v>
      </c>
      <c r="C19" s="9">
        <v>19487</v>
      </c>
      <c r="D19" s="9">
        <v>20231</v>
      </c>
      <c r="E19" s="9">
        <v>306940</v>
      </c>
      <c r="F19" s="9">
        <v>306591</v>
      </c>
      <c r="G19" s="9">
        <v>330743</v>
      </c>
      <c r="H19" s="9">
        <v>192964</v>
      </c>
      <c r="I19" s="9">
        <v>422126</v>
      </c>
      <c r="J19" s="9">
        <v>324469</v>
      </c>
      <c r="K19" s="9">
        <v>355268</v>
      </c>
      <c r="L19" s="9">
        <v>719979</v>
      </c>
      <c r="M19" s="9">
        <v>342916</v>
      </c>
      <c r="N19" s="9">
        <v>309299</v>
      </c>
    </row>
    <row r="20" spans="2:14" x14ac:dyDescent="0.2">
      <c r="B20" s="10" t="s">
        <v>166</v>
      </c>
      <c r="C20" s="9">
        <v>0</v>
      </c>
      <c r="D20" s="9">
        <v>0</v>
      </c>
      <c r="E20" s="9">
        <v>286366</v>
      </c>
      <c r="F20" s="9">
        <v>291066</v>
      </c>
      <c r="G20" s="9">
        <v>315260</v>
      </c>
      <c r="H20" s="9">
        <v>169670</v>
      </c>
      <c r="I20" s="9">
        <v>394389</v>
      </c>
      <c r="J20" s="9">
        <v>301940</v>
      </c>
      <c r="K20" s="9">
        <v>335182</v>
      </c>
      <c r="L20" s="9">
        <v>663723</v>
      </c>
      <c r="M20" s="9">
        <v>280645</v>
      </c>
      <c r="N20" s="9">
        <v>292069</v>
      </c>
    </row>
    <row r="21" spans="2:14" x14ac:dyDescent="0.2">
      <c r="B21" s="116" t="s">
        <v>32</v>
      </c>
      <c r="C21" s="9">
        <v>0</v>
      </c>
      <c r="D21" s="9">
        <v>0</v>
      </c>
      <c r="E21" s="9">
        <v>286366</v>
      </c>
      <c r="F21" s="9">
        <v>291066</v>
      </c>
      <c r="G21" s="9">
        <v>315260</v>
      </c>
      <c r="H21" s="9">
        <v>169670</v>
      </c>
      <c r="I21" s="9">
        <v>394389</v>
      </c>
      <c r="J21" s="9">
        <v>301940</v>
      </c>
      <c r="K21" s="9">
        <v>335182</v>
      </c>
      <c r="L21" s="9">
        <v>663723</v>
      </c>
      <c r="M21" s="9">
        <v>280645</v>
      </c>
      <c r="N21" s="9">
        <v>292069</v>
      </c>
    </row>
    <row r="22" spans="2:14" x14ac:dyDescent="0.2">
      <c r="B22" s="10" t="s">
        <v>42</v>
      </c>
      <c r="C22" s="9">
        <v>677</v>
      </c>
      <c r="D22" s="9">
        <v>797</v>
      </c>
      <c r="E22" s="9">
        <v>1110</v>
      </c>
      <c r="F22" s="9">
        <v>2123</v>
      </c>
      <c r="G22" s="9">
        <v>3222</v>
      </c>
      <c r="H22" s="9">
        <v>3526</v>
      </c>
      <c r="I22" s="9">
        <v>2847</v>
      </c>
      <c r="J22" s="9">
        <v>2454</v>
      </c>
      <c r="K22" s="9">
        <v>2022</v>
      </c>
      <c r="L22" s="9">
        <v>994</v>
      </c>
      <c r="M22" s="9">
        <v>1073</v>
      </c>
      <c r="N22" s="9">
        <v>1190</v>
      </c>
    </row>
    <row r="23" spans="2:14" x14ac:dyDescent="0.2">
      <c r="B23" s="10" t="s">
        <v>35</v>
      </c>
      <c r="C23" s="9">
        <v>374</v>
      </c>
      <c r="D23" s="9">
        <v>325</v>
      </c>
      <c r="E23" s="9">
        <v>421</v>
      </c>
      <c r="F23" s="9">
        <v>853</v>
      </c>
      <c r="G23" s="9">
        <v>700</v>
      </c>
      <c r="H23" s="9">
        <v>452</v>
      </c>
      <c r="I23" s="9">
        <v>522</v>
      </c>
      <c r="J23" s="9">
        <v>563</v>
      </c>
      <c r="K23" s="9">
        <v>646</v>
      </c>
      <c r="L23" s="9">
        <v>540</v>
      </c>
      <c r="M23" s="9">
        <v>533</v>
      </c>
      <c r="N23" s="9">
        <v>746</v>
      </c>
    </row>
    <row r="24" spans="2:14" x14ac:dyDescent="0.2">
      <c r="B24" s="10" t="s">
        <v>37</v>
      </c>
      <c r="C24" s="9">
        <v>4217</v>
      </c>
      <c r="D24" s="9">
        <v>4577</v>
      </c>
      <c r="E24" s="9">
        <v>2021</v>
      </c>
      <c r="F24" s="9">
        <v>1588</v>
      </c>
      <c r="G24" s="9">
        <v>70</v>
      </c>
      <c r="H24" s="9">
        <v>70</v>
      </c>
      <c r="I24" s="9">
        <v>1086</v>
      </c>
      <c r="J24" s="9">
        <v>288</v>
      </c>
      <c r="K24" s="9">
        <v>70</v>
      </c>
      <c r="L24" s="9">
        <v>70</v>
      </c>
      <c r="M24" s="9">
        <v>0</v>
      </c>
      <c r="N24" s="9">
        <v>0</v>
      </c>
    </row>
    <row r="25" spans="2:14" x14ac:dyDescent="0.2">
      <c r="B25" s="10" t="s">
        <v>44</v>
      </c>
      <c r="C25" s="9">
        <v>13999</v>
      </c>
      <c r="D25" s="9">
        <v>14293</v>
      </c>
      <c r="E25" s="9">
        <v>16764</v>
      </c>
      <c r="F25" s="9">
        <v>10961</v>
      </c>
      <c r="G25" s="9">
        <v>11491</v>
      </c>
      <c r="H25" s="9">
        <v>19246</v>
      </c>
      <c r="I25" s="9">
        <v>23282</v>
      </c>
      <c r="J25" s="9">
        <v>15656</v>
      </c>
      <c r="K25" s="9">
        <v>13530</v>
      </c>
      <c r="L25" s="9">
        <v>43554</v>
      </c>
      <c r="M25" s="9">
        <v>53932</v>
      </c>
      <c r="N25" s="9">
        <v>8346</v>
      </c>
    </row>
    <row r="26" spans="2:14" x14ac:dyDescent="0.2">
      <c r="B26" s="10" t="s">
        <v>39</v>
      </c>
      <c r="C26" s="9">
        <v>0</v>
      </c>
      <c r="D26" s="9">
        <v>0</v>
      </c>
      <c r="E26" s="9">
        <v>0</v>
      </c>
      <c r="F26" s="9">
        <v>0</v>
      </c>
      <c r="G26" s="9">
        <v>0</v>
      </c>
      <c r="H26" s="9">
        <v>0</v>
      </c>
      <c r="I26" s="9">
        <v>0</v>
      </c>
      <c r="J26" s="9">
        <v>3568</v>
      </c>
      <c r="K26" s="9">
        <v>3818</v>
      </c>
      <c r="L26" s="9">
        <v>11098</v>
      </c>
      <c r="M26" s="9">
        <v>6733</v>
      </c>
      <c r="N26" s="9">
        <v>6948</v>
      </c>
    </row>
    <row r="27" spans="2:14" x14ac:dyDescent="0.2">
      <c r="B27" s="10" t="s">
        <v>43</v>
      </c>
      <c r="C27" s="9">
        <v>220</v>
      </c>
      <c r="D27" s="9">
        <v>239</v>
      </c>
      <c r="E27" s="9">
        <v>258</v>
      </c>
      <c r="F27" s="9">
        <v>0</v>
      </c>
      <c r="G27" s="9">
        <v>0</v>
      </c>
      <c r="H27" s="9">
        <v>0</v>
      </c>
      <c r="I27" s="9">
        <v>0</v>
      </c>
      <c r="J27" s="9">
        <v>0</v>
      </c>
      <c r="K27" s="9">
        <v>0</v>
      </c>
      <c r="L27" s="9">
        <v>0</v>
      </c>
      <c r="M27" s="9">
        <v>0</v>
      </c>
      <c r="N27" s="9">
        <v>0</v>
      </c>
    </row>
    <row r="28" spans="2:14" x14ac:dyDescent="0.2">
      <c r="B28" s="8" t="s">
        <v>45</v>
      </c>
      <c r="C28" s="9">
        <v>1743</v>
      </c>
      <c r="D28" s="9">
        <v>1209</v>
      </c>
      <c r="E28" s="9">
        <v>865</v>
      </c>
      <c r="F28" s="9">
        <v>873</v>
      </c>
      <c r="G28" s="9">
        <v>877</v>
      </c>
      <c r="H28" s="9">
        <v>1670</v>
      </c>
      <c r="I28" s="9">
        <v>877</v>
      </c>
      <c r="J28" s="9">
        <v>877</v>
      </c>
      <c r="K28" s="9">
        <v>412</v>
      </c>
      <c r="L28" s="9">
        <v>412</v>
      </c>
      <c r="M28" s="9">
        <v>412</v>
      </c>
      <c r="N28" s="9">
        <v>412</v>
      </c>
    </row>
    <row r="29" spans="2:14" x14ac:dyDescent="0.2">
      <c r="B29" s="8" t="s">
        <v>46</v>
      </c>
      <c r="C29" s="9">
        <v>192993</v>
      </c>
      <c r="D29" s="9">
        <v>182070</v>
      </c>
      <c r="E29" s="9">
        <v>174141</v>
      </c>
      <c r="F29" s="9">
        <v>179638</v>
      </c>
      <c r="G29" s="9">
        <v>181828</v>
      </c>
      <c r="H29" s="9">
        <v>191706</v>
      </c>
      <c r="I29" s="9">
        <v>216113</v>
      </c>
      <c r="J29" s="9">
        <v>315087</v>
      </c>
      <c r="K29" s="9">
        <v>368179</v>
      </c>
      <c r="L29" s="9">
        <v>384338</v>
      </c>
      <c r="M29" s="9">
        <v>387071</v>
      </c>
      <c r="N29" s="9">
        <v>408385</v>
      </c>
    </row>
    <row r="30" spans="2:14" x14ac:dyDescent="0.2">
      <c r="B30" s="8" t="s">
        <v>47</v>
      </c>
      <c r="C30" s="9">
        <v>7203</v>
      </c>
      <c r="D30" s="9">
        <v>7912</v>
      </c>
      <c r="E30" s="9">
        <v>10510</v>
      </c>
      <c r="F30" s="9">
        <v>12409</v>
      </c>
      <c r="G30" s="9">
        <v>13385</v>
      </c>
      <c r="H30" s="9">
        <v>13139</v>
      </c>
      <c r="I30" s="9">
        <v>19078</v>
      </c>
      <c r="J30" s="9">
        <v>34847</v>
      </c>
      <c r="K30" s="9">
        <v>51627</v>
      </c>
      <c r="L30" s="9">
        <v>32252</v>
      </c>
      <c r="M30" s="9">
        <v>30442</v>
      </c>
      <c r="N30" s="9">
        <v>28982</v>
      </c>
    </row>
    <row r="31" spans="2:14" x14ac:dyDescent="0.2">
      <c r="B31" s="11" t="s">
        <v>48</v>
      </c>
      <c r="C31" s="12">
        <v>1448529</v>
      </c>
      <c r="D31" s="12">
        <v>1484312</v>
      </c>
      <c r="E31" s="12">
        <v>1650027</v>
      </c>
      <c r="F31" s="12">
        <v>1767165</v>
      </c>
      <c r="G31" s="12">
        <v>1998281</v>
      </c>
      <c r="H31" s="12">
        <v>2045624</v>
      </c>
      <c r="I31" s="12">
        <v>2291452</v>
      </c>
      <c r="J31" s="12">
        <v>2369342</v>
      </c>
      <c r="K31" s="12">
        <v>2682013</v>
      </c>
      <c r="L31" s="12">
        <v>3045642</v>
      </c>
      <c r="M31" s="12">
        <v>3253820</v>
      </c>
      <c r="N31" s="12">
        <v>3264229</v>
      </c>
    </row>
    <row r="32" spans="2:14" x14ac:dyDescent="0.2">
      <c r="B32" s="13"/>
      <c r="C32" s="14"/>
      <c r="D32" s="14"/>
      <c r="E32" s="14"/>
      <c r="F32" s="14"/>
      <c r="G32" s="14"/>
      <c r="H32" s="14"/>
      <c r="I32" s="14"/>
      <c r="J32" s="14"/>
      <c r="K32" s="14"/>
      <c r="L32" s="14"/>
      <c r="M32" s="14"/>
      <c r="N32" s="14"/>
    </row>
    <row r="33" spans="2:14" x14ac:dyDescent="0.2">
      <c r="B33" s="6" t="s">
        <v>27</v>
      </c>
      <c r="C33" s="7">
        <v>219966</v>
      </c>
      <c r="D33" s="7">
        <v>168843</v>
      </c>
      <c r="E33" s="7">
        <v>213228</v>
      </c>
      <c r="F33" s="7">
        <v>267977</v>
      </c>
      <c r="G33" s="7">
        <v>305849</v>
      </c>
      <c r="H33" s="7">
        <v>229549</v>
      </c>
      <c r="I33" s="7">
        <v>323063</v>
      </c>
      <c r="J33" s="7">
        <v>285066</v>
      </c>
      <c r="K33" s="7">
        <v>282003</v>
      </c>
      <c r="L33" s="7">
        <v>354500</v>
      </c>
      <c r="M33" s="7">
        <v>275383</v>
      </c>
      <c r="N33" s="7">
        <v>247112</v>
      </c>
    </row>
    <row r="34" spans="2:14" x14ac:dyDescent="0.2">
      <c r="B34" s="8" t="s">
        <v>49</v>
      </c>
      <c r="C34" s="9">
        <v>108907</v>
      </c>
      <c r="D34" s="9">
        <v>56573</v>
      </c>
      <c r="E34" s="9">
        <v>112780</v>
      </c>
      <c r="F34" s="9">
        <v>107587</v>
      </c>
      <c r="G34" s="9">
        <v>166500</v>
      </c>
      <c r="H34" s="9">
        <v>97551</v>
      </c>
      <c r="I34" s="9">
        <v>123583</v>
      </c>
      <c r="J34" s="9">
        <v>101909</v>
      </c>
      <c r="K34" s="9">
        <v>99567</v>
      </c>
      <c r="L34" s="9">
        <v>141652</v>
      </c>
      <c r="M34" s="9">
        <v>70734</v>
      </c>
      <c r="N34" s="9">
        <v>70911</v>
      </c>
    </row>
    <row r="35" spans="2:14" x14ac:dyDescent="0.2">
      <c r="B35" s="8" t="s">
        <v>50</v>
      </c>
      <c r="C35" s="9">
        <v>29120</v>
      </c>
      <c r="D35" s="9">
        <v>26721</v>
      </c>
      <c r="E35" s="9">
        <v>17973</v>
      </c>
      <c r="F35" s="9">
        <v>40009</v>
      </c>
      <c r="G35" s="9">
        <v>31687</v>
      </c>
      <c r="H35" s="9">
        <v>27011</v>
      </c>
      <c r="I35" s="9">
        <v>56806</v>
      </c>
      <c r="J35" s="9">
        <v>39792</v>
      </c>
      <c r="K35" s="9">
        <v>36287</v>
      </c>
      <c r="L35" s="9">
        <v>44903</v>
      </c>
      <c r="M35" s="9">
        <v>41369</v>
      </c>
      <c r="N35" s="9">
        <v>34569</v>
      </c>
    </row>
    <row r="36" spans="2:14" x14ac:dyDescent="0.2">
      <c r="B36" s="8" t="s">
        <v>240</v>
      </c>
      <c r="C36" s="9">
        <v>0</v>
      </c>
      <c r="D36" s="9">
        <v>0</v>
      </c>
      <c r="E36" s="9">
        <v>0</v>
      </c>
      <c r="F36" s="9">
        <v>0</v>
      </c>
      <c r="G36" s="9">
        <v>0</v>
      </c>
      <c r="H36" s="9">
        <v>0</v>
      </c>
      <c r="I36" s="9">
        <v>18209</v>
      </c>
      <c r="J36" s="9">
        <v>16862</v>
      </c>
      <c r="K36" s="9">
        <v>16288</v>
      </c>
      <c r="L36" s="9">
        <v>18337</v>
      </c>
      <c r="M36" s="9">
        <v>14011</v>
      </c>
      <c r="N36" s="9">
        <v>17039</v>
      </c>
    </row>
    <row r="37" spans="2:14" x14ac:dyDescent="0.2">
      <c r="B37" s="8" t="s">
        <v>51</v>
      </c>
      <c r="C37" s="9">
        <v>25121</v>
      </c>
      <c r="D37" s="9">
        <v>21358</v>
      </c>
      <c r="E37" s="9">
        <v>19534</v>
      </c>
      <c r="F37" s="9">
        <v>27974</v>
      </c>
      <c r="G37" s="9">
        <v>26074</v>
      </c>
      <c r="H37" s="9">
        <v>29123</v>
      </c>
      <c r="I37" s="9">
        <v>34490</v>
      </c>
      <c r="J37" s="9">
        <v>39078</v>
      </c>
      <c r="K37" s="9">
        <v>40950</v>
      </c>
      <c r="L37" s="9">
        <v>37616</v>
      </c>
      <c r="M37" s="9">
        <v>39831</v>
      </c>
      <c r="N37" s="9">
        <v>29579</v>
      </c>
    </row>
    <row r="38" spans="2:14" x14ac:dyDescent="0.2">
      <c r="B38" s="8" t="s">
        <v>52</v>
      </c>
      <c r="C38" s="9">
        <v>7964</v>
      </c>
      <c r="D38" s="9">
        <v>7853</v>
      </c>
      <c r="E38" s="9">
        <v>7460</v>
      </c>
      <c r="F38" s="9">
        <v>9143</v>
      </c>
      <c r="G38" s="9">
        <v>7746</v>
      </c>
      <c r="H38" s="9">
        <v>13759</v>
      </c>
      <c r="I38" s="9">
        <v>13552</v>
      </c>
      <c r="J38" s="9">
        <v>12683</v>
      </c>
      <c r="K38" s="9">
        <v>14980</v>
      </c>
      <c r="L38" s="9">
        <v>31251</v>
      </c>
      <c r="M38" s="9">
        <v>38375</v>
      </c>
      <c r="N38" s="9">
        <v>18760</v>
      </c>
    </row>
    <row r="39" spans="2:14" x14ac:dyDescent="0.2">
      <c r="B39" s="8" t="s">
        <v>53</v>
      </c>
      <c r="C39" s="9">
        <v>0</v>
      </c>
      <c r="D39" s="9">
        <v>0</v>
      </c>
      <c r="E39" s="9">
        <v>0</v>
      </c>
      <c r="F39" s="9">
        <v>0</v>
      </c>
      <c r="G39" s="9">
        <v>0</v>
      </c>
      <c r="H39" s="9">
        <v>0</v>
      </c>
      <c r="I39" s="9">
        <v>13550</v>
      </c>
      <c r="J39" s="9">
        <v>4272</v>
      </c>
      <c r="K39" s="9">
        <v>4434</v>
      </c>
      <c r="L39" s="9">
        <v>13708</v>
      </c>
      <c r="M39" s="9">
        <v>7560</v>
      </c>
      <c r="N39" s="9">
        <v>0</v>
      </c>
    </row>
    <row r="40" spans="2:14" x14ac:dyDescent="0.2">
      <c r="B40" s="8" t="s">
        <v>54</v>
      </c>
      <c r="C40" s="9">
        <v>36773</v>
      </c>
      <c r="D40" s="9">
        <v>42222</v>
      </c>
      <c r="E40" s="9">
        <v>41945</v>
      </c>
      <c r="F40" s="9">
        <v>63888</v>
      </c>
      <c r="G40" s="9">
        <v>53352</v>
      </c>
      <c r="H40" s="9">
        <v>38592</v>
      </c>
      <c r="I40" s="9">
        <v>56935</v>
      </c>
      <c r="J40" s="9">
        <v>63756</v>
      </c>
      <c r="K40" s="9">
        <v>57974</v>
      </c>
      <c r="L40" s="9">
        <v>52720</v>
      </c>
      <c r="M40" s="9">
        <v>51497</v>
      </c>
      <c r="N40" s="9">
        <v>68779</v>
      </c>
    </row>
    <row r="41" spans="2:14" x14ac:dyDescent="0.2">
      <c r="B41" s="8" t="s">
        <v>55</v>
      </c>
      <c r="C41" s="9">
        <v>4206</v>
      </c>
      <c r="D41" s="9">
        <v>5283</v>
      </c>
      <c r="E41" s="9">
        <v>4779</v>
      </c>
      <c r="F41" s="9">
        <v>5635</v>
      </c>
      <c r="G41" s="9">
        <v>5017</v>
      </c>
      <c r="H41" s="9">
        <v>5271</v>
      </c>
      <c r="I41" s="9">
        <v>0</v>
      </c>
      <c r="J41" s="9">
        <v>0</v>
      </c>
      <c r="K41" s="9">
        <v>0</v>
      </c>
      <c r="L41" s="9">
        <v>0</v>
      </c>
      <c r="M41" s="9">
        <v>0</v>
      </c>
      <c r="N41" s="9">
        <v>0</v>
      </c>
    </row>
    <row r="42" spans="2:14" x14ac:dyDescent="0.2">
      <c r="B42" s="8" t="s">
        <v>241</v>
      </c>
      <c r="C42" s="9">
        <v>600</v>
      </c>
      <c r="D42" s="9">
        <v>720</v>
      </c>
      <c r="E42" s="9">
        <v>1236</v>
      </c>
      <c r="F42" s="9">
        <v>1303</v>
      </c>
      <c r="G42" s="9">
        <v>1103</v>
      </c>
      <c r="H42" s="9">
        <v>1003</v>
      </c>
      <c r="I42" s="9">
        <v>1997</v>
      </c>
      <c r="J42" s="9">
        <v>1838</v>
      </c>
      <c r="K42" s="9">
        <v>1873</v>
      </c>
      <c r="L42" s="9">
        <v>2575</v>
      </c>
      <c r="M42" s="9">
        <v>2485</v>
      </c>
      <c r="N42" s="9">
        <v>1505</v>
      </c>
    </row>
    <row r="43" spans="2:14" x14ac:dyDescent="0.2">
      <c r="B43" s="8" t="s">
        <v>257</v>
      </c>
      <c r="C43" s="9">
        <v>0</v>
      </c>
      <c r="D43" s="9">
        <v>0</v>
      </c>
      <c r="E43" s="9">
        <v>0</v>
      </c>
      <c r="F43" s="9">
        <v>0</v>
      </c>
      <c r="G43" s="9">
        <v>0</v>
      </c>
      <c r="H43" s="9">
        <v>0</v>
      </c>
      <c r="I43" s="9">
        <v>0</v>
      </c>
      <c r="J43" s="9">
        <v>0</v>
      </c>
      <c r="K43" s="9">
        <v>0</v>
      </c>
      <c r="L43" s="9">
        <v>0</v>
      </c>
      <c r="M43" s="9">
        <v>0</v>
      </c>
      <c r="N43" s="9">
        <v>0</v>
      </c>
    </row>
    <row r="44" spans="2:14" x14ac:dyDescent="0.2">
      <c r="B44" s="8" t="s">
        <v>56</v>
      </c>
      <c r="C44" s="9">
        <v>7275</v>
      </c>
      <c r="D44" s="9">
        <v>8113</v>
      </c>
      <c r="E44" s="9">
        <v>7521</v>
      </c>
      <c r="F44" s="9">
        <v>12438</v>
      </c>
      <c r="G44" s="9">
        <v>14370</v>
      </c>
      <c r="H44" s="9">
        <v>17239</v>
      </c>
      <c r="I44" s="9">
        <v>3941</v>
      </c>
      <c r="J44" s="9">
        <v>4876</v>
      </c>
      <c r="K44" s="9">
        <v>9650</v>
      </c>
      <c r="L44" s="9">
        <v>11738</v>
      </c>
      <c r="M44" s="9">
        <v>9521</v>
      </c>
      <c r="N44" s="9">
        <v>5970</v>
      </c>
    </row>
    <row r="45" spans="2:14" x14ac:dyDescent="0.2">
      <c r="B45" s="6" t="s">
        <v>57</v>
      </c>
      <c r="C45" s="7">
        <v>181792</v>
      </c>
      <c r="D45" s="7">
        <v>135027</v>
      </c>
      <c r="E45" s="7">
        <v>118719</v>
      </c>
      <c r="F45" s="7">
        <v>34619</v>
      </c>
      <c r="G45" s="7">
        <v>16766</v>
      </c>
      <c r="H45" s="7">
        <v>15123</v>
      </c>
      <c r="I45" s="7">
        <v>14827</v>
      </c>
      <c r="J45" s="7">
        <v>16316</v>
      </c>
      <c r="K45" s="7">
        <v>72076</v>
      </c>
      <c r="L45" s="7">
        <v>74382</v>
      </c>
      <c r="M45" s="7">
        <v>56367</v>
      </c>
      <c r="N45" s="7">
        <v>52139</v>
      </c>
    </row>
    <row r="46" spans="2:14" x14ac:dyDescent="0.2">
      <c r="B46" s="8" t="s">
        <v>49</v>
      </c>
      <c r="C46" s="9">
        <v>169845</v>
      </c>
      <c r="D46" s="9">
        <v>125615</v>
      </c>
      <c r="E46" s="9">
        <v>111191</v>
      </c>
      <c r="F46" s="9">
        <v>33188</v>
      </c>
      <c r="G46" s="9">
        <v>14766</v>
      </c>
      <c r="H46" s="9">
        <v>13123</v>
      </c>
      <c r="I46" s="9">
        <v>14380</v>
      </c>
      <c r="J46" s="9">
        <v>15827</v>
      </c>
      <c r="K46" s="9">
        <v>71790</v>
      </c>
      <c r="L46" s="9">
        <v>71173</v>
      </c>
      <c r="M46" s="9">
        <v>54638</v>
      </c>
      <c r="N46" s="9">
        <v>49559</v>
      </c>
    </row>
    <row r="47" spans="2:14" x14ac:dyDescent="0.2">
      <c r="B47" s="8" t="s">
        <v>241</v>
      </c>
      <c r="C47" s="9">
        <v>0</v>
      </c>
      <c r="D47" s="9">
        <v>0</v>
      </c>
      <c r="E47" s="9">
        <v>0</v>
      </c>
      <c r="F47" s="9">
        <v>1300</v>
      </c>
      <c r="G47" s="9">
        <v>2000</v>
      </c>
      <c r="H47" s="9">
        <v>2000</v>
      </c>
      <c r="I47" s="9">
        <v>447</v>
      </c>
      <c r="J47" s="9">
        <v>489</v>
      </c>
      <c r="K47" s="9">
        <v>286</v>
      </c>
      <c r="L47" s="9">
        <v>308</v>
      </c>
      <c r="M47" s="9">
        <v>710</v>
      </c>
      <c r="N47" s="9">
        <v>645</v>
      </c>
    </row>
    <row r="48" spans="2:14" x14ac:dyDescent="0.2">
      <c r="B48" s="8" t="s">
        <v>44</v>
      </c>
      <c r="C48" s="9">
        <v>11947</v>
      </c>
      <c r="D48" s="9">
        <v>9412</v>
      </c>
      <c r="E48" s="9">
        <v>7528</v>
      </c>
      <c r="F48" s="9">
        <v>131</v>
      </c>
      <c r="G48" s="9">
        <v>0</v>
      </c>
      <c r="H48" s="9">
        <v>0</v>
      </c>
      <c r="I48" s="9">
        <v>0</v>
      </c>
      <c r="J48" s="9">
        <v>0</v>
      </c>
      <c r="K48" s="9">
        <v>0</v>
      </c>
      <c r="L48" s="9">
        <v>0</v>
      </c>
      <c r="M48" s="9">
        <v>0</v>
      </c>
      <c r="N48" s="9">
        <v>0</v>
      </c>
    </row>
    <row r="49" spans="2:14" x14ac:dyDescent="0.2">
      <c r="B49" s="8" t="s">
        <v>279</v>
      </c>
      <c r="C49" s="9">
        <v>0</v>
      </c>
      <c r="D49" s="9">
        <v>0</v>
      </c>
      <c r="E49" s="9">
        <v>0</v>
      </c>
      <c r="F49" s="9">
        <v>0</v>
      </c>
      <c r="G49" s="9">
        <v>0</v>
      </c>
      <c r="H49" s="9">
        <v>0</v>
      </c>
      <c r="I49" s="9">
        <v>0</v>
      </c>
      <c r="J49" s="9">
        <v>0</v>
      </c>
      <c r="K49" s="9">
        <v>0</v>
      </c>
      <c r="L49" s="9">
        <v>2901</v>
      </c>
      <c r="M49" s="9">
        <v>1019</v>
      </c>
      <c r="N49" s="9">
        <v>1935</v>
      </c>
    </row>
    <row r="50" spans="2:14" x14ac:dyDescent="0.2">
      <c r="B50" s="6" t="s">
        <v>58</v>
      </c>
      <c r="C50" s="7">
        <v>1046771</v>
      </c>
      <c r="D50" s="7">
        <v>1180442</v>
      </c>
      <c r="E50" s="7">
        <v>1318080</v>
      </c>
      <c r="F50" s="7">
        <v>1464569</v>
      </c>
      <c r="G50" s="7">
        <v>1675666</v>
      </c>
      <c r="H50" s="7">
        <v>1800952</v>
      </c>
      <c r="I50" s="7">
        <v>1953562</v>
      </c>
      <c r="J50" s="7">
        <v>2067960</v>
      </c>
      <c r="K50" s="7">
        <v>2327934</v>
      </c>
      <c r="L50" s="7">
        <v>2616760</v>
      </c>
      <c r="M50" s="7">
        <v>2922070</v>
      </c>
      <c r="N50" s="7">
        <v>2964978</v>
      </c>
    </row>
    <row r="51" spans="2:14" x14ac:dyDescent="0.2">
      <c r="B51" s="6" t="s">
        <v>59</v>
      </c>
      <c r="C51" s="7">
        <v>1046570</v>
      </c>
      <c r="D51" s="7">
        <v>1180163</v>
      </c>
      <c r="E51" s="7">
        <v>1317695</v>
      </c>
      <c r="F51" s="7">
        <v>1464396</v>
      </c>
      <c r="G51" s="7">
        <v>1675292</v>
      </c>
      <c r="H51" s="7">
        <v>1800563</v>
      </c>
      <c r="I51" s="7">
        <v>1952332</v>
      </c>
      <c r="J51" s="7">
        <v>2060734</v>
      </c>
      <c r="K51" s="7">
        <v>2315374</v>
      </c>
      <c r="L51" s="7">
        <v>2616489</v>
      </c>
      <c r="M51" s="7">
        <v>2921998</v>
      </c>
      <c r="N51" s="7">
        <v>2964978</v>
      </c>
    </row>
    <row r="52" spans="2:14" x14ac:dyDescent="0.2">
      <c r="B52" s="8" t="s">
        <v>60</v>
      </c>
      <c r="C52" s="9">
        <v>843447</v>
      </c>
      <c r="D52" s="9">
        <v>964584</v>
      </c>
      <c r="E52" s="9">
        <v>1097199</v>
      </c>
      <c r="F52" s="9">
        <v>1226760</v>
      </c>
      <c r="G52" s="9">
        <v>1231302</v>
      </c>
      <c r="H52" s="9">
        <v>1231302</v>
      </c>
      <c r="I52" s="9">
        <v>1231302</v>
      </c>
      <c r="J52" s="9">
        <v>1231302</v>
      </c>
      <c r="K52" s="9">
        <v>1231302</v>
      </c>
      <c r="L52" s="9">
        <v>1231302</v>
      </c>
      <c r="M52" s="9">
        <v>1231302</v>
      </c>
      <c r="N52" s="9">
        <v>1231302</v>
      </c>
    </row>
    <row r="53" spans="2:14" x14ac:dyDescent="0.2">
      <c r="B53" s="8" t="s">
        <v>61</v>
      </c>
      <c r="C53" s="9">
        <v>0</v>
      </c>
      <c r="D53" s="9">
        <v>0</v>
      </c>
      <c r="E53" s="9">
        <v>255</v>
      </c>
      <c r="F53" s="9">
        <v>1086</v>
      </c>
      <c r="G53" s="9">
        <v>1953</v>
      </c>
      <c r="H53" s="9">
        <v>2685</v>
      </c>
      <c r="I53" s="9">
        <v>4016</v>
      </c>
      <c r="J53" s="9">
        <v>5078</v>
      </c>
      <c r="K53" s="9">
        <v>5643</v>
      </c>
      <c r="L53" s="9">
        <v>5261</v>
      </c>
      <c r="M53" s="9">
        <v>6480</v>
      </c>
      <c r="N53" s="9">
        <v>5375</v>
      </c>
    </row>
    <row r="54" spans="2:14" x14ac:dyDescent="0.2">
      <c r="B54" s="8" t="s">
        <v>222</v>
      </c>
      <c r="C54" s="9">
        <v>0</v>
      </c>
      <c r="D54" s="9">
        <v>0</v>
      </c>
      <c r="E54" s="9">
        <v>0</v>
      </c>
      <c r="F54" s="9">
        <v>0</v>
      </c>
      <c r="G54" s="9">
        <v>0</v>
      </c>
      <c r="H54" s="9">
        <v>0</v>
      </c>
      <c r="I54" s="9">
        <v>0</v>
      </c>
      <c r="J54" s="9">
        <v>-10470</v>
      </c>
      <c r="K54" s="9">
        <v>-10841</v>
      </c>
      <c r="L54" s="9">
        <v>-1052</v>
      </c>
      <c r="M54" s="9">
        <v>-1169</v>
      </c>
      <c r="N54" s="9">
        <v>-134</v>
      </c>
    </row>
    <row r="55" spans="2:14" x14ac:dyDescent="0.2">
      <c r="B55" s="8" t="s">
        <v>62</v>
      </c>
      <c r="C55" s="9">
        <v>135582</v>
      </c>
      <c r="D55" s="9">
        <v>153344</v>
      </c>
      <c r="E55" s="9">
        <v>161417</v>
      </c>
      <c r="F55" s="9">
        <v>230870</v>
      </c>
      <c r="G55" s="9">
        <v>449557</v>
      </c>
      <c r="H55" s="9">
        <v>568743</v>
      </c>
      <c r="I55" s="9">
        <v>721451</v>
      </c>
      <c r="J55" s="9">
        <v>839294</v>
      </c>
      <c r="K55" s="9">
        <v>1091616</v>
      </c>
      <c r="L55" s="9">
        <v>1366468</v>
      </c>
      <c r="M55" s="9">
        <v>1682354</v>
      </c>
      <c r="N55" s="9">
        <v>1661215</v>
      </c>
    </row>
    <row r="56" spans="2:14" x14ac:dyDescent="0.2">
      <c r="B56" s="8" t="s">
        <v>315</v>
      </c>
      <c r="C56" s="9">
        <v>-3496</v>
      </c>
      <c r="D56" s="9">
        <v>-10150</v>
      </c>
      <c r="E56" s="9">
        <v>484</v>
      </c>
      <c r="F56" s="9">
        <v>-4942</v>
      </c>
      <c r="G56" s="9">
        <v>-7520</v>
      </c>
      <c r="H56" s="9">
        <v>-2167</v>
      </c>
      <c r="I56" s="9">
        <v>-4437</v>
      </c>
      <c r="J56" s="9">
        <v>-4470</v>
      </c>
      <c r="K56" s="9">
        <v>-2346</v>
      </c>
      <c r="L56" s="9">
        <v>14510</v>
      </c>
      <c r="M56" s="9">
        <v>3031</v>
      </c>
      <c r="N56" s="139">
        <v>11636</v>
      </c>
    </row>
    <row r="57" spans="2:14" x14ac:dyDescent="0.2">
      <c r="B57" s="8" t="s">
        <v>63</v>
      </c>
      <c r="C57" s="9">
        <v>71037</v>
      </c>
      <c r="D57" s="9">
        <v>72385</v>
      </c>
      <c r="E57" s="9">
        <v>58340</v>
      </c>
      <c r="F57" s="9">
        <v>10622</v>
      </c>
      <c r="G57" s="9">
        <v>0</v>
      </c>
      <c r="H57" s="9">
        <v>0</v>
      </c>
      <c r="I57" s="9">
        <v>0</v>
      </c>
      <c r="J57" s="9">
        <v>0</v>
      </c>
      <c r="K57" s="9">
        <v>0</v>
      </c>
      <c r="L57" s="9">
        <v>0</v>
      </c>
      <c r="M57" s="9">
        <v>0</v>
      </c>
      <c r="N57" s="139">
        <v>55584</v>
      </c>
    </row>
    <row r="58" spans="2:14" x14ac:dyDescent="0.2">
      <c r="B58" s="6" t="s">
        <v>64</v>
      </c>
      <c r="C58" s="7">
        <v>201</v>
      </c>
      <c r="D58" s="7">
        <v>279</v>
      </c>
      <c r="E58" s="7">
        <v>385</v>
      </c>
      <c r="F58" s="7">
        <v>173</v>
      </c>
      <c r="G58" s="7">
        <v>374</v>
      </c>
      <c r="H58" s="7">
        <v>389</v>
      </c>
      <c r="I58" s="7">
        <v>1230</v>
      </c>
      <c r="J58" s="7">
        <v>7226</v>
      </c>
      <c r="K58" s="7">
        <v>12560</v>
      </c>
      <c r="L58" s="7">
        <v>271</v>
      </c>
      <c r="M58" s="7">
        <v>72</v>
      </c>
      <c r="N58" s="7">
        <v>0</v>
      </c>
    </row>
    <row r="59" spans="2:14" x14ac:dyDescent="0.2">
      <c r="B59" s="11" t="s">
        <v>65</v>
      </c>
      <c r="C59" s="12">
        <v>1448529</v>
      </c>
      <c r="D59" s="12">
        <v>1484312</v>
      </c>
      <c r="E59" s="12">
        <v>1650027</v>
      </c>
      <c r="F59" s="12">
        <v>1767165</v>
      </c>
      <c r="G59" s="12">
        <v>1998281</v>
      </c>
      <c r="H59" s="12">
        <v>2045624</v>
      </c>
      <c r="I59" s="12">
        <v>2291452</v>
      </c>
      <c r="J59" s="12">
        <v>2369342</v>
      </c>
      <c r="K59" s="12">
        <v>2682013</v>
      </c>
      <c r="L59" s="12">
        <v>3045642</v>
      </c>
      <c r="M59" s="12">
        <v>3253820</v>
      </c>
      <c r="N59" s="12">
        <v>3264229</v>
      </c>
    </row>
    <row r="63" spans="2:14" x14ac:dyDescent="0.2">
      <c r="B63" s="3" t="s">
        <v>340</v>
      </c>
      <c r="C63" s="145">
        <f>C7</f>
        <v>635465</v>
      </c>
      <c r="D63" s="145">
        <f t="shared" ref="D63:K63" si="0">D7</f>
        <v>573934</v>
      </c>
      <c r="E63" s="145">
        <f t="shared" si="0"/>
        <v>468906</v>
      </c>
      <c r="F63" s="145">
        <f t="shared" si="0"/>
        <v>472528</v>
      </c>
      <c r="G63" s="145">
        <f t="shared" si="0"/>
        <v>668170</v>
      </c>
      <c r="H63" s="145">
        <f t="shared" si="0"/>
        <v>684392</v>
      </c>
      <c r="I63" s="145">
        <f t="shared" si="0"/>
        <v>465032</v>
      </c>
      <c r="J63" s="145">
        <f t="shared" si="0"/>
        <v>392665</v>
      </c>
      <c r="K63" s="145">
        <f t="shared" si="0"/>
        <v>634472</v>
      </c>
      <c r="L63" s="145">
        <f>L7</f>
        <v>596872</v>
      </c>
      <c r="M63" s="145">
        <f>M7</f>
        <v>1288070</v>
      </c>
      <c r="N63" s="145">
        <f>N7</f>
        <v>1468249</v>
      </c>
    </row>
    <row r="65" spans="1:14" x14ac:dyDescent="0.2">
      <c r="B65" s="3" t="s">
        <v>341</v>
      </c>
      <c r="C65" s="146">
        <f>C63/C31</f>
        <v>0.43869677445187499</v>
      </c>
      <c r="D65" s="146">
        <f t="shared" ref="D65:K65" si="1">D63/D31</f>
        <v>0.38666668463234144</v>
      </c>
      <c r="E65" s="146">
        <f t="shared" si="1"/>
        <v>0.28418080431411125</v>
      </c>
      <c r="F65" s="146">
        <f t="shared" si="1"/>
        <v>0.26739325416698495</v>
      </c>
      <c r="G65" s="146">
        <f t="shared" si="1"/>
        <v>0.33437239307184524</v>
      </c>
      <c r="H65" s="146">
        <f t="shared" si="1"/>
        <v>0.33456392768172449</v>
      </c>
      <c r="I65" s="146">
        <f t="shared" si="1"/>
        <v>0.20294206468213169</v>
      </c>
      <c r="J65" s="146">
        <f t="shared" si="1"/>
        <v>0.16572744669195075</v>
      </c>
      <c r="K65" s="146">
        <f t="shared" si="1"/>
        <v>0.23656559457392637</v>
      </c>
      <c r="L65" s="146">
        <f>L63/L31</f>
        <v>0.19597575814885662</v>
      </c>
      <c r="M65" s="146">
        <f>M63/M31</f>
        <v>0.39586393838626599</v>
      </c>
      <c r="N65" s="146">
        <f>N63/N31</f>
        <v>0.44979963109205878</v>
      </c>
    </row>
    <row r="67" spans="1:14" x14ac:dyDescent="0.2">
      <c r="B67" s="3" t="s">
        <v>342</v>
      </c>
      <c r="C67" s="145">
        <f>C34+C46</f>
        <v>278752</v>
      </c>
      <c r="D67" s="145">
        <f t="shared" ref="D67:N67" si="2">D34+D46</f>
        <v>182188</v>
      </c>
      <c r="E67" s="145">
        <f t="shared" si="2"/>
        <v>223971</v>
      </c>
      <c r="F67" s="145">
        <f t="shared" si="2"/>
        <v>140775</v>
      </c>
      <c r="G67" s="145">
        <f t="shared" si="2"/>
        <v>181266</v>
      </c>
      <c r="H67" s="145">
        <f t="shared" si="2"/>
        <v>110674</v>
      </c>
      <c r="I67" s="145">
        <f t="shared" si="2"/>
        <v>137963</v>
      </c>
      <c r="J67" s="145">
        <f t="shared" si="2"/>
        <v>117736</v>
      </c>
      <c r="K67" s="145">
        <f t="shared" si="2"/>
        <v>171357</v>
      </c>
      <c r="L67" s="145">
        <f t="shared" si="2"/>
        <v>212825</v>
      </c>
      <c r="M67" s="145">
        <f t="shared" si="2"/>
        <v>125372</v>
      </c>
      <c r="N67" s="145">
        <f t="shared" si="2"/>
        <v>120470</v>
      </c>
    </row>
    <row r="69" spans="1:14" x14ac:dyDescent="0.2">
      <c r="B69" s="3" t="s">
        <v>343</v>
      </c>
      <c r="C69" s="146">
        <f>C67/C50</f>
        <v>0.26629702198475119</v>
      </c>
      <c r="D69" s="146">
        <f t="shared" ref="D69:N69" si="3">D67/D50</f>
        <v>0.15433879851784332</v>
      </c>
      <c r="E69" s="146">
        <f t="shared" si="3"/>
        <v>0.16992215950473416</v>
      </c>
      <c r="F69" s="146">
        <f t="shared" si="3"/>
        <v>9.6120428603910096E-2</v>
      </c>
      <c r="G69" s="146">
        <f t="shared" si="3"/>
        <v>0.10817549559399069</v>
      </c>
      <c r="H69" s="146">
        <f t="shared" si="3"/>
        <v>6.1453053718255678E-2</v>
      </c>
      <c r="I69" s="146">
        <f t="shared" si="3"/>
        <v>7.0621254917939635E-2</v>
      </c>
      <c r="J69" s="146">
        <f t="shared" si="3"/>
        <v>5.6933402967175382E-2</v>
      </c>
      <c r="K69" s="146">
        <f t="shared" si="3"/>
        <v>7.3609045617272661E-2</v>
      </c>
      <c r="L69" s="146">
        <f t="shared" si="3"/>
        <v>8.1331493908497532E-2</v>
      </c>
      <c r="M69" s="146">
        <f t="shared" si="3"/>
        <v>4.2905200765210962E-2</v>
      </c>
      <c r="N69" s="146">
        <f t="shared" si="3"/>
        <v>4.0630992877518819E-2</v>
      </c>
    </row>
    <row r="72" spans="1:14" s="148" customFormat="1" ht="15" x14ac:dyDescent="0.2">
      <c r="A72" s="147"/>
      <c r="J72" s="148">
        <v>2187264</v>
      </c>
      <c r="K72" s="148">
        <v>2233298</v>
      </c>
      <c r="L72" s="148">
        <v>2202796</v>
      </c>
      <c r="M72" s="149">
        <v>2045115</v>
      </c>
      <c r="N72" s="149">
        <v>2112635</v>
      </c>
    </row>
    <row r="73" spans="1:14" s="148" customFormat="1" ht="15" x14ac:dyDescent="0.2">
      <c r="A73" s="147"/>
    </row>
    <row r="74" spans="1:14" s="148" customFormat="1" ht="15" x14ac:dyDescent="0.2">
      <c r="A74" s="147"/>
      <c r="B74" s="148" t="s">
        <v>329</v>
      </c>
      <c r="C74" s="149">
        <f>C11+C12-C35</f>
        <v>501802</v>
      </c>
      <c r="D74" s="149">
        <f t="shared" ref="D74:N74" si="4">D11+D12-D35</f>
        <v>514620</v>
      </c>
      <c r="E74" s="149">
        <f t="shared" si="4"/>
        <v>564290</v>
      </c>
      <c r="F74" s="149">
        <f t="shared" si="4"/>
        <v>674660</v>
      </c>
      <c r="G74" s="149">
        <f t="shared" si="4"/>
        <v>654806</v>
      </c>
      <c r="H74" s="149">
        <f t="shared" si="4"/>
        <v>741687</v>
      </c>
      <c r="I74" s="149">
        <f t="shared" si="4"/>
        <v>923287</v>
      </c>
      <c r="J74" s="149">
        <f t="shared" si="4"/>
        <v>1065980</v>
      </c>
      <c r="K74" s="149">
        <f t="shared" si="4"/>
        <v>1085076</v>
      </c>
      <c r="L74" s="149">
        <f t="shared" si="4"/>
        <v>1071550</v>
      </c>
      <c r="M74" s="149">
        <f t="shared" si="4"/>
        <v>980230</v>
      </c>
      <c r="N74" s="149">
        <f t="shared" si="4"/>
        <v>811858</v>
      </c>
    </row>
    <row r="77" spans="1:14" x14ac:dyDescent="0.2">
      <c r="J77" s="37">
        <f>J74/J72</f>
        <v>0.48735772179307119</v>
      </c>
      <c r="K77" s="37">
        <f>K74/K72</f>
        <v>0.48586261215475945</v>
      </c>
      <c r="L77" s="37">
        <f>L74/L72</f>
        <v>0.4864499481567971</v>
      </c>
      <c r="M77" s="37">
        <f>M74/M72</f>
        <v>0.47930311987345453</v>
      </c>
      <c r="N77" s="37">
        <f>N74/N72</f>
        <v>0.38428692130917075</v>
      </c>
    </row>
    <row r="80" spans="1:14" x14ac:dyDescent="0.2">
      <c r="B80" s="3" t="s">
        <v>344</v>
      </c>
      <c r="C80" s="145">
        <f>C67-C6-C7</f>
        <v>-379388</v>
      </c>
      <c r="D80" s="145">
        <f t="shared" ref="D80:N80" si="5">D67-D6-D7</f>
        <v>-520587</v>
      </c>
      <c r="E80" s="145">
        <f t="shared" si="5"/>
        <v>-289461</v>
      </c>
      <c r="F80" s="145">
        <f t="shared" si="5"/>
        <v>-362518</v>
      </c>
      <c r="G80" s="145">
        <f t="shared" si="5"/>
        <v>-534200</v>
      </c>
      <c r="H80" s="145">
        <f t="shared" si="5"/>
        <v>-635236</v>
      </c>
      <c r="I80" s="145">
        <f t="shared" si="5"/>
        <v>-341558</v>
      </c>
      <c r="J80" s="145">
        <f t="shared" si="5"/>
        <v>-314289</v>
      </c>
      <c r="K80" s="145">
        <f t="shared" si="5"/>
        <v>-489439</v>
      </c>
      <c r="L80" s="145">
        <f t="shared" si="5"/>
        <v>-405332</v>
      </c>
      <c r="M80" s="145">
        <f t="shared" si="5"/>
        <v>-1183361</v>
      </c>
      <c r="N80" s="145">
        <f t="shared" si="5"/>
        <v>-1368910</v>
      </c>
    </row>
    <row r="83" spans="2:14" x14ac:dyDescent="0.2">
      <c r="B83" s="3" t="s">
        <v>345</v>
      </c>
      <c r="C83" s="145">
        <f>C50+C67</f>
        <v>1325523</v>
      </c>
      <c r="D83" s="145">
        <f t="shared" ref="D83:N83" si="6">D50+D67</f>
        <v>1362630</v>
      </c>
      <c r="E83" s="145">
        <f t="shared" si="6"/>
        <v>1542051</v>
      </c>
      <c r="F83" s="145">
        <f t="shared" si="6"/>
        <v>1605344</v>
      </c>
      <c r="G83" s="145">
        <f t="shared" si="6"/>
        <v>1856932</v>
      </c>
      <c r="H83" s="145">
        <f t="shared" si="6"/>
        <v>1911626</v>
      </c>
      <c r="I83" s="145">
        <f t="shared" si="6"/>
        <v>2091525</v>
      </c>
      <c r="J83" s="145">
        <f t="shared" si="6"/>
        <v>2185696</v>
      </c>
      <c r="K83" s="145">
        <f t="shared" si="6"/>
        <v>2499291</v>
      </c>
      <c r="L83" s="145">
        <f t="shared" si="6"/>
        <v>2829585</v>
      </c>
      <c r="M83" s="145">
        <f t="shared" si="6"/>
        <v>3047442</v>
      </c>
      <c r="N83" s="145">
        <f t="shared" si="6"/>
        <v>3085448</v>
      </c>
    </row>
    <row r="85" spans="2:14" x14ac:dyDescent="0.2">
      <c r="B85" s="3" t="s">
        <v>346</v>
      </c>
      <c r="C85" s="146">
        <f>C50/C83</f>
        <v>0.78970413942270334</v>
      </c>
      <c r="D85" s="146">
        <f t="shared" ref="D85:N85" si="7">D50/D83</f>
        <v>0.86629679370041757</v>
      </c>
      <c r="E85" s="146">
        <f t="shared" si="7"/>
        <v>0.85475772202086697</v>
      </c>
      <c r="F85" s="146">
        <f t="shared" si="7"/>
        <v>0.91230851456136508</v>
      </c>
      <c r="G85" s="146">
        <f t="shared" si="7"/>
        <v>0.90238414761552932</v>
      </c>
      <c r="H85" s="146">
        <f t="shared" si="7"/>
        <v>0.94210478409479681</v>
      </c>
      <c r="I85" s="146">
        <f t="shared" si="7"/>
        <v>0.9340371260204875</v>
      </c>
      <c r="J85" s="146">
        <f t="shared" si="7"/>
        <v>0.94613340556051706</v>
      </c>
      <c r="K85" s="146">
        <f t="shared" si="7"/>
        <v>0.93143775574752996</v>
      </c>
      <c r="L85" s="146">
        <f t="shared" si="7"/>
        <v>0.92478579014237072</v>
      </c>
      <c r="M85" s="146">
        <f t="shared" si="7"/>
        <v>0.95885992251862384</v>
      </c>
      <c r="N85" s="146">
        <f t="shared" si="7"/>
        <v>0.96095542689424684</v>
      </c>
    </row>
  </sheetData>
  <pageMargins left="0.511811024" right="0.511811024" top="0.78740157499999996" bottom="0.78740157499999996" header="0.31496062000000002" footer="0.31496062000000002"/>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7"/>
  <sheetViews>
    <sheetView showGridLines="0"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3" style="76" customWidth="1"/>
    <col min="2" max="2" width="13.42578125" style="76" bestFit="1" customWidth="1"/>
    <col min="3" max="3" width="18.5703125" style="76" bestFit="1" customWidth="1"/>
    <col min="4" max="4" width="17.85546875" style="76" bestFit="1" customWidth="1"/>
    <col min="5" max="5" width="21.42578125" style="76" bestFit="1" customWidth="1"/>
    <col min="6" max="7" width="18.7109375" style="76" bestFit="1" customWidth="1"/>
    <col min="8" max="8" width="15" style="76" bestFit="1" customWidth="1"/>
    <col min="9" max="9" width="17.7109375" style="76" customWidth="1"/>
    <col min="10" max="16384" width="9.140625" style="76"/>
  </cols>
  <sheetData>
    <row r="1" spans="2:9" x14ac:dyDescent="0.2">
      <c r="B1" s="2" t="s">
        <v>105</v>
      </c>
      <c r="C1" s="2"/>
    </row>
    <row r="2" spans="2:9" x14ac:dyDescent="0.2">
      <c r="B2" s="41" t="s">
        <v>151</v>
      </c>
    </row>
    <row r="4" spans="2:9" x14ac:dyDescent="0.2">
      <c r="B4" s="77" t="s">
        <v>306</v>
      </c>
      <c r="I4" s="109"/>
    </row>
    <row r="5" spans="2:9" ht="12.75" customHeight="1" x14ac:dyDescent="0.2"/>
    <row r="6" spans="2:9" x14ac:dyDescent="0.2">
      <c r="B6" s="124" t="s">
        <v>209</v>
      </c>
      <c r="C6" s="124" t="s">
        <v>210</v>
      </c>
      <c r="D6" s="124" t="s">
        <v>211</v>
      </c>
      <c r="E6" s="124" t="s">
        <v>212</v>
      </c>
      <c r="F6" s="124" t="s">
        <v>213</v>
      </c>
      <c r="G6" s="124" t="s">
        <v>214</v>
      </c>
    </row>
    <row r="7" spans="2:9" x14ac:dyDescent="0.2">
      <c r="B7" s="125" t="s">
        <v>215</v>
      </c>
      <c r="C7" s="126">
        <v>38460</v>
      </c>
      <c r="D7" s="126">
        <v>38461</v>
      </c>
      <c r="E7" s="126">
        <v>38483</v>
      </c>
      <c r="F7" s="125" t="s">
        <v>216</v>
      </c>
      <c r="G7" s="127">
        <v>0.64151506209999998</v>
      </c>
    </row>
    <row r="8" spans="2:9" x14ac:dyDescent="0.2">
      <c r="B8" s="125" t="s">
        <v>215</v>
      </c>
      <c r="C8" s="126">
        <v>38656</v>
      </c>
      <c r="D8" s="126">
        <v>38657</v>
      </c>
      <c r="E8" s="126">
        <v>38673</v>
      </c>
      <c r="F8" s="125" t="s">
        <v>216</v>
      </c>
      <c r="G8" s="127">
        <v>0.38</v>
      </c>
    </row>
    <row r="9" spans="2:9" x14ac:dyDescent="0.2">
      <c r="B9" s="125" t="s">
        <v>215</v>
      </c>
      <c r="C9" s="126">
        <v>38817</v>
      </c>
      <c r="D9" s="126">
        <v>38818</v>
      </c>
      <c r="E9" s="126">
        <v>38833</v>
      </c>
      <c r="F9" s="125" t="s">
        <v>216</v>
      </c>
      <c r="G9" s="127">
        <v>0.43181006300000002</v>
      </c>
    </row>
    <row r="10" spans="2:9" x14ac:dyDescent="0.2">
      <c r="B10" s="125" t="s">
        <v>215</v>
      </c>
      <c r="C10" s="126">
        <v>38938</v>
      </c>
      <c r="D10" s="126">
        <v>38944</v>
      </c>
      <c r="E10" s="126">
        <v>38959</v>
      </c>
      <c r="F10" s="125" t="s">
        <v>216</v>
      </c>
      <c r="G10" s="127">
        <v>0.39</v>
      </c>
    </row>
    <row r="11" spans="2:9" x14ac:dyDescent="0.2">
      <c r="B11" s="125" t="s">
        <v>215</v>
      </c>
      <c r="C11" s="126">
        <v>39030</v>
      </c>
      <c r="D11" s="126">
        <v>39035</v>
      </c>
      <c r="E11" s="126">
        <v>39050</v>
      </c>
      <c r="F11" s="125" t="s">
        <v>216</v>
      </c>
      <c r="G11" s="127">
        <v>0.41</v>
      </c>
    </row>
    <row r="12" spans="2:9" x14ac:dyDescent="0.2">
      <c r="B12" s="125" t="s">
        <v>215</v>
      </c>
      <c r="C12" s="126">
        <v>39156</v>
      </c>
      <c r="D12" s="126">
        <v>39189</v>
      </c>
      <c r="E12" s="126">
        <v>39211</v>
      </c>
      <c r="F12" s="125" t="s">
        <v>216</v>
      </c>
      <c r="G12" s="127">
        <v>0.48261178179999997</v>
      </c>
    </row>
    <row r="13" spans="2:9" x14ac:dyDescent="0.2">
      <c r="B13" s="125" t="s">
        <v>215</v>
      </c>
      <c r="C13" s="126">
        <v>39296</v>
      </c>
      <c r="D13" s="126">
        <v>39301</v>
      </c>
      <c r="E13" s="126">
        <v>39316</v>
      </c>
      <c r="F13" s="125" t="s">
        <v>216</v>
      </c>
      <c r="G13" s="127">
        <v>0.3</v>
      </c>
    </row>
    <row r="14" spans="2:9" x14ac:dyDescent="0.2">
      <c r="B14" s="125" t="s">
        <v>215</v>
      </c>
      <c r="C14" s="126">
        <v>39394</v>
      </c>
      <c r="D14" s="126">
        <v>39402</v>
      </c>
      <c r="E14" s="126">
        <v>39414</v>
      </c>
      <c r="F14" s="125" t="s">
        <v>216</v>
      </c>
      <c r="G14" s="127">
        <v>0.42</v>
      </c>
    </row>
    <row r="15" spans="2:9" x14ac:dyDescent="0.2">
      <c r="B15" s="125" t="s">
        <v>215</v>
      </c>
      <c r="C15" s="126">
        <v>39520</v>
      </c>
      <c r="D15" s="126">
        <v>39556</v>
      </c>
      <c r="E15" s="126">
        <v>39568</v>
      </c>
      <c r="F15" s="125" t="s">
        <v>216</v>
      </c>
      <c r="G15" s="127">
        <v>0.47723861340000001</v>
      </c>
    </row>
    <row r="16" spans="2:9" x14ac:dyDescent="0.2">
      <c r="B16" s="125" t="s">
        <v>215</v>
      </c>
      <c r="C16" s="126">
        <v>39674</v>
      </c>
      <c r="D16" s="126">
        <v>39682</v>
      </c>
      <c r="E16" s="126">
        <v>39694</v>
      </c>
      <c r="F16" s="125" t="s">
        <v>216</v>
      </c>
      <c r="G16" s="127">
        <v>0.34</v>
      </c>
    </row>
    <row r="17" spans="2:7" x14ac:dyDescent="0.2">
      <c r="B17" s="125" t="s">
        <v>215</v>
      </c>
      <c r="C17" s="126">
        <v>39765</v>
      </c>
      <c r="D17" s="126">
        <v>39773</v>
      </c>
      <c r="E17" s="126">
        <v>39785</v>
      </c>
      <c r="F17" s="125" t="s">
        <v>216</v>
      </c>
      <c r="G17" s="127">
        <v>0.31</v>
      </c>
    </row>
    <row r="18" spans="2:7" x14ac:dyDescent="0.2">
      <c r="B18" s="125" t="s">
        <v>215</v>
      </c>
      <c r="C18" s="126">
        <v>39877</v>
      </c>
      <c r="D18" s="126">
        <v>39912</v>
      </c>
      <c r="E18" s="126">
        <v>39926</v>
      </c>
      <c r="F18" s="125" t="s">
        <v>216</v>
      </c>
      <c r="G18" s="127">
        <v>0.44</v>
      </c>
    </row>
    <row r="19" spans="2:7" x14ac:dyDescent="0.2">
      <c r="B19" s="125" t="s">
        <v>215</v>
      </c>
      <c r="C19" s="126">
        <v>39947</v>
      </c>
      <c r="D19" s="126">
        <v>39955</v>
      </c>
      <c r="E19" s="126">
        <v>39967</v>
      </c>
      <c r="F19" s="125" t="s">
        <v>216</v>
      </c>
      <c r="G19" s="127">
        <v>0.25</v>
      </c>
    </row>
    <row r="20" spans="2:7" x14ac:dyDescent="0.2">
      <c r="B20" s="125" t="s">
        <v>215</v>
      </c>
      <c r="C20" s="126">
        <v>40038</v>
      </c>
      <c r="D20" s="126">
        <v>40046</v>
      </c>
      <c r="E20" s="126">
        <v>40058</v>
      </c>
      <c r="F20" s="125" t="s">
        <v>216</v>
      </c>
      <c r="G20" s="127">
        <v>0.3</v>
      </c>
    </row>
    <row r="21" spans="2:7" x14ac:dyDescent="0.2">
      <c r="B21" s="125" t="s">
        <v>215</v>
      </c>
      <c r="C21" s="126">
        <v>40129</v>
      </c>
      <c r="D21" s="126">
        <v>40137</v>
      </c>
      <c r="E21" s="126">
        <v>40149</v>
      </c>
      <c r="F21" s="125" t="s">
        <v>216</v>
      </c>
      <c r="G21" s="127">
        <v>7.0000000000000007E-2</v>
      </c>
    </row>
    <row r="22" spans="2:7" x14ac:dyDescent="0.2">
      <c r="B22" s="125" t="s">
        <v>215</v>
      </c>
      <c r="C22" s="126">
        <v>40241</v>
      </c>
      <c r="D22" s="126">
        <v>40295</v>
      </c>
      <c r="E22" s="126">
        <v>40304</v>
      </c>
      <c r="F22" s="125" t="s">
        <v>216</v>
      </c>
      <c r="G22" s="127">
        <v>0.11333333332999999</v>
      </c>
    </row>
    <row r="23" spans="2:7" x14ac:dyDescent="0.2">
      <c r="B23" s="125" t="s">
        <v>215</v>
      </c>
      <c r="C23" s="126">
        <v>40311</v>
      </c>
      <c r="D23" s="126">
        <v>40319</v>
      </c>
      <c r="E23" s="126">
        <v>40331</v>
      </c>
      <c r="F23" s="125" t="s">
        <v>216</v>
      </c>
      <c r="G23" s="127">
        <v>7.4999999999999997E-2</v>
      </c>
    </row>
    <row r="24" spans="2:7" x14ac:dyDescent="0.2">
      <c r="B24" s="125" t="s">
        <v>215</v>
      </c>
      <c r="C24" s="126">
        <v>40402</v>
      </c>
      <c r="D24" s="126">
        <v>40410</v>
      </c>
      <c r="E24" s="126">
        <v>40423</v>
      </c>
      <c r="F24" s="125" t="s">
        <v>216</v>
      </c>
      <c r="G24" s="127">
        <v>0.04</v>
      </c>
    </row>
    <row r="25" spans="2:7" x14ac:dyDescent="0.2">
      <c r="B25" s="125" t="s">
        <v>215</v>
      </c>
      <c r="C25" s="126">
        <v>40493</v>
      </c>
      <c r="D25" s="126">
        <v>40505</v>
      </c>
      <c r="E25" s="126">
        <v>40520</v>
      </c>
      <c r="F25" s="125" t="s">
        <v>216</v>
      </c>
      <c r="G25" s="127">
        <v>0.12</v>
      </c>
    </row>
    <row r="26" spans="2:7" x14ac:dyDescent="0.2">
      <c r="B26" s="125" t="s">
        <v>215</v>
      </c>
      <c r="C26" s="126">
        <v>40598</v>
      </c>
      <c r="D26" s="126">
        <v>40645</v>
      </c>
      <c r="E26" s="126">
        <v>40659</v>
      </c>
      <c r="F26" s="125" t="s">
        <v>216</v>
      </c>
      <c r="G26" s="127">
        <v>0.17</v>
      </c>
    </row>
    <row r="27" spans="2:7" x14ac:dyDescent="0.2">
      <c r="B27" s="125" t="s">
        <v>215</v>
      </c>
      <c r="C27" s="126">
        <v>40668</v>
      </c>
      <c r="D27" s="126">
        <v>40683</v>
      </c>
      <c r="E27" s="126">
        <v>40702</v>
      </c>
      <c r="F27" s="125" t="s">
        <v>216</v>
      </c>
      <c r="G27" s="127">
        <v>0.15</v>
      </c>
    </row>
    <row r="28" spans="2:7" x14ac:dyDescent="0.2">
      <c r="B28" s="125" t="s">
        <v>215</v>
      </c>
      <c r="C28" s="126">
        <v>40759</v>
      </c>
      <c r="D28" s="126">
        <v>40774</v>
      </c>
      <c r="E28" s="126">
        <v>40786</v>
      </c>
      <c r="F28" s="125" t="s">
        <v>216</v>
      </c>
      <c r="G28" s="127">
        <v>8.8999999999999996E-2</v>
      </c>
    </row>
    <row r="29" spans="2:7" x14ac:dyDescent="0.2">
      <c r="B29" s="125" t="s">
        <v>215</v>
      </c>
      <c r="C29" s="126">
        <v>40857</v>
      </c>
      <c r="D29" s="126">
        <v>40865</v>
      </c>
      <c r="E29" s="126">
        <v>40877</v>
      </c>
      <c r="F29" s="125" t="s">
        <v>216</v>
      </c>
      <c r="G29" s="127">
        <v>0.20100000000000001</v>
      </c>
    </row>
    <row r="30" spans="2:7" x14ac:dyDescent="0.2">
      <c r="B30" s="125" t="s">
        <v>215</v>
      </c>
      <c r="C30" s="126">
        <v>40969</v>
      </c>
      <c r="D30" s="126">
        <v>41011</v>
      </c>
      <c r="E30" s="126">
        <v>41024</v>
      </c>
      <c r="F30" s="125" t="s">
        <v>216</v>
      </c>
      <c r="G30" s="127">
        <v>0.28999999999999998</v>
      </c>
    </row>
    <row r="31" spans="2:7" x14ac:dyDescent="0.2">
      <c r="B31" s="125" t="s">
        <v>215</v>
      </c>
      <c r="C31" s="126">
        <v>41024</v>
      </c>
      <c r="D31" s="126">
        <v>41033</v>
      </c>
      <c r="E31" s="126">
        <v>41045</v>
      </c>
      <c r="F31" s="125" t="s">
        <v>216</v>
      </c>
      <c r="G31" s="127">
        <v>0.19600000000000001</v>
      </c>
    </row>
    <row r="32" spans="2:7" x14ac:dyDescent="0.2">
      <c r="B32" s="125" t="s">
        <v>215</v>
      </c>
      <c r="C32" s="126">
        <v>41116</v>
      </c>
      <c r="D32" s="126">
        <v>41128</v>
      </c>
      <c r="E32" s="126">
        <v>41143</v>
      </c>
      <c r="F32" s="125" t="s">
        <v>216</v>
      </c>
      <c r="G32" s="127">
        <v>0.14199999999999999</v>
      </c>
    </row>
    <row r="33" spans="2:7" x14ac:dyDescent="0.2">
      <c r="B33" s="125" t="s">
        <v>215</v>
      </c>
      <c r="C33" s="126">
        <v>41207</v>
      </c>
      <c r="D33" s="126">
        <v>41220</v>
      </c>
      <c r="E33" s="126">
        <v>41234</v>
      </c>
      <c r="F33" s="125" t="s">
        <v>216</v>
      </c>
      <c r="G33" s="127">
        <v>0.28799999999999998</v>
      </c>
    </row>
    <row r="34" spans="2:7" x14ac:dyDescent="0.2">
      <c r="B34" s="125" t="s">
        <v>215</v>
      </c>
      <c r="C34" s="126">
        <v>41333</v>
      </c>
      <c r="D34" s="126">
        <v>41376</v>
      </c>
      <c r="E34" s="126">
        <v>41388</v>
      </c>
      <c r="F34" s="125" t="s">
        <v>216</v>
      </c>
      <c r="G34" s="127">
        <v>0.35</v>
      </c>
    </row>
    <row r="35" spans="2:7" x14ac:dyDescent="0.2">
      <c r="B35" s="125" t="s">
        <v>215</v>
      </c>
      <c r="C35" s="126">
        <v>41389</v>
      </c>
      <c r="D35" s="126">
        <v>41402</v>
      </c>
      <c r="E35" s="126">
        <v>41416</v>
      </c>
      <c r="F35" s="125" t="s">
        <v>216</v>
      </c>
      <c r="G35" s="127">
        <v>0.21299999999999999</v>
      </c>
    </row>
    <row r="36" spans="2:7" x14ac:dyDescent="0.2">
      <c r="B36" s="125" t="s">
        <v>215</v>
      </c>
      <c r="C36" s="126">
        <v>41480</v>
      </c>
      <c r="D36" s="126">
        <v>41488</v>
      </c>
      <c r="E36" s="126">
        <v>41500</v>
      </c>
      <c r="F36" s="125" t="s">
        <v>216</v>
      </c>
      <c r="G36" s="127">
        <v>0.13800000000000001</v>
      </c>
    </row>
    <row r="37" spans="2:7" x14ac:dyDescent="0.2">
      <c r="B37" s="125" t="s">
        <v>215</v>
      </c>
      <c r="C37" s="126">
        <v>41571</v>
      </c>
      <c r="D37" s="126">
        <v>41583</v>
      </c>
      <c r="E37" s="126">
        <v>41592</v>
      </c>
      <c r="F37" s="125" t="s">
        <v>216</v>
      </c>
      <c r="G37" s="127">
        <v>0.27900000000000003</v>
      </c>
    </row>
    <row r="38" spans="2:7" x14ac:dyDescent="0.2">
      <c r="B38" s="125" t="s">
        <v>215</v>
      </c>
      <c r="C38" s="126">
        <v>41683</v>
      </c>
      <c r="D38" s="126">
        <v>41740</v>
      </c>
      <c r="E38" s="126">
        <v>41752</v>
      </c>
      <c r="F38" s="125" t="s">
        <v>216</v>
      </c>
      <c r="G38" s="127">
        <v>0.36849014385000001</v>
      </c>
    </row>
    <row r="39" spans="2:7" x14ac:dyDescent="0.2">
      <c r="B39" s="125" t="s">
        <v>215</v>
      </c>
      <c r="C39" s="126">
        <v>41753</v>
      </c>
      <c r="D39" s="126">
        <v>41759</v>
      </c>
      <c r="E39" s="126">
        <v>41773</v>
      </c>
      <c r="F39" s="125" t="s">
        <v>216</v>
      </c>
      <c r="G39" s="127">
        <v>0.14006319019999999</v>
      </c>
    </row>
    <row r="40" spans="2:7" x14ac:dyDescent="0.2">
      <c r="B40" s="125" t="s">
        <v>215</v>
      </c>
      <c r="C40" s="126">
        <v>41844</v>
      </c>
      <c r="D40" s="126">
        <v>41852</v>
      </c>
      <c r="E40" s="126">
        <v>41864</v>
      </c>
      <c r="F40" s="125" t="s">
        <v>216</v>
      </c>
      <c r="G40" s="127">
        <v>9.9446953850000006E-2</v>
      </c>
    </row>
    <row r="41" spans="2:7" x14ac:dyDescent="0.2">
      <c r="B41" s="125" t="s">
        <v>215</v>
      </c>
      <c r="C41" s="126">
        <v>41935</v>
      </c>
      <c r="D41" s="126">
        <v>41943</v>
      </c>
      <c r="E41" s="126">
        <v>41955</v>
      </c>
      <c r="F41" s="125" t="s">
        <v>216</v>
      </c>
      <c r="G41" s="127">
        <v>0.17805518276000001</v>
      </c>
    </row>
    <row r="42" spans="2:7" x14ac:dyDescent="0.2">
      <c r="B42" s="125" t="s">
        <v>215</v>
      </c>
      <c r="C42" s="126">
        <v>42047</v>
      </c>
      <c r="D42" s="126">
        <v>42104</v>
      </c>
      <c r="E42" s="126">
        <v>42117</v>
      </c>
      <c r="F42" s="125" t="s">
        <v>216</v>
      </c>
      <c r="G42" s="127">
        <v>0.31749834570000002</v>
      </c>
    </row>
    <row r="43" spans="2:7" x14ac:dyDescent="0.2">
      <c r="B43" s="125" t="s">
        <v>215</v>
      </c>
      <c r="C43" s="126">
        <v>42117</v>
      </c>
      <c r="D43" s="126">
        <v>42122</v>
      </c>
      <c r="E43" s="126">
        <v>42137</v>
      </c>
      <c r="F43" s="125" t="s">
        <v>216</v>
      </c>
      <c r="G43" s="127">
        <v>0.22412560153</v>
      </c>
    </row>
    <row r="44" spans="2:7" x14ac:dyDescent="0.2">
      <c r="B44" s="125" t="s">
        <v>215</v>
      </c>
      <c r="C44" s="126">
        <v>42208</v>
      </c>
      <c r="D44" s="126">
        <v>42215</v>
      </c>
      <c r="E44" s="126">
        <v>42228</v>
      </c>
      <c r="F44" s="125" t="s">
        <v>216</v>
      </c>
      <c r="G44" s="127">
        <v>0.14597887846999999</v>
      </c>
    </row>
    <row r="45" spans="2:7" x14ac:dyDescent="0.2">
      <c r="B45" s="125" t="s">
        <v>215</v>
      </c>
      <c r="C45" s="126">
        <v>42299</v>
      </c>
      <c r="D45" s="126">
        <v>42306</v>
      </c>
      <c r="E45" s="126">
        <v>42319</v>
      </c>
      <c r="F45" s="125" t="s">
        <v>216</v>
      </c>
      <c r="G45" s="127">
        <v>0.17880214099</v>
      </c>
    </row>
    <row r="46" spans="2:7" x14ac:dyDescent="0.2">
      <c r="B46" s="125" t="s">
        <v>215</v>
      </c>
      <c r="C46" s="126">
        <v>42425</v>
      </c>
      <c r="D46" s="126">
        <v>42475</v>
      </c>
      <c r="E46" s="126">
        <v>42487</v>
      </c>
      <c r="F46" s="125" t="s">
        <v>216</v>
      </c>
      <c r="G46" s="127">
        <v>3.6226862530000001E-2</v>
      </c>
    </row>
    <row r="47" spans="2:7" x14ac:dyDescent="0.2">
      <c r="B47" s="125" t="s">
        <v>215</v>
      </c>
      <c r="C47" s="126">
        <v>42425</v>
      </c>
      <c r="D47" s="126">
        <v>42475</v>
      </c>
      <c r="E47" s="126">
        <v>42487</v>
      </c>
      <c r="F47" s="125" t="s">
        <v>308</v>
      </c>
      <c r="G47" s="127">
        <v>0.33253524874000001</v>
      </c>
    </row>
    <row r="48" spans="2:7" x14ac:dyDescent="0.2">
      <c r="B48" s="125" t="s">
        <v>215</v>
      </c>
      <c r="C48" s="126">
        <v>42488</v>
      </c>
      <c r="D48" s="126">
        <v>42494</v>
      </c>
      <c r="E48" s="126">
        <v>42508</v>
      </c>
      <c r="F48" s="125" t="s">
        <v>216</v>
      </c>
      <c r="G48" s="127">
        <v>0.17022753600000001</v>
      </c>
    </row>
    <row r="49" spans="2:7" x14ac:dyDescent="0.2">
      <c r="B49" s="125" t="s">
        <v>215</v>
      </c>
      <c r="C49" s="126">
        <v>42488</v>
      </c>
      <c r="D49" s="126">
        <v>42494</v>
      </c>
      <c r="E49" s="126">
        <v>42508</v>
      </c>
      <c r="F49" s="125" t="s">
        <v>308</v>
      </c>
      <c r="G49" s="127">
        <v>9.9760575000000004E-2</v>
      </c>
    </row>
    <row r="50" spans="2:7" x14ac:dyDescent="0.2">
      <c r="B50" s="125" t="s">
        <v>215</v>
      </c>
      <c r="C50" s="126">
        <v>42579</v>
      </c>
      <c r="D50" s="126">
        <v>42585</v>
      </c>
      <c r="E50" s="126">
        <v>42599</v>
      </c>
      <c r="F50" s="125" t="s">
        <v>216</v>
      </c>
      <c r="G50" s="127">
        <v>0.151320706</v>
      </c>
    </row>
    <row r="51" spans="2:7" x14ac:dyDescent="0.2">
      <c r="B51" s="125" t="s">
        <v>215</v>
      </c>
      <c r="C51" s="126">
        <v>42663</v>
      </c>
      <c r="D51" s="126">
        <v>42671</v>
      </c>
      <c r="E51" s="126">
        <v>42690</v>
      </c>
      <c r="F51" s="125" t="s">
        <v>216</v>
      </c>
      <c r="G51" s="127">
        <v>0.253036223</v>
      </c>
    </row>
    <row r="52" spans="2:7" x14ac:dyDescent="0.2">
      <c r="B52" s="125" t="s">
        <v>215</v>
      </c>
      <c r="C52" s="126">
        <v>42835</v>
      </c>
      <c r="D52" s="126">
        <v>42838</v>
      </c>
      <c r="E52" s="126">
        <v>42851</v>
      </c>
      <c r="F52" s="125" t="s">
        <v>216</v>
      </c>
      <c r="G52" s="127">
        <v>6.1832682999999999E-2</v>
      </c>
    </row>
    <row r="53" spans="2:7" x14ac:dyDescent="0.2">
      <c r="B53" s="125" t="s">
        <v>215</v>
      </c>
      <c r="C53" s="126">
        <v>42835</v>
      </c>
      <c r="D53" s="126">
        <v>42838</v>
      </c>
      <c r="E53" s="126">
        <v>42851</v>
      </c>
      <c r="F53" s="125" t="s">
        <v>308</v>
      </c>
      <c r="G53" s="127">
        <v>0.43230666699999998</v>
      </c>
    </row>
    <row r="54" spans="2:7" x14ac:dyDescent="0.2">
      <c r="B54" s="125" t="s">
        <v>215</v>
      </c>
      <c r="C54" s="126">
        <v>42852</v>
      </c>
      <c r="D54" s="126">
        <v>42858</v>
      </c>
      <c r="E54" s="126">
        <v>42872</v>
      </c>
      <c r="F54" s="125" t="s">
        <v>216</v>
      </c>
      <c r="G54" s="127">
        <v>0.22971466300000001</v>
      </c>
    </row>
    <row r="55" spans="2:7" x14ac:dyDescent="0.2">
      <c r="B55" s="125" t="s">
        <v>215</v>
      </c>
      <c r="C55" s="126">
        <v>42852</v>
      </c>
      <c r="D55" s="126">
        <v>42858</v>
      </c>
      <c r="E55" s="126">
        <v>42872</v>
      </c>
      <c r="F55" s="125" t="s">
        <v>308</v>
      </c>
      <c r="G55" s="127">
        <v>9.9763077000000006E-2</v>
      </c>
    </row>
    <row r="56" spans="2:7" x14ac:dyDescent="0.2">
      <c r="B56" s="125" t="s">
        <v>215</v>
      </c>
      <c r="C56" s="126">
        <v>42943</v>
      </c>
      <c r="D56" s="126">
        <v>42951</v>
      </c>
      <c r="E56" s="126">
        <v>42963</v>
      </c>
      <c r="F56" s="125" t="s">
        <v>216</v>
      </c>
      <c r="G56" s="127">
        <v>0.18484167300000001</v>
      </c>
    </row>
    <row r="57" spans="2:7" x14ac:dyDescent="0.2">
      <c r="B57" s="125"/>
      <c r="C57" s="126"/>
      <c r="D57" s="126"/>
      <c r="E57" s="126"/>
      <c r="F57" s="125"/>
      <c r="G57" s="127"/>
    </row>
  </sheetData>
  <printOptions horizontalCentered="1"/>
  <pageMargins left="0" right="0" top="0" bottom="0" header="0" footer="0"/>
  <pageSetup paperSize="9" scale="8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55"/>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RowHeight="12.75" x14ac:dyDescent="0.2"/>
  <cols>
    <col min="1" max="1" width="3" style="1" bestFit="1" customWidth="1"/>
    <col min="2" max="2" width="82.140625" style="3" customWidth="1"/>
    <col min="3" max="61" width="12.7109375" style="3" customWidth="1"/>
    <col min="62" max="62" width="12.28515625" style="3" bestFit="1" customWidth="1"/>
    <col min="63" max="63" width="12.7109375" style="3" customWidth="1"/>
    <col min="64" max="67" width="12.28515625" style="3" bestFit="1" customWidth="1"/>
    <col min="68" max="69" width="12.7109375" style="3" customWidth="1"/>
    <col min="70" max="70" width="12.28515625" style="3" bestFit="1" customWidth="1"/>
    <col min="71" max="71" width="12.7109375" style="3" customWidth="1"/>
    <col min="72" max="72" width="12.28515625" style="3" bestFit="1" customWidth="1"/>
    <col min="73" max="86" width="12.7109375" style="3" customWidth="1"/>
    <col min="87" max="16384" width="9.140625" style="3"/>
  </cols>
  <sheetData>
    <row r="1" spans="2:86" x14ac:dyDescent="0.2">
      <c r="B1" s="2" t="s">
        <v>105</v>
      </c>
    </row>
    <row r="2" spans="2:86" x14ac:dyDescent="0.2">
      <c r="B2" s="41"/>
    </row>
    <row r="3" spans="2:86" x14ac:dyDescent="0.2">
      <c r="B3" s="38" t="s">
        <v>137</v>
      </c>
      <c r="C3" s="24" t="s">
        <v>79</v>
      </c>
      <c r="D3" s="24" t="s">
        <v>80</v>
      </c>
      <c r="E3" s="24" t="s">
        <v>81</v>
      </c>
      <c r="F3" s="24" t="s">
        <v>3</v>
      </c>
      <c r="G3" s="24" t="s">
        <v>82</v>
      </c>
      <c r="H3" s="24" t="s">
        <v>4</v>
      </c>
      <c r="I3" s="24" t="s">
        <v>83</v>
      </c>
      <c r="J3" s="24" t="s">
        <v>5</v>
      </c>
      <c r="K3" s="24" t="s">
        <v>6</v>
      </c>
      <c r="L3" s="24" t="s">
        <v>84</v>
      </c>
      <c r="M3" s="24" t="s">
        <v>85</v>
      </c>
      <c r="N3" s="24" t="s">
        <v>7</v>
      </c>
      <c r="O3" s="24" t="s">
        <v>86</v>
      </c>
      <c r="P3" s="24" t="s">
        <v>8</v>
      </c>
      <c r="Q3" s="24" t="s">
        <v>87</v>
      </c>
      <c r="R3" s="24" t="s">
        <v>9</v>
      </c>
      <c r="S3" s="24" t="s">
        <v>10</v>
      </c>
      <c r="T3" s="24" t="s">
        <v>88</v>
      </c>
      <c r="U3" s="24" t="s">
        <v>89</v>
      </c>
      <c r="V3" s="24" t="s">
        <v>11</v>
      </c>
      <c r="W3" s="24" t="s">
        <v>90</v>
      </c>
      <c r="X3" s="24" t="s">
        <v>12</v>
      </c>
      <c r="Y3" s="24" t="s">
        <v>91</v>
      </c>
      <c r="Z3" s="24" t="s">
        <v>13</v>
      </c>
      <c r="AA3" s="24" t="s">
        <v>14</v>
      </c>
      <c r="AB3" s="24" t="s">
        <v>92</v>
      </c>
      <c r="AC3" s="24" t="s">
        <v>93</v>
      </c>
      <c r="AD3" s="24" t="s">
        <v>15</v>
      </c>
      <c r="AE3" s="24" t="s">
        <v>94</v>
      </c>
      <c r="AF3" s="24" t="s">
        <v>16</v>
      </c>
      <c r="AG3" s="24" t="s">
        <v>95</v>
      </c>
      <c r="AH3" s="24" t="s">
        <v>17</v>
      </c>
      <c r="AI3" s="24" t="s">
        <v>18</v>
      </c>
      <c r="AJ3" s="24" t="s">
        <v>96</v>
      </c>
      <c r="AK3" s="24" t="s">
        <v>97</v>
      </c>
      <c r="AL3" s="24" t="s">
        <v>19</v>
      </c>
      <c r="AM3" s="24" t="s">
        <v>98</v>
      </c>
      <c r="AN3" s="24" t="s">
        <v>20</v>
      </c>
      <c r="AO3" s="24" t="s">
        <v>99</v>
      </c>
      <c r="AP3" s="24" t="s">
        <v>21</v>
      </c>
      <c r="AQ3" s="24" t="s">
        <v>22</v>
      </c>
      <c r="AR3" s="24" t="s">
        <v>100</v>
      </c>
      <c r="AS3" s="24" t="s">
        <v>101</v>
      </c>
      <c r="AT3" s="24" t="s">
        <v>23</v>
      </c>
      <c r="AU3" s="24" t="s">
        <v>102</v>
      </c>
      <c r="AV3" s="24" t="s">
        <v>24</v>
      </c>
      <c r="AW3" s="24" t="s">
        <v>103</v>
      </c>
      <c r="AX3" s="24" t="s">
        <v>25</v>
      </c>
      <c r="AY3" s="24" t="s">
        <v>26</v>
      </c>
      <c r="AZ3" s="24" t="s">
        <v>104</v>
      </c>
      <c r="BA3" s="24" t="s">
        <v>219</v>
      </c>
      <c r="BB3" s="24" t="s">
        <v>220</v>
      </c>
      <c r="BC3" s="24" t="s">
        <v>223</v>
      </c>
      <c r="BD3" s="24" t="s">
        <v>221</v>
      </c>
      <c r="BE3" s="24" t="s">
        <v>242</v>
      </c>
      <c r="BF3" s="24" t="s">
        <v>243</v>
      </c>
      <c r="BG3" s="24" t="s">
        <v>238</v>
      </c>
      <c r="BH3" s="24" t="s">
        <v>244</v>
      </c>
      <c r="BI3" s="24" t="s">
        <v>258</v>
      </c>
      <c r="BJ3" s="24" t="s">
        <v>259</v>
      </c>
      <c r="BK3" s="24" t="s">
        <v>260</v>
      </c>
      <c r="BL3" s="24" t="s">
        <v>261</v>
      </c>
      <c r="BM3" s="24" t="s">
        <v>262</v>
      </c>
      <c r="BN3" s="24" t="s">
        <v>263</v>
      </c>
      <c r="BO3" s="23" t="s">
        <v>264</v>
      </c>
      <c r="BP3" s="24" t="s">
        <v>278</v>
      </c>
      <c r="BQ3" s="24" t="s">
        <v>280</v>
      </c>
      <c r="BR3" s="24" t="s">
        <v>281</v>
      </c>
      <c r="BS3" s="24" t="s">
        <v>282</v>
      </c>
      <c r="BT3" s="24" t="s">
        <v>283</v>
      </c>
      <c r="BU3" s="24" t="s">
        <v>289</v>
      </c>
      <c r="BV3" s="24" t="s">
        <v>290</v>
      </c>
      <c r="BW3" s="23" t="s">
        <v>288</v>
      </c>
      <c r="BX3" s="24" t="s">
        <v>307</v>
      </c>
      <c r="BY3" s="24" t="s">
        <v>309</v>
      </c>
      <c r="BZ3" s="24" t="s">
        <v>310</v>
      </c>
      <c r="CA3" s="24" t="s">
        <v>314</v>
      </c>
      <c r="CB3" s="24" t="s">
        <v>313</v>
      </c>
      <c r="CC3" s="24" t="s">
        <v>318</v>
      </c>
      <c r="CD3" s="24" t="s">
        <v>316</v>
      </c>
      <c r="CE3" s="24" t="s">
        <v>317</v>
      </c>
      <c r="CF3" s="24" t="s">
        <v>319</v>
      </c>
      <c r="CG3" s="24" t="s">
        <v>320</v>
      </c>
      <c r="CH3" s="24" t="s">
        <v>321</v>
      </c>
    </row>
    <row r="4" spans="2:86" x14ac:dyDescent="0.2">
      <c r="B4" s="3" t="s">
        <v>138</v>
      </c>
      <c r="C4" s="39">
        <v>2.1379999999999999</v>
      </c>
      <c r="D4" s="39">
        <v>2.0503999999999998</v>
      </c>
      <c r="E4" s="39">
        <v>1.9261999999999999</v>
      </c>
      <c r="F4" s="39">
        <v>1.9261999999999999</v>
      </c>
      <c r="G4" s="39">
        <v>1.8389</v>
      </c>
      <c r="H4" s="39">
        <v>1.8389</v>
      </c>
      <c r="I4" s="39">
        <v>1.7713000000000001</v>
      </c>
      <c r="J4" s="39">
        <v>1.7713000000000001</v>
      </c>
      <c r="K4" s="39">
        <v>1.7713000000000001</v>
      </c>
      <c r="L4" s="39">
        <v>1.7491000000000001</v>
      </c>
      <c r="M4" s="39">
        <v>1.5919000000000001</v>
      </c>
      <c r="N4" s="39">
        <v>1.5919000000000001</v>
      </c>
      <c r="O4" s="39">
        <v>1.9142999999999999</v>
      </c>
      <c r="P4" s="39">
        <v>1.9142999999999999</v>
      </c>
      <c r="Q4" s="39">
        <v>2.3370000000000002</v>
      </c>
      <c r="R4" s="39">
        <v>2.3370000000000002</v>
      </c>
      <c r="S4" s="39">
        <v>2.3370000000000002</v>
      </c>
      <c r="T4" s="39">
        <v>2.3151999999999999</v>
      </c>
      <c r="U4" s="39">
        <v>1.9516</v>
      </c>
      <c r="V4" s="39">
        <v>1.9516</v>
      </c>
      <c r="W4" s="39">
        <v>1.7781</v>
      </c>
      <c r="X4" s="39">
        <v>1.7781</v>
      </c>
      <c r="Y4" s="39">
        <v>1.7412000000000001</v>
      </c>
      <c r="Z4" s="39">
        <v>1.7412000000000001</v>
      </c>
      <c r="AA4" s="39">
        <v>1.7412000000000001</v>
      </c>
      <c r="AB4" s="39">
        <v>1.7809999999999999</v>
      </c>
      <c r="AC4" s="39">
        <v>1.8015000000000001</v>
      </c>
      <c r="AD4" s="39">
        <v>1.8015000000000001</v>
      </c>
      <c r="AE4" s="39">
        <v>1.6941999999999999</v>
      </c>
      <c r="AF4" s="39">
        <v>1.6941999999999999</v>
      </c>
      <c r="AG4" s="39">
        <v>1.6661999999999999</v>
      </c>
      <c r="AH4" s="39">
        <v>1.6661999999999999</v>
      </c>
      <c r="AI4" s="39">
        <v>1.6661999999999999</v>
      </c>
      <c r="AJ4" s="39">
        <v>1.6287</v>
      </c>
      <c r="AK4" s="39">
        <v>1.5610999999999999</v>
      </c>
      <c r="AL4" s="39">
        <v>1.5610999999999999</v>
      </c>
      <c r="AM4" s="39">
        <v>1.8544</v>
      </c>
      <c r="AN4" s="39">
        <v>1.8544</v>
      </c>
      <c r="AO4" s="39">
        <v>1.8757999999999999</v>
      </c>
      <c r="AP4" s="39">
        <v>1.8757999999999999</v>
      </c>
      <c r="AQ4" s="39">
        <v>1.8757999999999999</v>
      </c>
      <c r="AR4" s="39">
        <v>1.8221000000000001</v>
      </c>
      <c r="AS4" s="39">
        <v>2.0213000000000001</v>
      </c>
      <c r="AT4" s="39">
        <v>2.0213000000000001</v>
      </c>
      <c r="AU4" s="39">
        <v>2.0306000000000002</v>
      </c>
      <c r="AV4" s="39">
        <v>2.0306000000000002</v>
      </c>
      <c r="AW4" s="39">
        <v>2.0434999999999999</v>
      </c>
      <c r="AX4" s="39">
        <v>2.0434999999999999</v>
      </c>
      <c r="AY4" s="39">
        <v>2.0434999999999999</v>
      </c>
      <c r="AZ4" s="39">
        <v>2.0137999999999998</v>
      </c>
      <c r="BA4" s="39">
        <v>2.2155999999999998</v>
      </c>
      <c r="BB4" s="39">
        <v>2.2155999999999998</v>
      </c>
      <c r="BC4" s="39">
        <v>2.23</v>
      </c>
      <c r="BD4" s="39">
        <v>2.23</v>
      </c>
      <c r="BE4" s="39">
        <v>2.3426</v>
      </c>
      <c r="BF4" s="39">
        <v>2.3426</v>
      </c>
      <c r="BG4" s="39">
        <v>2.3426</v>
      </c>
      <c r="BH4" s="39">
        <v>2.2629999999999999</v>
      </c>
      <c r="BI4" s="39">
        <v>2.2025000000000001</v>
      </c>
      <c r="BJ4" s="39">
        <v>2.2025000000000001</v>
      </c>
      <c r="BK4" s="39">
        <v>2.4510000000000001</v>
      </c>
      <c r="BL4" s="39">
        <v>2.4510000000000001</v>
      </c>
      <c r="BM4" s="39">
        <v>2.6562000000000001</v>
      </c>
      <c r="BN4" s="39">
        <v>2.6562000000000001</v>
      </c>
      <c r="BO4" s="39">
        <v>2.6562000000000001</v>
      </c>
      <c r="BP4" s="39">
        <v>3.2080000000000002</v>
      </c>
      <c r="BQ4" s="39">
        <v>3.1025999999999998</v>
      </c>
      <c r="BR4" s="39">
        <v>3.1025999999999998</v>
      </c>
      <c r="BS4" s="39">
        <v>3.9729000000000001</v>
      </c>
      <c r="BT4" s="39">
        <v>3.9729000000000001</v>
      </c>
      <c r="BU4" s="39">
        <v>3.9047999999999998</v>
      </c>
      <c r="BV4" s="39">
        <v>3.9047999999999998</v>
      </c>
      <c r="BW4" s="39">
        <v>3.9047999999999998</v>
      </c>
      <c r="BX4" s="39">
        <v>3.5589</v>
      </c>
      <c r="BY4" s="39">
        <v>3.2098</v>
      </c>
      <c r="BZ4" s="39">
        <v>3.2098</v>
      </c>
      <c r="CA4" s="39">
        <v>3.2462</v>
      </c>
      <c r="CB4" s="39">
        <v>3.2462</v>
      </c>
      <c r="CC4" s="39">
        <v>3.2591000000000001</v>
      </c>
      <c r="CD4" s="39">
        <v>3.2591000000000001</v>
      </c>
      <c r="CE4" s="39">
        <v>3.2591000000000001</v>
      </c>
      <c r="CF4" s="39">
        <v>3.1684000000000001</v>
      </c>
      <c r="CG4" s="39">
        <v>3.3081999999999998</v>
      </c>
      <c r="CH4" s="39">
        <v>3.3081999999999998</v>
      </c>
    </row>
    <row r="5" spans="2:86" x14ac:dyDescent="0.2">
      <c r="B5" s="3" t="s">
        <v>139</v>
      </c>
      <c r="C5" s="39">
        <v>2.1760999999999999</v>
      </c>
      <c r="D5" s="39">
        <v>2.1078000000000001</v>
      </c>
      <c r="E5" s="39">
        <v>1.9818</v>
      </c>
      <c r="F5" s="39">
        <v>2.0448</v>
      </c>
      <c r="G5" s="39">
        <v>1.9160999999999999</v>
      </c>
      <c r="H5" s="39">
        <v>2.0019</v>
      </c>
      <c r="I5" s="39">
        <v>1.7856000000000001</v>
      </c>
      <c r="J5" s="39">
        <v>1.8509</v>
      </c>
      <c r="K5" s="39">
        <v>1.9479</v>
      </c>
      <c r="L5" s="39">
        <v>1.7364999999999999</v>
      </c>
      <c r="M5" s="39">
        <v>1.6560999999999999</v>
      </c>
      <c r="N5" s="39">
        <v>1.6962999999999999</v>
      </c>
      <c r="O5" s="39">
        <v>1.6677999999999999</v>
      </c>
      <c r="P5" s="39">
        <v>1.6868000000000001</v>
      </c>
      <c r="Q5" s="39">
        <v>2.2778999999999998</v>
      </c>
      <c r="R5" s="39">
        <v>1.9728000000000001</v>
      </c>
      <c r="S5" s="39">
        <v>1.8346</v>
      </c>
      <c r="T5" s="39">
        <v>2.3113000000000001</v>
      </c>
      <c r="U5" s="39">
        <v>2.0748000000000002</v>
      </c>
      <c r="V5" s="39">
        <v>2.1930000000000001</v>
      </c>
      <c r="W5" s="39">
        <v>1.8658999999999999</v>
      </c>
      <c r="X5" s="39">
        <v>2.0840000000000001</v>
      </c>
      <c r="Y5" s="39">
        <v>1.7383</v>
      </c>
      <c r="Z5" s="39">
        <v>1.8021</v>
      </c>
      <c r="AA5" s="39">
        <v>1.9976</v>
      </c>
      <c r="AB5" s="39">
        <v>1.8024</v>
      </c>
      <c r="AC5" s="39">
        <v>1.7921</v>
      </c>
      <c r="AD5" s="39">
        <v>1.7972999999999999</v>
      </c>
      <c r="AE5" s="39">
        <v>1.7493000000000001</v>
      </c>
      <c r="AF5" s="39">
        <v>1.7813000000000001</v>
      </c>
      <c r="AG5" s="39">
        <v>1.6967000000000001</v>
      </c>
      <c r="AH5" s="39">
        <v>1.7230000000000001</v>
      </c>
      <c r="AI5" s="39">
        <v>1.7601</v>
      </c>
      <c r="AJ5" s="39">
        <v>1.6673</v>
      </c>
      <c r="AK5" s="39">
        <v>1.5955999999999999</v>
      </c>
      <c r="AL5" s="39">
        <v>1.6315</v>
      </c>
      <c r="AM5" s="39">
        <v>1.6369</v>
      </c>
      <c r="AN5" s="39">
        <v>1.6333</v>
      </c>
      <c r="AO5" s="39">
        <v>1.8</v>
      </c>
      <c r="AP5" s="39">
        <v>1.7184999999999999</v>
      </c>
      <c r="AQ5" s="39">
        <v>1.675</v>
      </c>
      <c r="AR5" s="39">
        <v>1.7678</v>
      </c>
      <c r="AS5" s="39">
        <v>1.9633</v>
      </c>
      <c r="AT5" s="39">
        <v>1.8655999999999999</v>
      </c>
      <c r="AU5" s="39">
        <v>2.0287000000000002</v>
      </c>
      <c r="AV5" s="39">
        <v>1.92</v>
      </c>
      <c r="AW5" s="39">
        <v>2.0585</v>
      </c>
      <c r="AX5" s="39">
        <v>2.0436000000000001</v>
      </c>
      <c r="AY5" s="39">
        <v>1.9545999999999999</v>
      </c>
      <c r="AZ5" s="39">
        <v>1.9957</v>
      </c>
      <c r="BA5" s="39">
        <v>2.0699999999999998</v>
      </c>
      <c r="BB5" s="39">
        <v>2.0329000000000002</v>
      </c>
      <c r="BC5" s="39">
        <v>2.2883</v>
      </c>
      <c r="BD5" s="39">
        <v>2.1179999999999999</v>
      </c>
      <c r="BE5" s="39">
        <v>2.2765</v>
      </c>
      <c r="BF5" s="39">
        <v>2.2824</v>
      </c>
      <c r="BG5" s="39">
        <v>2.1576</v>
      </c>
      <c r="BH5" s="39">
        <v>2.3639999999999999</v>
      </c>
      <c r="BI5" s="39">
        <v>2.229733</v>
      </c>
      <c r="BJ5" s="39">
        <v>2.2968670000000002</v>
      </c>
      <c r="BK5" s="39">
        <v>2.2751670000000002</v>
      </c>
      <c r="BL5" s="39">
        <v>2.2896329999999998</v>
      </c>
      <c r="BM5" s="39">
        <v>2.5453999999999999</v>
      </c>
      <c r="BN5" s="39">
        <v>2.4102999999999999</v>
      </c>
      <c r="BO5" s="39">
        <v>2.3536000000000001</v>
      </c>
      <c r="BP5" s="39">
        <v>2.8633999999999999</v>
      </c>
      <c r="BQ5" s="39">
        <v>3.0722</v>
      </c>
      <c r="BR5" s="39">
        <v>2.9678</v>
      </c>
      <c r="BS5" s="39">
        <v>3.548</v>
      </c>
      <c r="BT5" s="39">
        <v>3.1612</v>
      </c>
      <c r="BU5" s="39">
        <v>3.8426</v>
      </c>
      <c r="BV5" s="39">
        <v>3.6953</v>
      </c>
      <c r="BW5" s="39">
        <v>3.3315000000000001</v>
      </c>
      <c r="BX5" s="39">
        <v>3.91</v>
      </c>
      <c r="BY5" s="39">
        <v>3.5099</v>
      </c>
      <c r="BZ5" s="39">
        <v>3.7099000000000002</v>
      </c>
      <c r="CA5" s="39">
        <v>3.2471999999999999</v>
      </c>
      <c r="CB5" s="39">
        <v>3.5556999999999999</v>
      </c>
      <c r="CC5" s="39">
        <v>3.2934000000000001</v>
      </c>
      <c r="CD5" s="39">
        <v>3.2703000000000002</v>
      </c>
      <c r="CE5" s="39">
        <v>3.4901</v>
      </c>
      <c r="CF5" s="39">
        <v>3.1429</v>
      </c>
      <c r="CG5" s="39">
        <v>3.2136999999999998</v>
      </c>
      <c r="CH5" s="39">
        <v>3.1783000000000001</v>
      </c>
    </row>
    <row r="6" spans="2:86" x14ac:dyDescent="0.2">
      <c r="B6" s="2"/>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K6" s="4"/>
      <c r="BP6" s="4"/>
      <c r="BQ6" s="4"/>
      <c r="BS6" s="4"/>
    </row>
    <row r="7" spans="2:86" x14ac:dyDescent="0.2">
      <c r="B7" s="75" t="s">
        <v>198</v>
      </c>
      <c r="C7" s="23" t="str">
        <f t="shared" ref="C7:AH7" si="0">C10</f>
        <v>2006</v>
      </c>
      <c r="D7" s="23" t="str">
        <f t="shared" si="0"/>
        <v>1T07</v>
      </c>
      <c r="E7" s="23" t="str">
        <f t="shared" si="0"/>
        <v>2T07</v>
      </c>
      <c r="F7" s="23" t="str">
        <f t="shared" si="0"/>
        <v>1S07</v>
      </c>
      <c r="G7" s="23" t="str">
        <f t="shared" si="0"/>
        <v>3T07</v>
      </c>
      <c r="H7" s="23" t="str">
        <f t="shared" si="0"/>
        <v>9M07</v>
      </c>
      <c r="I7" s="23" t="str">
        <f t="shared" si="0"/>
        <v>4T07</v>
      </c>
      <c r="J7" s="23" t="str">
        <f t="shared" si="0"/>
        <v>2S07</v>
      </c>
      <c r="K7" s="23" t="str">
        <f t="shared" si="0"/>
        <v>2007</v>
      </c>
      <c r="L7" s="23" t="str">
        <f t="shared" si="0"/>
        <v>1T08</v>
      </c>
      <c r="M7" s="23" t="str">
        <f t="shared" si="0"/>
        <v>2T08</v>
      </c>
      <c r="N7" s="23" t="str">
        <f t="shared" si="0"/>
        <v>1S08</v>
      </c>
      <c r="O7" s="23" t="str">
        <f t="shared" si="0"/>
        <v>3T08</v>
      </c>
      <c r="P7" s="23" t="str">
        <f t="shared" si="0"/>
        <v>9M08</v>
      </c>
      <c r="Q7" s="23" t="str">
        <f t="shared" si="0"/>
        <v>4T08</v>
      </c>
      <c r="R7" s="23" t="str">
        <f t="shared" si="0"/>
        <v>2S08</v>
      </c>
      <c r="S7" s="23" t="str">
        <f t="shared" si="0"/>
        <v>2008</v>
      </c>
      <c r="T7" s="23" t="str">
        <f t="shared" si="0"/>
        <v>1T09</v>
      </c>
      <c r="U7" s="23" t="str">
        <f t="shared" si="0"/>
        <v>2T09</v>
      </c>
      <c r="V7" s="23" t="str">
        <f t="shared" si="0"/>
        <v>1S09</v>
      </c>
      <c r="W7" s="23" t="str">
        <f t="shared" si="0"/>
        <v>3T09</v>
      </c>
      <c r="X7" s="23" t="str">
        <f t="shared" si="0"/>
        <v>9M09</v>
      </c>
      <c r="Y7" s="23" t="str">
        <f t="shared" si="0"/>
        <v>4T09</v>
      </c>
      <c r="Z7" s="23" t="str">
        <f t="shared" si="0"/>
        <v>2S09</v>
      </c>
      <c r="AA7" s="23" t="str">
        <f t="shared" si="0"/>
        <v>2009</v>
      </c>
      <c r="AB7" s="23" t="str">
        <f t="shared" si="0"/>
        <v>1T10</v>
      </c>
      <c r="AC7" s="23" t="str">
        <f t="shared" si="0"/>
        <v>2T10</v>
      </c>
      <c r="AD7" s="23" t="str">
        <f t="shared" si="0"/>
        <v>1S10</v>
      </c>
      <c r="AE7" s="23" t="str">
        <f t="shared" si="0"/>
        <v>3T10</v>
      </c>
      <c r="AF7" s="23" t="str">
        <f t="shared" si="0"/>
        <v>9M10</v>
      </c>
      <c r="AG7" s="23" t="str">
        <f t="shared" si="0"/>
        <v>4T10</v>
      </c>
      <c r="AH7" s="23" t="str">
        <f t="shared" si="0"/>
        <v>2S10</v>
      </c>
      <c r="AI7" s="23" t="str">
        <f t="shared" ref="AI7:BL7" si="1">AI10</f>
        <v>2010</v>
      </c>
      <c r="AJ7" s="23" t="str">
        <f t="shared" si="1"/>
        <v>1T11</v>
      </c>
      <c r="AK7" s="23" t="str">
        <f t="shared" si="1"/>
        <v>2T11</v>
      </c>
      <c r="AL7" s="23" t="str">
        <f t="shared" si="1"/>
        <v>1S11</v>
      </c>
      <c r="AM7" s="23" t="str">
        <f t="shared" si="1"/>
        <v>3T11</v>
      </c>
      <c r="AN7" s="23" t="str">
        <f t="shared" si="1"/>
        <v>9M11</v>
      </c>
      <c r="AO7" s="23" t="str">
        <f t="shared" si="1"/>
        <v>4T11</v>
      </c>
      <c r="AP7" s="23" t="str">
        <f t="shared" si="1"/>
        <v>2S11</v>
      </c>
      <c r="AQ7" s="23" t="str">
        <f t="shared" si="1"/>
        <v>2011</v>
      </c>
      <c r="AR7" s="23" t="str">
        <f t="shared" si="1"/>
        <v>1T12</v>
      </c>
      <c r="AS7" s="23" t="str">
        <f t="shared" si="1"/>
        <v>2T12</v>
      </c>
      <c r="AT7" s="23" t="str">
        <f t="shared" si="1"/>
        <v>1S12</v>
      </c>
      <c r="AU7" s="23" t="str">
        <f t="shared" si="1"/>
        <v>3T12</v>
      </c>
      <c r="AV7" s="23" t="str">
        <f t="shared" si="1"/>
        <v>9M12</v>
      </c>
      <c r="AW7" s="23" t="str">
        <f t="shared" si="1"/>
        <v>4T12</v>
      </c>
      <c r="AX7" s="23" t="str">
        <f t="shared" si="1"/>
        <v>2S12</v>
      </c>
      <c r="AY7" s="23" t="str">
        <f t="shared" si="1"/>
        <v>2012</v>
      </c>
      <c r="AZ7" s="23" t="str">
        <f t="shared" si="1"/>
        <v>1T13</v>
      </c>
      <c r="BA7" s="23" t="str">
        <f t="shared" si="1"/>
        <v>2T13</v>
      </c>
      <c r="BB7" s="23" t="str">
        <f t="shared" si="1"/>
        <v>1S13</v>
      </c>
      <c r="BC7" s="23" t="str">
        <f t="shared" si="1"/>
        <v>3T13</v>
      </c>
      <c r="BD7" s="23" t="str">
        <f t="shared" si="1"/>
        <v>9M13</v>
      </c>
      <c r="BE7" s="23" t="str">
        <f t="shared" si="1"/>
        <v>4T13</v>
      </c>
      <c r="BF7" s="23" t="str">
        <f t="shared" si="1"/>
        <v>2S13</v>
      </c>
      <c r="BG7" s="23" t="str">
        <f t="shared" si="1"/>
        <v>2013</v>
      </c>
      <c r="BH7" s="23" t="str">
        <f t="shared" si="1"/>
        <v>1T14</v>
      </c>
      <c r="BI7" s="23" t="str">
        <f t="shared" si="1"/>
        <v>2T14</v>
      </c>
      <c r="BJ7" s="23" t="str">
        <f t="shared" si="1"/>
        <v>1S14</v>
      </c>
      <c r="BK7" s="23" t="str">
        <f t="shared" si="1"/>
        <v>3T14</v>
      </c>
      <c r="BL7" s="23" t="str">
        <f t="shared" si="1"/>
        <v>9M14</v>
      </c>
      <c r="BM7" s="45" t="s">
        <v>262</v>
      </c>
      <c r="BN7" s="45" t="s">
        <v>263</v>
      </c>
      <c r="BO7" s="117" t="s">
        <v>264</v>
      </c>
      <c r="BP7" s="24" t="s">
        <v>278</v>
      </c>
      <c r="BQ7" s="24" t="s">
        <v>280</v>
      </c>
      <c r="BR7" s="24" t="s">
        <v>281</v>
      </c>
      <c r="BS7" s="24" t="s">
        <v>282</v>
      </c>
      <c r="BT7" s="24" t="s">
        <v>283</v>
      </c>
      <c r="BU7" s="24" t="s">
        <v>289</v>
      </c>
      <c r="BV7" s="24" t="s">
        <v>290</v>
      </c>
      <c r="BW7" s="23" t="s">
        <v>288</v>
      </c>
      <c r="BX7" s="24" t="s">
        <v>307</v>
      </c>
      <c r="BY7" s="24" t="s">
        <v>309</v>
      </c>
      <c r="BZ7" s="24" t="s">
        <v>310</v>
      </c>
      <c r="CA7" s="24" t="s">
        <v>314</v>
      </c>
      <c r="CB7" s="24" t="s">
        <v>313</v>
      </c>
      <c r="CC7" s="24" t="s">
        <v>318</v>
      </c>
      <c r="CD7" s="24" t="s">
        <v>316</v>
      </c>
      <c r="CE7" s="24" t="s">
        <v>317</v>
      </c>
      <c r="CF7" s="24" t="s">
        <v>319</v>
      </c>
      <c r="CG7" s="24" t="s">
        <v>320</v>
      </c>
      <c r="CH7" s="24" t="s">
        <v>321</v>
      </c>
    </row>
    <row r="8" spans="2:86" x14ac:dyDescent="0.2">
      <c r="B8" s="3" t="s">
        <v>197</v>
      </c>
      <c r="C8" s="9">
        <v>12229</v>
      </c>
      <c r="D8" s="9"/>
      <c r="E8" s="9"/>
      <c r="F8" s="9"/>
      <c r="G8" s="9"/>
      <c r="H8" s="9"/>
      <c r="I8" s="9"/>
      <c r="J8" s="9"/>
      <c r="K8" s="9">
        <v>19867</v>
      </c>
      <c r="L8" s="9"/>
      <c r="M8" s="9"/>
      <c r="N8" s="9"/>
      <c r="O8" s="9"/>
      <c r="P8" s="9"/>
      <c r="Q8" s="9"/>
      <c r="R8" s="9"/>
      <c r="S8" s="9">
        <v>24187</v>
      </c>
      <c r="T8" s="9">
        <v>4624</v>
      </c>
      <c r="U8" s="9">
        <v>9041</v>
      </c>
      <c r="V8" s="9">
        <v>13665</v>
      </c>
      <c r="W8" s="9">
        <v>10544</v>
      </c>
      <c r="X8" s="9">
        <v>24209</v>
      </c>
      <c r="Y8" s="9">
        <v>11168</v>
      </c>
      <c r="Z8" s="9">
        <v>21712</v>
      </c>
      <c r="AA8" s="9">
        <v>35377</v>
      </c>
      <c r="AB8" s="9">
        <v>8311</v>
      </c>
      <c r="AC8" s="9">
        <v>7085</v>
      </c>
      <c r="AD8" s="9">
        <v>15396</v>
      </c>
      <c r="AE8" s="9">
        <v>8662</v>
      </c>
      <c r="AF8" s="9">
        <v>24058</v>
      </c>
      <c r="AG8" s="9">
        <v>8957</v>
      </c>
      <c r="AH8" s="9">
        <v>17620</v>
      </c>
      <c r="AI8" s="9">
        <v>33016</v>
      </c>
      <c r="AJ8" s="9">
        <v>4920</v>
      </c>
      <c r="AK8" s="9">
        <v>6961</v>
      </c>
      <c r="AL8" s="9">
        <v>11881</v>
      </c>
      <c r="AM8" s="9">
        <v>15157</v>
      </c>
      <c r="AN8" s="9">
        <v>27038</v>
      </c>
      <c r="AO8" s="9">
        <v>12317</v>
      </c>
      <c r="AP8" s="9">
        <v>27474</v>
      </c>
      <c r="AQ8" s="9">
        <v>39355</v>
      </c>
      <c r="AR8" s="9">
        <v>7077</v>
      </c>
      <c r="AS8" s="9">
        <v>17496</v>
      </c>
      <c r="AT8" s="9">
        <v>24573</v>
      </c>
      <c r="AU8" s="9">
        <v>13073</v>
      </c>
      <c r="AV8" s="9">
        <v>37646</v>
      </c>
      <c r="AW8" s="9">
        <v>25968</v>
      </c>
      <c r="AX8" s="9">
        <v>39040</v>
      </c>
      <c r="AY8" s="9">
        <v>63613</v>
      </c>
      <c r="AZ8" s="9">
        <v>12353</v>
      </c>
      <c r="BA8" s="9">
        <v>42415</v>
      </c>
      <c r="BB8" s="9">
        <v>54769</v>
      </c>
      <c r="BC8" s="9">
        <v>49173.56620999999</v>
      </c>
      <c r="BD8" s="9">
        <v>103942.24204000001</v>
      </c>
      <c r="BE8" s="9">
        <v>50093.779150000002</v>
      </c>
      <c r="BF8" s="9">
        <v>99267.345360000007</v>
      </c>
      <c r="BG8" s="9">
        <v>154036.02119000003</v>
      </c>
      <c r="BH8" s="9">
        <v>38648.911829999997</v>
      </c>
      <c r="BI8" s="9">
        <v>27091.700000000004</v>
      </c>
      <c r="BJ8" s="9">
        <v>65740.611829999994</v>
      </c>
      <c r="BK8" s="9">
        <v>30600</v>
      </c>
      <c r="BL8" s="9">
        <v>96340.611829999994</v>
      </c>
      <c r="BM8" s="9">
        <v>22749</v>
      </c>
      <c r="BN8" s="9">
        <v>53349</v>
      </c>
      <c r="BO8" s="9">
        <v>119089.61183000001</v>
      </c>
      <c r="BP8" s="9">
        <v>22531</v>
      </c>
      <c r="BQ8" s="9">
        <v>21676</v>
      </c>
      <c r="BR8" s="9">
        <v>44206</v>
      </c>
      <c r="BS8" s="9">
        <v>26044</v>
      </c>
      <c r="BT8" s="9">
        <v>70250</v>
      </c>
      <c r="BU8" s="9">
        <v>2975</v>
      </c>
      <c r="BV8" s="9">
        <v>29019</v>
      </c>
      <c r="BW8" s="9">
        <v>73225</v>
      </c>
      <c r="BX8" s="9">
        <v>13384</v>
      </c>
      <c r="BY8" s="9">
        <v>25057</v>
      </c>
      <c r="BZ8" s="9">
        <v>38441</v>
      </c>
      <c r="CA8" s="9">
        <v>13617.7</v>
      </c>
      <c r="CB8" s="9">
        <v>52058.7</v>
      </c>
      <c r="CC8" s="9">
        <v>19409.3</v>
      </c>
      <c r="CD8" s="9">
        <v>33027</v>
      </c>
      <c r="CE8" s="9">
        <v>71468</v>
      </c>
      <c r="CF8" s="9">
        <v>22245</v>
      </c>
      <c r="CG8" s="9">
        <v>29399</v>
      </c>
      <c r="CH8" s="9">
        <v>51644</v>
      </c>
    </row>
    <row r="9" spans="2:86" x14ac:dyDescent="0.2">
      <c r="B9" s="2"/>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K9" s="4"/>
      <c r="BP9" s="4"/>
      <c r="BQ9" s="4"/>
      <c r="BS9" s="4"/>
    </row>
    <row r="10" spans="2:86" ht="15" x14ac:dyDescent="0.25">
      <c r="B10" s="85" t="s">
        <v>74</v>
      </c>
      <c r="C10" s="23" t="s">
        <v>79</v>
      </c>
      <c r="D10" s="24" t="s">
        <v>80</v>
      </c>
      <c r="E10" s="24" t="s">
        <v>81</v>
      </c>
      <c r="F10" s="24" t="s">
        <v>3</v>
      </c>
      <c r="G10" s="24" t="s">
        <v>82</v>
      </c>
      <c r="H10" s="24" t="s">
        <v>4</v>
      </c>
      <c r="I10" s="24" t="s">
        <v>83</v>
      </c>
      <c r="J10" s="24" t="s">
        <v>5</v>
      </c>
      <c r="K10" s="23" t="s">
        <v>6</v>
      </c>
      <c r="L10" s="24" t="s">
        <v>84</v>
      </c>
      <c r="M10" s="24" t="s">
        <v>85</v>
      </c>
      <c r="N10" s="24" t="s">
        <v>7</v>
      </c>
      <c r="O10" s="24" t="s">
        <v>86</v>
      </c>
      <c r="P10" s="24" t="s">
        <v>8</v>
      </c>
      <c r="Q10" s="24" t="s">
        <v>87</v>
      </c>
      <c r="R10" s="24" t="s">
        <v>9</v>
      </c>
      <c r="S10" s="23" t="s">
        <v>10</v>
      </c>
      <c r="T10" s="24" t="s">
        <v>88</v>
      </c>
      <c r="U10" s="24" t="s">
        <v>89</v>
      </c>
      <c r="V10" s="24" t="s">
        <v>11</v>
      </c>
      <c r="W10" s="24" t="s">
        <v>90</v>
      </c>
      <c r="X10" s="24" t="s">
        <v>12</v>
      </c>
      <c r="Y10" s="24" t="s">
        <v>91</v>
      </c>
      <c r="Z10" s="24" t="s">
        <v>13</v>
      </c>
      <c r="AA10" s="23" t="s">
        <v>14</v>
      </c>
      <c r="AB10" s="24" t="s">
        <v>92</v>
      </c>
      <c r="AC10" s="24" t="s">
        <v>93</v>
      </c>
      <c r="AD10" s="24" t="s">
        <v>15</v>
      </c>
      <c r="AE10" s="24" t="s">
        <v>94</v>
      </c>
      <c r="AF10" s="24" t="s">
        <v>16</v>
      </c>
      <c r="AG10" s="24" t="s">
        <v>95</v>
      </c>
      <c r="AH10" s="24" t="s">
        <v>17</v>
      </c>
      <c r="AI10" s="23" t="s">
        <v>18</v>
      </c>
      <c r="AJ10" s="24" t="s">
        <v>96</v>
      </c>
      <c r="AK10" s="24" t="s">
        <v>97</v>
      </c>
      <c r="AL10" s="24" t="s">
        <v>19</v>
      </c>
      <c r="AM10" s="24" t="s">
        <v>98</v>
      </c>
      <c r="AN10" s="24" t="s">
        <v>20</v>
      </c>
      <c r="AO10" s="24" t="s">
        <v>99</v>
      </c>
      <c r="AP10" s="24" t="s">
        <v>21</v>
      </c>
      <c r="AQ10" s="23" t="s">
        <v>22</v>
      </c>
      <c r="AR10" s="24" t="s">
        <v>100</v>
      </c>
      <c r="AS10" s="24" t="s">
        <v>101</v>
      </c>
      <c r="AT10" s="24" t="s">
        <v>23</v>
      </c>
      <c r="AU10" s="24" t="s">
        <v>102</v>
      </c>
      <c r="AV10" s="24" t="s">
        <v>24</v>
      </c>
      <c r="AW10" s="24" t="s">
        <v>103</v>
      </c>
      <c r="AX10" s="24" t="s">
        <v>25</v>
      </c>
      <c r="AY10" s="23" t="s">
        <v>26</v>
      </c>
      <c r="AZ10" s="24" t="s">
        <v>104</v>
      </c>
      <c r="BA10" s="24" t="s">
        <v>219</v>
      </c>
      <c r="BB10" s="24" t="s">
        <v>220</v>
      </c>
      <c r="BC10" s="45" t="s">
        <v>223</v>
      </c>
      <c r="BD10" s="45" t="s">
        <v>221</v>
      </c>
      <c r="BE10" s="45" t="s">
        <v>236</v>
      </c>
      <c r="BF10" s="45" t="s">
        <v>237</v>
      </c>
      <c r="BG10" s="45" t="s">
        <v>238</v>
      </c>
      <c r="BH10" s="45" t="s">
        <v>244</v>
      </c>
      <c r="BI10" s="45" t="s">
        <v>258</v>
      </c>
      <c r="BJ10" s="45" t="s">
        <v>259</v>
      </c>
      <c r="BK10" s="45" t="s">
        <v>260</v>
      </c>
      <c r="BL10" s="45" t="s">
        <v>261</v>
      </c>
      <c r="BM10" s="45" t="s">
        <v>262</v>
      </c>
      <c r="BN10" s="45" t="s">
        <v>263</v>
      </c>
      <c r="BO10" s="117" t="s">
        <v>264</v>
      </c>
      <c r="BP10" s="24" t="s">
        <v>278</v>
      </c>
      <c r="BQ10" s="24" t="s">
        <v>280</v>
      </c>
      <c r="BR10" s="24" t="s">
        <v>281</v>
      </c>
      <c r="BS10" s="24" t="s">
        <v>282</v>
      </c>
      <c r="BT10" s="24" t="s">
        <v>283</v>
      </c>
      <c r="BU10" s="24" t="s">
        <v>289</v>
      </c>
      <c r="BV10" s="24" t="s">
        <v>290</v>
      </c>
      <c r="BW10" s="23" t="s">
        <v>288</v>
      </c>
      <c r="BX10" s="24" t="s">
        <v>307</v>
      </c>
      <c r="BY10" s="24" t="s">
        <v>309</v>
      </c>
      <c r="BZ10" s="24" t="s">
        <v>310</v>
      </c>
      <c r="CA10" s="24" t="s">
        <v>314</v>
      </c>
      <c r="CB10" s="24" t="s">
        <v>313</v>
      </c>
      <c r="CC10" s="24" t="s">
        <v>318</v>
      </c>
      <c r="CD10" s="24" t="s">
        <v>316</v>
      </c>
      <c r="CE10" s="24" t="s">
        <v>317</v>
      </c>
      <c r="CF10" s="24" t="s">
        <v>319</v>
      </c>
      <c r="CG10" s="24" t="s">
        <v>320</v>
      </c>
      <c r="CH10" s="24" t="s">
        <v>321</v>
      </c>
    </row>
    <row r="11" spans="2:86" x14ac:dyDescent="0.2">
      <c r="B11" s="20" t="s">
        <v>75</v>
      </c>
      <c r="C11" s="21">
        <v>3.1</v>
      </c>
      <c r="D11" s="21">
        <v>3.4</v>
      </c>
      <c r="E11" s="21">
        <v>3.3</v>
      </c>
      <c r="F11" s="21">
        <v>3.3</v>
      </c>
      <c r="G11" s="21">
        <v>3.5</v>
      </c>
      <c r="H11" s="21">
        <v>3.5</v>
      </c>
      <c r="I11" s="21">
        <v>4.3</v>
      </c>
      <c r="J11" s="21">
        <v>4.3</v>
      </c>
      <c r="K11" s="21">
        <v>4.3</v>
      </c>
      <c r="L11" s="21">
        <v>4.8</v>
      </c>
      <c r="M11" s="21">
        <v>5.0999999999999996</v>
      </c>
      <c r="N11" s="21">
        <v>5.0999999999999996</v>
      </c>
      <c r="O11" s="21">
        <v>4</v>
      </c>
      <c r="P11" s="21">
        <v>4</v>
      </c>
      <c r="Q11" s="21">
        <v>4.4000000000000004</v>
      </c>
      <c r="R11" s="21">
        <v>4.4000000000000004</v>
      </c>
      <c r="S11" s="21">
        <v>4.4000000000000004</v>
      </c>
      <c r="T11" s="21">
        <v>4.5999999999999996</v>
      </c>
      <c r="U11" s="21">
        <v>4.2</v>
      </c>
      <c r="V11" s="21">
        <v>4.2</v>
      </c>
      <c r="W11" s="21">
        <v>4.3</v>
      </c>
      <c r="X11" s="21">
        <v>4.3</v>
      </c>
      <c r="Y11" s="21">
        <v>5.2</v>
      </c>
      <c r="Z11" s="21">
        <v>5.2</v>
      </c>
      <c r="AA11" s="21">
        <v>5.2</v>
      </c>
      <c r="AB11" s="21">
        <v>5.4</v>
      </c>
      <c r="AC11" s="21">
        <v>7.7</v>
      </c>
      <c r="AD11" s="21">
        <v>7.7</v>
      </c>
      <c r="AE11" s="21">
        <v>7</v>
      </c>
      <c r="AF11" s="21">
        <v>7</v>
      </c>
      <c r="AG11" s="21">
        <v>5.6</v>
      </c>
      <c r="AH11" s="21">
        <v>5.6</v>
      </c>
      <c r="AI11" s="21">
        <v>5.6</v>
      </c>
      <c r="AJ11" s="21">
        <v>6.4</v>
      </c>
      <c r="AK11" s="21">
        <v>5.9</v>
      </c>
      <c r="AL11" s="21">
        <v>5.9</v>
      </c>
      <c r="AM11" s="21">
        <v>5.3</v>
      </c>
      <c r="AN11" s="21">
        <v>5.3</v>
      </c>
      <c r="AO11" s="21">
        <v>7.5</v>
      </c>
      <c r="AP11" s="21">
        <v>7.5</v>
      </c>
      <c r="AQ11" s="21">
        <v>7.5</v>
      </c>
      <c r="AR11" s="21">
        <v>5.7</v>
      </c>
      <c r="AS11" s="21">
        <v>8.5</v>
      </c>
      <c r="AT11" s="21">
        <v>8.5</v>
      </c>
      <c r="AU11" s="21">
        <v>8.1999999999999993</v>
      </c>
      <c r="AV11" s="21">
        <v>8.1999999999999993</v>
      </c>
      <c r="AW11" s="21">
        <v>6.1</v>
      </c>
      <c r="AX11" s="21">
        <v>6.1</v>
      </c>
      <c r="AY11" s="21">
        <v>6.1</v>
      </c>
      <c r="AZ11" s="21">
        <v>5.6</v>
      </c>
      <c r="BA11" s="21">
        <v>7.3</v>
      </c>
      <c r="BB11" s="21">
        <v>7.3</v>
      </c>
      <c r="BC11" s="21">
        <v>5.993014962468675</v>
      </c>
      <c r="BD11" s="21">
        <v>5.993014962468675</v>
      </c>
      <c r="BE11" s="21">
        <v>6.6456357712139411</v>
      </c>
      <c r="BF11" s="21">
        <v>6.6456357712139411</v>
      </c>
      <c r="BG11" s="21">
        <v>6.6456357712139411</v>
      </c>
      <c r="BH11" s="21">
        <v>4.6218456779215451</v>
      </c>
      <c r="BI11" s="21">
        <v>7.3891788388550719</v>
      </c>
      <c r="BJ11" s="21">
        <v>7.3891788388550719</v>
      </c>
      <c r="BK11" s="21">
        <v>5.866119885358863</v>
      </c>
      <c r="BL11" s="21">
        <v>5.866119885358863</v>
      </c>
      <c r="BM11" s="21">
        <v>6.3496140691766527</v>
      </c>
      <c r="BN11" s="21">
        <v>6.3496140691766527</v>
      </c>
      <c r="BO11" s="21">
        <v>6.3496140691766527</v>
      </c>
      <c r="BP11" s="21">
        <v>5.5996707611688219</v>
      </c>
      <c r="BQ11" s="21">
        <v>6.4787545147712606</v>
      </c>
      <c r="BR11" s="21">
        <v>6.4787545147712606</v>
      </c>
      <c r="BS11" s="21">
        <v>5.8</v>
      </c>
      <c r="BT11" s="21">
        <v>5.8</v>
      </c>
      <c r="BU11" s="21">
        <v>6.0274994054308646</v>
      </c>
      <c r="BV11" s="21">
        <v>6.0274994054308646</v>
      </c>
      <c r="BW11" s="21">
        <v>6.0274994054308646</v>
      </c>
      <c r="BX11" s="21">
        <v>4.8681370174030212</v>
      </c>
      <c r="BY11" s="21">
        <v>8.1959359949689254</v>
      </c>
      <c r="BZ11" s="21">
        <v>8.1959359949689254</v>
      </c>
      <c r="CA11" s="21">
        <v>8.6403549560857282</v>
      </c>
      <c r="CB11" s="21">
        <v>8.6403549560857282</v>
      </c>
      <c r="CC11" s="21">
        <v>8.385721175584024</v>
      </c>
      <c r="CD11" s="21">
        <v>8.385721175584024</v>
      </c>
      <c r="CE11" s="21">
        <v>8.385721175584024</v>
      </c>
      <c r="CF11" s="21">
        <v>5.7720372820829891</v>
      </c>
      <c r="CG11" s="21">
        <v>9.4171915883322033</v>
      </c>
      <c r="CH11" s="21">
        <v>9.4171915883322033</v>
      </c>
    </row>
    <row r="12" spans="2:86" x14ac:dyDescent="0.2">
      <c r="B12" s="20" t="s">
        <v>76</v>
      </c>
      <c r="C12" s="22">
        <v>5.6</v>
      </c>
      <c r="D12" s="22">
        <v>6.2</v>
      </c>
      <c r="E12" s="22">
        <v>5.8</v>
      </c>
      <c r="F12" s="22">
        <v>5.8</v>
      </c>
      <c r="G12" s="22">
        <v>5.5</v>
      </c>
      <c r="H12" s="22">
        <v>5.5</v>
      </c>
      <c r="I12" s="22">
        <v>7.5</v>
      </c>
      <c r="J12" s="22">
        <v>7.5</v>
      </c>
      <c r="K12" s="22">
        <v>7.5</v>
      </c>
      <c r="L12" s="22">
        <v>9</v>
      </c>
      <c r="M12" s="22">
        <v>9.8000000000000007</v>
      </c>
      <c r="N12" s="22">
        <v>9.8000000000000007</v>
      </c>
      <c r="O12" s="22">
        <v>7.7</v>
      </c>
      <c r="P12" s="22">
        <v>7.7</v>
      </c>
      <c r="Q12" s="22">
        <v>5.4</v>
      </c>
      <c r="R12" s="22">
        <v>5.4</v>
      </c>
      <c r="S12" s="22">
        <v>5.4</v>
      </c>
      <c r="T12" s="22">
        <v>6.1</v>
      </c>
      <c r="U12" s="22">
        <v>5.2</v>
      </c>
      <c r="V12" s="22">
        <v>5.2</v>
      </c>
      <c r="W12" s="22">
        <v>4.8</v>
      </c>
      <c r="X12" s="22">
        <v>4.8</v>
      </c>
      <c r="Y12" s="22">
        <v>4.9000000000000004</v>
      </c>
      <c r="Z12" s="22">
        <v>4.9000000000000004</v>
      </c>
      <c r="AA12" s="22">
        <v>4.9000000000000004</v>
      </c>
      <c r="AB12" s="22">
        <v>6</v>
      </c>
      <c r="AC12" s="22">
        <v>8.8000000000000007</v>
      </c>
      <c r="AD12" s="22">
        <v>8.8000000000000007</v>
      </c>
      <c r="AE12" s="22">
        <v>7.8</v>
      </c>
      <c r="AF12" s="22">
        <v>7.8</v>
      </c>
      <c r="AG12" s="22">
        <v>4.8</v>
      </c>
      <c r="AH12" s="22">
        <v>4.8</v>
      </c>
      <c r="AI12" s="22">
        <v>4.8</v>
      </c>
      <c r="AJ12" s="22">
        <v>6.7</v>
      </c>
      <c r="AK12" s="22">
        <v>6.2</v>
      </c>
      <c r="AL12" s="22">
        <v>6.2</v>
      </c>
      <c r="AM12" s="22">
        <v>5.5</v>
      </c>
      <c r="AN12" s="22">
        <v>5.5</v>
      </c>
      <c r="AO12" s="22">
        <v>7.2</v>
      </c>
      <c r="AP12" s="22">
        <v>7.2</v>
      </c>
      <c r="AQ12" s="22">
        <v>7.2</v>
      </c>
      <c r="AR12" s="22">
        <v>5.9</v>
      </c>
      <c r="AS12" s="22">
        <v>9</v>
      </c>
      <c r="AT12" s="22">
        <v>9</v>
      </c>
      <c r="AU12" s="22">
        <v>8.6</v>
      </c>
      <c r="AV12" s="22">
        <v>8.6</v>
      </c>
      <c r="AW12" s="22">
        <v>5.0999999999999996</v>
      </c>
      <c r="AX12" s="22">
        <v>5.0999999999999996</v>
      </c>
      <c r="AY12" s="22">
        <v>5.0999999999999996</v>
      </c>
      <c r="AZ12" s="22">
        <v>5.0999999999999996</v>
      </c>
      <c r="BA12" s="22">
        <v>6.8</v>
      </c>
      <c r="BB12" s="22">
        <v>6.8</v>
      </c>
      <c r="BC12" s="22">
        <v>5.3300094834749681</v>
      </c>
      <c r="BD12" s="22">
        <v>5.3300094834749681</v>
      </c>
      <c r="BE12" s="22">
        <v>5.9427009885430042</v>
      </c>
      <c r="BF12" s="22">
        <v>5.9427009885430042</v>
      </c>
      <c r="BG12" s="22">
        <v>5.9427009885430042</v>
      </c>
      <c r="BH12" s="22">
        <v>4.3675923747334817</v>
      </c>
      <c r="BI12" s="22">
        <v>6.9248265886604461</v>
      </c>
      <c r="BJ12" s="22">
        <v>6.9248265886604461</v>
      </c>
      <c r="BK12" s="22">
        <v>5.8116657720522458</v>
      </c>
      <c r="BL12" s="22">
        <v>5.8116657720522458</v>
      </c>
      <c r="BM12" s="22">
        <v>6.7606621206157378</v>
      </c>
      <c r="BN12" s="22">
        <v>6.7606621206157378</v>
      </c>
      <c r="BO12" s="22">
        <v>6.7606621206157378</v>
      </c>
      <c r="BP12" s="22">
        <v>5.8542476465664519</v>
      </c>
      <c r="BQ12" s="22">
        <v>7.54577837997312</v>
      </c>
      <c r="BR12" s="22">
        <v>7.54577837997312</v>
      </c>
      <c r="BS12" s="22">
        <v>5.5</v>
      </c>
      <c r="BT12" s="22">
        <v>5.5</v>
      </c>
      <c r="BU12" s="22">
        <v>5.3840930888575462</v>
      </c>
      <c r="BV12" s="22">
        <v>5.3840930888575462</v>
      </c>
      <c r="BW12" s="22">
        <v>5.3840930888575462</v>
      </c>
      <c r="BX12" s="22">
        <v>4.1766130655923401</v>
      </c>
      <c r="BY12" s="22">
        <v>8.116539644226954</v>
      </c>
      <c r="BZ12" s="22">
        <v>8.116539644226954</v>
      </c>
      <c r="CA12" s="22">
        <v>9.1911339569608774</v>
      </c>
      <c r="CB12" s="22">
        <v>9.1911339569608774</v>
      </c>
      <c r="CC12" s="22">
        <v>9.0527701419477609</v>
      </c>
      <c r="CD12" s="22">
        <v>9.0527701419477609</v>
      </c>
      <c r="CE12" s="22">
        <v>9.0527701419477609</v>
      </c>
      <c r="CF12" s="22">
        <v>5.8144555593585929</v>
      </c>
      <c r="CG12" s="22">
        <v>10.186275858719933</v>
      </c>
      <c r="CH12" s="22">
        <v>10.186275858719933</v>
      </c>
    </row>
    <row r="13" spans="2:86" x14ac:dyDescent="0.2">
      <c r="B13" s="20" t="s">
        <v>77</v>
      </c>
      <c r="C13" s="21">
        <v>3</v>
      </c>
      <c r="D13" s="21">
        <v>4.0999999999999996</v>
      </c>
      <c r="E13" s="21">
        <v>4.2</v>
      </c>
      <c r="F13" s="21">
        <v>4.2</v>
      </c>
      <c r="G13" s="21">
        <v>3.3</v>
      </c>
      <c r="H13" s="21">
        <v>3.3</v>
      </c>
      <c r="I13" s="21">
        <v>4.2</v>
      </c>
      <c r="J13" s="21">
        <v>4.2</v>
      </c>
      <c r="K13" s="21">
        <v>4.2</v>
      </c>
      <c r="L13" s="21">
        <v>5.7</v>
      </c>
      <c r="M13" s="21">
        <v>6.4</v>
      </c>
      <c r="N13" s="21">
        <v>6.4</v>
      </c>
      <c r="O13" s="21">
        <v>4.3</v>
      </c>
      <c r="P13" s="21">
        <v>4.3</v>
      </c>
      <c r="Q13" s="21">
        <v>3.8</v>
      </c>
      <c r="R13" s="21">
        <v>3.8</v>
      </c>
      <c r="S13" s="21">
        <v>3.8</v>
      </c>
      <c r="T13" s="21">
        <v>3.8</v>
      </c>
      <c r="U13" s="21">
        <v>3.4</v>
      </c>
      <c r="V13" s="21">
        <v>3.4</v>
      </c>
      <c r="W13" s="21">
        <v>2.9</v>
      </c>
      <c r="X13" s="21">
        <v>2.9</v>
      </c>
      <c r="Y13" s="21">
        <v>3.1</v>
      </c>
      <c r="Z13" s="21">
        <v>3.1</v>
      </c>
      <c r="AA13" s="21">
        <v>3.1</v>
      </c>
      <c r="AB13" s="21">
        <v>3.3</v>
      </c>
      <c r="AC13" s="21">
        <v>5</v>
      </c>
      <c r="AD13" s="21">
        <v>5</v>
      </c>
      <c r="AE13" s="21">
        <v>4.2</v>
      </c>
      <c r="AF13" s="21">
        <v>4.2</v>
      </c>
      <c r="AG13" s="21">
        <v>3.4</v>
      </c>
      <c r="AH13" s="21">
        <v>3.4</v>
      </c>
      <c r="AI13" s="21">
        <v>3.4</v>
      </c>
      <c r="AJ13" s="21">
        <v>4.3</v>
      </c>
      <c r="AK13" s="21">
        <v>4.0999999999999996</v>
      </c>
      <c r="AL13" s="21">
        <v>4.0999999999999996</v>
      </c>
      <c r="AM13" s="21">
        <v>3.3</v>
      </c>
      <c r="AN13" s="21">
        <v>3.3</v>
      </c>
      <c r="AO13" s="21">
        <v>4</v>
      </c>
      <c r="AP13" s="21">
        <v>4</v>
      </c>
      <c r="AQ13" s="21">
        <v>4</v>
      </c>
      <c r="AR13" s="21">
        <v>3.4</v>
      </c>
      <c r="AS13" s="21">
        <v>5.2</v>
      </c>
      <c r="AT13" s="21">
        <v>5.2</v>
      </c>
      <c r="AU13" s="21">
        <v>4.0999999999999996</v>
      </c>
      <c r="AV13" s="21">
        <v>4.0999999999999996</v>
      </c>
      <c r="AW13" s="21">
        <v>2.7</v>
      </c>
      <c r="AX13" s="21">
        <v>2.7</v>
      </c>
      <c r="AY13" s="21">
        <v>2.7</v>
      </c>
      <c r="AZ13" s="21">
        <v>2.8</v>
      </c>
      <c r="BA13" s="21">
        <v>4</v>
      </c>
      <c r="BB13" s="21">
        <v>4</v>
      </c>
      <c r="BC13" s="21">
        <v>2.6793905863382359</v>
      </c>
      <c r="BD13" s="21">
        <v>2.6793905863382359</v>
      </c>
      <c r="BE13" s="21">
        <v>2.5747195386331585</v>
      </c>
      <c r="BF13" s="21">
        <v>2.5747195386331585</v>
      </c>
      <c r="BG13" s="21">
        <v>2.5747195386331585</v>
      </c>
      <c r="BH13" s="21">
        <v>2.5366527515336159</v>
      </c>
      <c r="BI13" s="21">
        <v>4.336924022496107</v>
      </c>
      <c r="BJ13" s="21">
        <v>4.336924022496107</v>
      </c>
      <c r="BK13" s="21">
        <v>3.2887294848647506</v>
      </c>
      <c r="BL13" s="21">
        <v>3.2887294848647506</v>
      </c>
      <c r="BM13" s="21">
        <v>3.5317993070995697</v>
      </c>
      <c r="BN13" s="21">
        <v>3.5317993070995697</v>
      </c>
      <c r="BO13" s="21">
        <v>3.5317993070995697</v>
      </c>
      <c r="BP13" s="21">
        <v>3.4389970531916112</v>
      </c>
      <c r="BQ13" s="21">
        <v>4.7714923638959608</v>
      </c>
      <c r="BR13" s="21">
        <v>4.7714923638959608</v>
      </c>
      <c r="BS13" s="21">
        <v>3.5</v>
      </c>
      <c r="BT13" s="21">
        <v>3.5</v>
      </c>
      <c r="BU13" s="21">
        <v>3.6160225669957686</v>
      </c>
      <c r="BV13" s="21">
        <v>3.6160225669957686</v>
      </c>
      <c r="BW13" s="21">
        <v>3.6160225669957686</v>
      </c>
      <c r="BX13" s="21">
        <v>3.3615377888590841</v>
      </c>
      <c r="BY13" s="21">
        <v>6.4888159634968918</v>
      </c>
      <c r="BZ13" s="21">
        <v>6.4888159634968918</v>
      </c>
      <c r="CA13" s="21">
        <v>6.45744403591004</v>
      </c>
      <c r="CB13" s="21">
        <v>6.45744403591004</v>
      </c>
      <c r="CC13" s="21">
        <v>5.771518212816332</v>
      </c>
      <c r="CD13" s="21">
        <v>5.771518212816332</v>
      </c>
      <c r="CE13" s="21">
        <v>5.771518212816332</v>
      </c>
      <c r="CF13" s="21">
        <v>4.0329077519530028</v>
      </c>
      <c r="CG13" s="21">
        <v>7.2090752371394347</v>
      </c>
      <c r="CH13" s="21">
        <v>7.2090752371394347</v>
      </c>
    </row>
    <row r="14" spans="2:86" x14ac:dyDescent="0.2">
      <c r="B14" s="20" t="s">
        <v>78</v>
      </c>
      <c r="C14" s="21">
        <v>5.0999999999999996</v>
      </c>
      <c r="D14" s="21">
        <v>5.7</v>
      </c>
      <c r="E14" s="21">
        <v>5.3</v>
      </c>
      <c r="F14" s="21">
        <v>5.3</v>
      </c>
      <c r="G14" s="21">
        <v>5</v>
      </c>
      <c r="H14" s="21">
        <v>5</v>
      </c>
      <c r="I14" s="21">
        <v>6.8</v>
      </c>
      <c r="J14" s="21">
        <v>6.8</v>
      </c>
      <c r="K14" s="21">
        <v>6.8</v>
      </c>
      <c r="L14" s="21">
        <v>8.1999999999999993</v>
      </c>
      <c r="M14" s="21">
        <v>8.6999999999999993</v>
      </c>
      <c r="N14" s="21">
        <v>8.6999999999999993</v>
      </c>
      <c r="O14" s="21">
        <v>6.8</v>
      </c>
      <c r="P14" s="21">
        <v>6.8</v>
      </c>
      <c r="Q14" s="21">
        <v>4.8</v>
      </c>
      <c r="R14" s="21">
        <v>4.8</v>
      </c>
      <c r="S14" s="21">
        <v>4.8</v>
      </c>
      <c r="T14" s="21">
        <v>5.7</v>
      </c>
      <c r="U14" s="21">
        <v>4.8</v>
      </c>
      <c r="V14" s="21">
        <v>4.8</v>
      </c>
      <c r="W14" s="21">
        <v>4.4000000000000004</v>
      </c>
      <c r="X14" s="21">
        <v>4.4000000000000004</v>
      </c>
      <c r="Y14" s="21">
        <v>4.3</v>
      </c>
      <c r="Z14" s="21">
        <v>4.3</v>
      </c>
      <c r="AA14" s="21">
        <v>4.3</v>
      </c>
      <c r="AB14" s="21">
        <v>5.4</v>
      </c>
      <c r="AC14" s="21">
        <v>7.7</v>
      </c>
      <c r="AD14" s="21">
        <v>7.7</v>
      </c>
      <c r="AE14" s="21">
        <v>6.8</v>
      </c>
      <c r="AF14" s="21">
        <v>6.8</v>
      </c>
      <c r="AG14" s="21">
        <v>4.3</v>
      </c>
      <c r="AH14" s="21">
        <v>4.3</v>
      </c>
      <c r="AI14" s="21">
        <v>4.3</v>
      </c>
      <c r="AJ14" s="21">
        <v>6.2</v>
      </c>
      <c r="AK14" s="21">
        <v>5.6</v>
      </c>
      <c r="AL14" s="21">
        <v>5.6</v>
      </c>
      <c r="AM14" s="21">
        <v>5</v>
      </c>
      <c r="AN14" s="21">
        <v>5</v>
      </c>
      <c r="AO14" s="21">
        <v>6.5</v>
      </c>
      <c r="AP14" s="21">
        <v>6.5</v>
      </c>
      <c r="AQ14" s="21">
        <v>6.5</v>
      </c>
      <c r="AR14" s="21">
        <v>5.5</v>
      </c>
      <c r="AS14" s="21">
        <v>8.1999999999999993</v>
      </c>
      <c r="AT14" s="21">
        <v>8.1999999999999993</v>
      </c>
      <c r="AU14" s="21">
        <v>7.7</v>
      </c>
      <c r="AV14" s="21">
        <v>7.7</v>
      </c>
      <c r="AW14" s="21">
        <v>4.5</v>
      </c>
      <c r="AX14" s="21">
        <v>4.5</v>
      </c>
      <c r="AY14" s="21">
        <v>4.5</v>
      </c>
      <c r="AZ14" s="21">
        <v>4.5999999999999996</v>
      </c>
      <c r="BA14" s="21">
        <v>5.8</v>
      </c>
      <c r="BB14" s="21">
        <v>5.8</v>
      </c>
      <c r="BC14" s="21">
        <v>4.5854084226849663</v>
      </c>
      <c r="BD14" s="21">
        <v>4.5854084226849663</v>
      </c>
      <c r="BE14" s="21">
        <v>5.2210295159717397</v>
      </c>
      <c r="BF14" s="21">
        <v>5.2210295159717397</v>
      </c>
      <c r="BG14" s="21">
        <v>5.2210295159717397</v>
      </c>
      <c r="BH14" s="21">
        <v>3.8754623891175735</v>
      </c>
      <c r="BI14" s="21">
        <v>5.7421496998516588</v>
      </c>
      <c r="BJ14" s="21">
        <v>5.7421496998516588</v>
      </c>
      <c r="BK14" s="21">
        <v>4.9687503049821888</v>
      </c>
      <c r="BL14" s="21">
        <v>4.9687503049821888</v>
      </c>
      <c r="BM14" s="21">
        <v>6.0017375701676929</v>
      </c>
      <c r="BN14" s="21">
        <v>6.0017375701676929</v>
      </c>
      <c r="BO14" s="21">
        <v>6.0017375701676929</v>
      </c>
      <c r="BP14" s="21">
        <v>5.1951285932143145</v>
      </c>
      <c r="BQ14" s="21">
        <v>6.4727391267924723</v>
      </c>
      <c r="BR14" s="21">
        <v>6.4727391267924723</v>
      </c>
      <c r="BS14" s="21">
        <v>4.7</v>
      </c>
      <c r="BT14" s="21">
        <v>4.7</v>
      </c>
      <c r="BU14" s="21">
        <v>4.6465416078984489</v>
      </c>
      <c r="BV14" s="21">
        <v>4.6465416078984489</v>
      </c>
      <c r="BW14" s="21">
        <v>4.6465416078984489</v>
      </c>
      <c r="BX14" s="21">
        <v>3.6797317166918506</v>
      </c>
      <c r="BY14" s="21">
        <v>7.0195865295595823</v>
      </c>
      <c r="BZ14" s="21">
        <v>7.0195865295595823</v>
      </c>
      <c r="CA14" s="21">
        <v>8.123495896167217</v>
      </c>
      <c r="CB14" s="21">
        <v>8.123495896167217</v>
      </c>
      <c r="CC14" s="21">
        <v>8.1062847016700381</v>
      </c>
      <c r="CD14" s="21">
        <v>8.1062847016700381</v>
      </c>
      <c r="CE14" s="21">
        <v>8.1062847016700381</v>
      </c>
      <c r="CF14" s="21">
        <v>5.251915331477738</v>
      </c>
      <c r="CG14" s="21">
        <v>8.9807253391174857</v>
      </c>
      <c r="CH14" s="21">
        <v>8.9807253391174857</v>
      </c>
    </row>
    <row r="15" spans="2:86" x14ac:dyDescent="0.2">
      <c r="B15" s="2"/>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K15" s="4"/>
      <c r="BP15" s="4"/>
      <c r="BQ15" s="4"/>
      <c r="BS15" s="4"/>
    </row>
    <row r="16" spans="2:86" x14ac:dyDescent="0.2">
      <c r="B16" s="36" t="s">
        <v>143</v>
      </c>
      <c r="C16" s="40" t="s">
        <v>79</v>
      </c>
      <c r="D16" s="40" t="s">
        <v>80</v>
      </c>
      <c r="E16" s="40" t="s">
        <v>81</v>
      </c>
      <c r="F16" s="40" t="s">
        <v>3</v>
      </c>
      <c r="G16" s="40" t="s">
        <v>82</v>
      </c>
      <c r="H16" s="40" t="s">
        <v>4</v>
      </c>
      <c r="I16" s="40" t="s">
        <v>83</v>
      </c>
      <c r="J16" s="40" t="s">
        <v>5</v>
      </c>
      <c r="K16" s="40" t="s">
        <v>6</v>
      </c>
      <c r="L16" s="40" t="s">
        <v>84</v>
      </c>
      <c r="M16" s="40" t="s">
        <v>85</v>
      </c>
      <c r="N16" s="40" t="s">
        <v>7</v>
      </c>
      <c r="O16" s="40" t="s">
        <v>86</v>
      </c>
      <c r="P16" s="40" t="s">
        <v>8</v>
      </c>
      <c r="Q16" s="40" t="s">
        <v>87</v>
      </c>
      <c r="R16" s="40" t="s">
        <v>9</v>
      </c>
      <c r="S16" s="40" t="s">
        <v>10</v>
      </c>
      <c r="T16" s="40" t="s">
        <v>88</v>
      </c>
      <c r="U16" s="40" t="s">
        <v>89</v>
      </c>
      <c r="V16" s="40" t="s">
        <v>11</v>
      </c>
      <c r="W16" s="40" t="s">
        <v>90</v>
      </c>
      <c r="X16" s="40" t="s">
        <v>12</v>
      </c>
      <c r="Y16" s="40" t="s">
        <v>91</v>
      </c>
      <c r="Z16" s="40" t="s">
        <v>13</v>
      </c>
      <c r="AA16" s="40" t="s">
        <v>14</v>
      </c>
      <c r="AB16" s="40" t="s">
        <v>92</v>
      </c>
      <c r="AC16" s="40" t="s">
        <v>93</v>
      </c>
      <c r="AD16" s="40" t="s">
        <v>15</v>
      </c>
      <c r="AE16" s="40" t="s">
        <v>94</v>
      </c>
      <c r="AF16" s="40" t="s">
        <v>16</v>
      </c>
      <c r="AG16" s="40" t="s">
        <v>95</v>
      </c>
      <c r="AH16" s="40" t="s">
        <v>17</v>
      </c>
      <c r="AI16" s="40" t="s">
        <v>18</v>
      </c>
      <c r="AJ16" s="40" t="s">
        <v>96</v>
      </c>
      <c r="AK16" s="40" t="s">
        <v>97</v>
      </c>
      <c r="AL16" s="40" t="s">
        <v>19</v>
      </c>
      <c r="AM16" s="40" t="s">
        <v>98</v>
      </c>
      <c r="AN16" s="40" t="s">
        <v>20</v>
      </c>
      <c r="AO16" s="40" t="s">
        <v>99</v>
      </c>
      <c r="AP16" s="40" t="s">
        <v>21</v>
      </c>
      <c r="AQ16" s="40" t="s">
        <v>22</v>
      </c>
      <c r="AR16" s="40" t="s">
        <v>100</v>
      </c>
      <c r="AS16" s="40" t="s">
        <v>101</v>
      </c>
      <c r="AT16" s="40" t="s">
        <v>23</v>
      </c>
      <c r="AU16" s="40" t="s">
        <v>102</v>
      </c>
      <c r="AV16" s="40" t="s">
        <v>24</v>
      </c>
      <c r="AW16" s="40" t="s">
        <v>103</v>
      </c>
      <c r="AX16" s="40" t="s">
        <v>25</v>
      </c>
      <c r="AY16" s="40" t="s">
        <v>26</v>
      </c>
      <c r="AZ16" s="40" t="s">
        <v>104</v>
      </c>
      <c r="BA16" s="24" t="s">
        <v>219</v>
      </c>
      <c r="BB16" s="24" t="s">
        <v>220</v>
      </c>
      <c r="BC16" s="45" t="s">
        <v>223</v>
      </c>
      <c r="BD16" s="45" t="s">
        <v>221</v>
      </c>
      <c r="BE16" s="45" t="s">
        <v>236</v>
      </c>
      <c r="BF16" s="45" t="s">
        <v>237</v>
      </c>
      <c r="BG16" s="45" t="s">
        <v>238</v>
      </c>
      <c r="BH16" s="45" t="s">
        <v>244</v>
      </c>
      <c r="BI16" s="45" t="s">
        <v>258</v>
      </c>
      <c r="BJ16" s="45" t="s">
        <v>259</v>
      </c>
      <c r="BK16" s="45" t="s">
        <v>260</v>
      </c>
      <c r="BL16" s="45" t="s">
        <v>261</v>
      </c>
      <c r="BM16" s="45" t="s">
        <v>262</v>
      </c>
      <c r="BN16" s="45" t="s">
        <v>263</v>
      </c>
      <c r="BO16" s="117" t="s">
        <v>264</v>
      </c>
      <c r="BP16" s="24" t="s">
        <v>278</v>
      </c>
      <c r="BQ16" s="24" t="s">
        <v>280</v>
      </c>
      <c r="BR16" s="24" t="s">
        <v>281</v>
      </c>
      <c r="BS16" s="24" t="s">
        <v>282</v>
      </c>
      <c r="BT16" s="24" t="s">
        <v>283</v>
      </c>
      <c r="BU16" s="24" t="s">
        <v>289</v>
      </c>
      <c r="BV16" s="24" t="s">
        <v>290</v>
      </c>
      <c r="BW16" s="23" t="s">
        <v>288</v>
      </c>
      <c r="BX16" s="24" t="s">
        <v>307</v>
      </c>
      <c r="BY16" s="24" t="s">
        <v>309</v>
      </c>
      <c r="BZ16" s="24" t="s">
        <v>310</v>
      </c>
      <c r="CA16" s="24" t="s">
        <v>314</v>
      </c>
      <c r="CB16" s="24" t="s">
        <v>313</v>
      </c>
      <c r="CC16" s="24" t="s">
        <v>318</v>
      </c>
      <c r="CD16" s="24" t="s">
        <v>316</v>
      </c>
      <c r="CE16" s="24" t="s">
        <v>317</v>
      </c>
      <c r="CF16" s="24" t="s">
        <v>319</v>
      </c>
      <c r="CG16" s="24" t="s">
        <v>320</v>
      </c>
      <c r="CH16" s="24" t="s">
        <v>321</v>
      </c>
    </row>
    <row r="17" spans="2:86" x14ac:dyDescent="0.2">
      <c r="B17" s="33" t="s">
        <v>144</v>
      </c>
      <c r="C17" s="37">
        <v>0.45100000000000001</v>
      </c>
      <c r="D17" s="37">
        <v>0.36399999999999999</v>
      </c>
      <c r="E17" s="37">
        <v>0.34699999999999998</v>
      </c>
      <c r="F17" s="37">
        <v>0.35699999999999998</v>
      </c>
      <c r="G17" s="37">
        <v>0.46400000000000002</v>
      </c>
      <c r="H17" s="37">
        <v>0.40100000000000002</v>
      </c>
      <c r="I17" s="37">
        <v>0.46100000000000002</v>
      </c>
      <c r="J17" s="37">
        <v>0.46200000000000002</v>
      </c>
      <c r="K17" s="37">
        <v>0.42199999999999999</v>
      </c>
      <c r="L17" s="37">
        <v>0.32</v>
      </c>
      <c r="M17" s="37">
        <v>0.39</v>
      </c>
      <c r="N17" s="37">
        <v>0.35099999999999998</v>
      </c>
      <c r="O17" s="37">
        <v>0.46</v>
      </c>
      <c r="P17" s="37">
        <v>0.39800000000000002</v>
      </c>
      <c r="Q17" s="37">
        <v>0.45100000000000001</v>
      </c>
      <c r="R17" s="37">
        <v>0.45500000000000002</v>
      </c>
      <c r="S17" s="37">
        <v>0.41499999999999998</v>
      </c>
      <c r="T17" s="37">
        <v>0.376</v>
      </c>
      <c r="U17" s="37">
        <v>0.378</v>
      </c>
      <c r="V17" s="37">
        <v>0.377</v>
      </c>
      <c r="W17" s="37">
        <v>0.39700000000000002</v>
      </c>
      <c r="X17" s="37">
        <v>0.38500000000000001</v>
      </c>
      <c r="Y17" s="37">
        <v>0.39700000000000002</v>
      </c>
      <c r="Z17" s="37">
        <v>0.39700000000000002</v>
      </c>
      <c r="AA17" s="37">
        <v>0.38900000000000001</v>
      </c>
      <c r="AB17" s="37">
        <v>0.307</v>
      </c>
      <c r="AC17" s="37">
        <v>0.3</v>
      </c>
      <c r="AD17" s="37">
        <v>0.30399999999999999</v>
      </c>
      <c r="AE17" s="37">
        <v>0.49</v>
      </c>
      <c r="AF17" s="37">
        <v>0.377</v>
      </c>
      <c r="AG17" s="37">
        <v>0.47199999999999998</v>
      </c>
      <c r="AH17" s="37">
        <v>0.48099999999999998</v>
      </c>
      <c r="AI17" s="37">
        <v>0.40600000000000003</v>
      </c>
      <c r="AJ17" s="37">
        <v>0.378</v>
      </c>
      <c r="AK17" s="37">
        <v>0.35</v>
      </c>
      <c r="AL17" s="37">
        <v>0.36599999999999999</v>
      </c>
      <c r="AM17" s="37">
        <v>0.46500000000000002</v>
      </c>
      <c r="AN17" s="37">
        <v>0.40799999999999997</v>
      </c>
      <c r="AO17" s="37">
        <v>0.48099999999999998</v>
      </c>
      <c r="AP17" s="37">
        <v>0.47399999999999998</v>
      </c>
      <c r="AQ17" s="37">
        <v>0.433</v>
      </c>
      <c r="AR17" s="37">
        <v>0.42499999999999999</v>
      </c>
      <c r="AS17" s="37">
        <v>0.41799999999999998</v>
      </c>
      <c r="AT17" s="37">
        <v>0.42199999999999999</v>
      </c>
      <c r="AU17" s="37">
        <v>0.503</v>
      </c>
      <c r="AV17" s="37">
        <v>0.45500000000000002</v>
      </c>
      <c r="AW17" s="37">
        <v>0.49399999999999999</v>
      </c>
      <c r="AX17" s="37">
        <v>0.498</v>
      </c>
      <c r="AY17" s="37">
        <v>0.46899999999999997</v>
      </c>
      <c r="AZ17" s="37">
        <v>0.45300000000000001</v>
      </c>
      <c r="BA17" s="37">
        <v>0.42499999999999999</v>
      </c>
      <c r="BB17" s="37">
        <v>0.44</v>
      </c>
      <c r="BC17" s="37">
        <v>0.47</v>
      </c>
      <c r="BD17" s="37">
        <v>0.45200000000000001</v>
      </c>
      <c r="BE17" s="37">
        <v>0.45900000000000002</v>
      </c>
      <c r="BF17" s="37">
        <v>0.46400000000000002</v>
      </c>
      <c r="BG17" s="37">
        <v>0.45400000000000001</v>
      </c>
      <c r="BH17" s="37">
        <v>0.42299999999999999</v>
      </c>
      <c r="BI17" s="37">
        <v>0.40300000000000002</v>
      </c>
      <c r="BJ17" s="37">
        <v>0.41399999999999998</v>
      </c>
      <c r="BK17" s="37">
        <v>0.47699999999999998</v>
      </c>
      <c r="BL17" s="37">
        <v>0.439</v>
      </c>
      <c r="BM17" s="37">
        <v>0.5</v>
      </c>
      <c r="BN17" s="37">
        <v>0.49</v>
      </c>
      <c r="BO17" s="37">
        <v>0.45900000000000002</v>
      </c>
      <c r="BP17" s="37">
        <v>0.46899999999999997</v>
      </c>
      <c r="BQ17" s="37">
        <v>0.41499999999999998</v>
      </c>
      <c r="BR17" s="37">
        <v>0.44600000000000001</v>
      </c>
      <c r="BS17" s="37">
        <v>0.504</v>
      </c>
      <c r="BT17" s="37">
        <v>0.46899999999999997</v>
      </c>
      <c r="BU17" s="37">
        <v>0.51900000000000002</v>
      </c>
      <c r="BV17" s="37">
        <v>0.51200000000000001</v>
      </c>
      <c r="BW17" s="37">
        <v>0.48499999999999999</v>
      </c>
      <c r="BX17" s="37">
        <v>0.46800000000000003</v>
      </c>
      <c r="BY17" s="37">
        <v>0.45500000000000002</v>
      </c>
      <c r="BZ17" s="37">
        <v>0.46200000000000002</v>
      </c>
      <c r="CA17" s="37">
        <v>0.49299999999999999</v>
      </c>
      <c r="CB17" s="37">
        <v>0.47399999999999998</v>
      </c>
      <c r="CC17" s="37">
        <v>0.51800000000000002</v>
      </c>
      <c r="CD17" s="37">
        <v>0.50700000000000001</v>
      </c>
      <c r="CE17" s="37">
        <v>0.48699999999999999</v>
      </c>
      <c r="CF17" s="37">
        <v>0.48399999999999999</v>
      </c>
      <c r="CG17" s="37">
        <v>0.45</v>
      </c>
      <c r="CH17" s="37">
        <v>0.46800000000000003</v>
      </c>
    </row>
    <row r="18" spans="2:86" x14ac:dyDescent="0.2">
      <c r="B18" s="33" t="s">
        <v>69</v>
      </c>
      <c r="C18" s="37">
        <v>0.17100000000000001</v>
      </c>
      <c r="D18" s="37">
        <v>0.113</v>
      </c>
      <c r="E18" s="37">
        <v>4.2000000000000003E-2</v>
      </c>
      <c r="F18" s="37">
        <v>8.2000000000000003E-2</v>
      </c>
      <c r="G18" s="37">
        <v>0.185</v>
      </c>
      <c r="H18" s="37">
        <v>0.125</v>
      </c>
      <c r="I18" s="37">
        <v>0.2</v>
      </c>
      <c r="J18" s="37">
        <v>0.193</v>
      </c>
      <c r="K18" s="37">
        <v>0.151</v>
      </c>
      <c r="L18" s="37">
        <v>6.6000000000000003E-2</v>
      </c>
      <c r="M18" s="37">
        <v>7.0000000000000007E-2</v>
      </c>
      <c r="N18" s="37">
        <v>6.8000000000000005E-2</v>
      </c>
      <c r="O18" s="37">
        <v>0.18</v>
      </c>
      <c r="P18" s="37">
        <v>0.11600000000000001</v>
      </c>
      <c r="Q18" s="37">
        <v>0.16800000000000001</v>
      </c>
      <c r="R18" s="37">
        <v>0.17299999999999999</v>
      </c>
      <c r="S18" s="37">
        <v>0.13300000000000001</v>
      </c>
      <c r="T18" s="37">
        <v>0.11899999999999999</v>
      </c>
      <c r="U18" s="37">
        <v>8.5999999999999993E-2</v>
      </c>
      <c r="V18" s="37">
        <v>0.10299999999999999</v>
      </c>
      <c r="W18" s="37">
        <v>9.4E-2</v>
      </c>
      <c r="X18" s="37">
        <v>0.1</v>
      </c>
      <c r="Y18" s="37">
        <v>0.115</v>
      </c>
      <c r="Z18" s="37">
        <v>0.106</v>
      </c>
      <c r="AA18" s="37">
        <v>0.105</v>
      </c>
      <c r="AB18" s="37">
        <v>7.0000000000000007E-2</v>
      </c>
      <c r="AC18" s="37">
        <v>2.8000000000000001E-2</v>
      </c>
      <c r="AD18" s="37">
        <v>5.0999999999999997E-2</v>
      </c>
      <c r="AE18" s="37">
        <v>0.17599999999999999</v>
      </c>
      <c r="AF18" s="37">
        <v>0.1</v>
      </c>
      <c r="AG18" s="37">
        <v>0.19800000000000001</v>
      </c>
      <c r="AH18" s="37">
        <v>0.188</v>
      </c>
      <c r="AI18" s="37">
        <v>0.13</v>
      </c>
      <c r="AJ18" s="37">
        <v>0.115</v>
      </c>
      <c r="AK18" s="37">
        <v>2.1000000000000001E-2</v>
      </c>
      <c r="AL18" s="37">
        <v>7.3999999999999996E-2</v>
      </c>
      <c r="AM18" s="37">
        <v>0.13</v>
      </c>
      <c r="AN18" s="37">
        <v>9.8000000000000004E-2</v>
      </c>
      <c r="AO18" s="37">
        <v>0.18099999999999999</v>
      </c>
      <c r="AP18" s="37">
        <v>0.158</v>
      </c>
      <c r="AQ18" s="37">
        <v>0.126</v>
      </c>
      <c r="AR18" s="37">
        <v>0.14000000000000001</v>
      </c>
      <c r="AS18" s="37">
        <v>9.8000000000000004E-2</v>
      </c>
      <c r="AT18" s="37">
        <v>0.121</v>
      </c>
      <c r="AU18" s="37">
        <v>0.216</v>
      </c>
      <c r="AV18" s="37">
        <v>0.159</v>
      </c>
      <c r="AW18" s="37">
        <v>0.254</v>
      </c>
      <c r="AX18" s="37">
        <v>0.23799999999999999</v>
      </c>
      <c r="AY18" s="37">
        <v>0.193</v>
      </c>
      <c r="AZ18" s="37">
        <v>0.185</v>
      </c>
      <c r="BA18" s="37">
        <v>0.13800000000000001</v>
      </c>
      <c r="BB18" s="37">
        <v>0.16400000000000001</v>
      </c>
      <c r="BC18" s="37">
        <v>0.192</v>
      </c>
      <c r="BD18" s="37">
        <v>0.17499999999999999</v>
      </c>
      <c r="BE18" s="37">
        <v>0.19900000000000001</v>
      </c>
      <c r="BF18" s="37">
        <v>0.19500000000000001</v>
      </c>
      <c r="BG18" s="37">
        <v>0.183</v>
      </c>
      <c r="BH18" s="37">
        <v>0.14699999999999999</v>
      </c>
      <c r="BI18" s="37">
        <v>9.8000000000000004E-2</v>
      </c>
      <c r="BJ18" s="37">
        <v>0.125</v>
      </c>
      <c r="BK18" s="37">
        <v>0.17599999999999999</v>
      </c>
      <c r="BL18" s="37">
        <v>0.14499999999999999</v>
      </c>
      <c r="BM18" s="37">
        <v>0.23200000000000001</v>
      </c>
      <c r="BN18" s="37">
        <v>0.20699999999999999</v>
      </c>
      <c r="BO18" s="37">
        <v>0.17399999999999999</v>
      </c>
      <c r="BP18" s="37">
        <v>0.20499999999999999</v>
      </c>
      <c r="BQ18" s="37">
        <v>9.8000000000000004E-2</v>
      </c>
      <c r="BR18" s="37">
        <v>0.16</v>
      </c>
      <c r="BS18" s="37">
        <v>0.20100000000000001</v>
      </c>
      <c r="BT18" s="37">
        <v>0.17699999999999999</v>
      </c>
      <c r="BU18" s="37">
        <v>0.19400000000000001</v>
      </c>
      <c r="BV18" s="37">
        <v>0.19700000000000001</v>
      </c>
      <c r="BW18" s="37">
        <v>0.182</v>
      </c>
      <c r="BX18" s="37">
        <v>0.17299999999999999</v>
      </c>
      <c r="BY18" s="37">
        <v>0.13400000000000001</v>
      </c>
      <c r="BZ18" s="37">
        <v>0.155</v>
      </c>
      <c r="CA18" s="37">
        <v>0.2</v>
      </c>
      <c r="CB18" s="37">
        <v>0.17199999999999999</v>
      </c>
      <c r="CC18" s="37">
        <v>0.248</v>
      </c>
      <c r="CD18" s="37">
        <v>0.22600000000000001</v>
      </c>
      <c r="CE18" s="37">
        <v>0.19500000000000001</v>
      </c>
      <c r="CF18" s="37">
        <v>0.215</v>
      </c>
      <c r="CG18" s="37">
        <v>0.13</v>
      </c>
      <c r="CH18" s="37">
        <v>0.17599999999999999</v>
      </c>
    </row>
    <row r="19" spans="2:86" x14ac:dyDescent="0.2">
      <c r="B19" s="33" t="s">
        <v>70</v>
      </c>
      <c r="C19" s="37">
        <v>0.19800000000000001</v>
      </c>
      <c r="D19" s="37">
        <v>0.14199999999999999</v>
      </c>
      <c r="E19" s="37">
        <v>7.4999999999999997E-2</v>
      </c>
      <c r="F19" s="37">
        <v>0.113</v>
      </c>
      <c r="G19" s="37">
        <v>0.20499999999999999</v>
      </c>
      <c r="H19" s="37">
        <v>0.152</v>
      </c>
      <c r="I19" s="37">
        <v>0.215</v>
      </c>
      <c r="J19" s="37">
        <v>0.21099999999999999</v>
      </c>
      <c r="K19" s="37">
        <v>0.17399999999999999</v>
      </c>
      <c r="L19" s="37">
        <v>0.09</v>
      </c>
      <c r="M19" s="37">
        <v>9.8000000000000004E-2</v>
      </c>
      <c r="N19" s="37">
        <v>9.4E-2</v>
      </c>
      <c r="O19" s="37">
        <v>0.19700000000000001</v>
      </c>
      <c r="P19" s="37">
        <v>0.13800000000000001</v>
      </c>
      <c r="Q19" s="37">
        <v>0.185</v>
      </c>
      <c r="R19" s="37">
        <v>0.191</v>
      </c>
      <c r="S19" s="37">
        <v>0.153</v>
      </c>
      <c r="T19" s="37">
        <v>0.14000000000000001</v>
      </c>
      <c r="U19" s="37">
        <v>0.108</v>
      </c>
      <c r="V19" s="37">
        <v>0.125</v>
      </c>
      <c r="W19" s="37">
        <v>0.112</v>
      </c>
      <c r="X19" s="37">
        <v>0.12</v>
      </c>
      <c r="Y19" s="37">
        <v>0.129</v>
      </c>
      <c r="Z19" s="37">
        <v>0.121</v>
      </c>
      <c r="AA19" s="37">
        <v>0.123</v>
      </c>
      <c r="AB19" s="37">
        <v>8.7999999999999995E-2</v>
      </c>
      <c r="AC19" s="37">
        <v>5.0999999999999997E-2</v>
      </c>
      <c r="AD19" s="37">
        <v>7.0999999999999994E-2</v>
      </c>
      <c r="AE19" s="37">
        <v>0.193</v>
      </c>
      <c r="AF19" s="37">
        <v>0.11899999999999999</v>
      </c>
      <c r="AG19" s="37">
        <v>0.21299999999999999</v>
      </c>
      <c r="AH19" s="37">
        <v>0.20300000000000001</v>
      </c>
      <c r="AI19" s="37">
        <v>0.14699999999999999</v>
      </c>
      <c r="AJ19" s="37">
        <v>0.13800000000000001</v>
      </c>
      <c r="AK19" s="37">
        <v>5.0999999999999997E-2</v>
      </c>
      <c r="AL19" s="37">
        <v>0.1</v>
      </c>
      <c r="AM19" s="37">
        <v>0.14699999999999999</v>
      </c>
      <c r="AN19" s="37">
        <v>0.12</v>
      </c>
      <c r="AO19" s="37">
        <v>0.19600000000000001</v>
      </c>
      <c r="AP19" s="37">
        <v>0.17399999999999999</v>
      </c>
      <c r="AQ19" s="37">
        <v>0.14599999999999999</v>
      </c>
      <c r="AR19" s="37">
        <v>0.16</v>
      </c>
      <c r="AS19" s="37">
        <v>0.121</v>
      </c>
      <c r="AT19" s="37">
        <v>0.14199999999999999</v>
      </c>
      <c r="AU19" s="37">
        <v>0.23200000000000001</v>
      </c>
      <c r="AV19" s="37">
        <v>0.17899999999999999</v>
      </c>
      <c r="AW19" s="37">
        <v>0.26700000000000002</v>
      </c>
      <c r="AX19" s="37">
        <v>0.252</v>
      </c>
      <c r="AY19" s="37">
        <v>0.21</v>
      </c>
      <c r="AZ19" s="37">
        <v>0.20200000000000001</v>
      </c>
      <c r="BA19" s="37">
        <v>0.161</v>
      </c>
      <c r="BB19" s="37">
        <v>0.183</v>
      </c>
      <c r="BC19" s="37">
        <v>0.20699999999999999</v>
      </c>
      <c r="BD19" s="37">
        <v>0.193</v>
      </c>
      <c r="BE19" s="37">
        <v>0.21299999999999999</v>
      </c>
      <c r="BF19" s="37">
        <v>0.21</v>
      </c>
      <c r="BG19" s="37">
        <v>0.19900000000000001</v>
      </c>
      <c r="BH19" s="37">
        <v>0.16800000000000001</v>
      </c>
      <c r="BI19" s="37">
        <v>0.127</v>
      </c>
      <c r="BJ19" s="37">
        <v>0.15</v>
      </c>
      <c r="BK19" s="37">
        <v>0.19600000000000001</v>
      </c>
      <c r="BL19" s="37">
        <v>0.16900000000000001</v>
      </c>
      <c r="BM19" s="37">
        <v>0.25</v>
      </c>
      <c r="BN19" s="37">
        <v>0.22600000000000001</v>
      </c>
      <c r="BO19" s="37">
        <v>0.19600000000000001</v>
      </c>
      <c r="BP19" s="37">
        <v>0.23</v>
      </c>
      <c r="BQ19" s="37">
        <v>0.13200000000000001</v>
      </c>
      <c r="BR19" s="37">
        <v>0.189</v>
      </c>
      <c r="BS19" s="37">
        <v>0.224</v>
      </c>
      <c r="BT19" s="37">
        <v>0.20300000000000001</v>
      </c>
      <c r="BU19" s="37">
        <v>0.21299999999999999</v>
      </c>
      <c r="BV19" s="37">
        <v>0.218</v>
      </c>
      <c r="BW19" s="37">
        <v>0.20599999999999999</v>
      </c>
      <c r="BX19" s="37">
        <v>0.20200000000000001</v>
      </c>
      <c r="BY19" s="37">
        <v>0.17199999999999999</v>
      </c>
      <c r="BZ19" s="37">
        <v>0.188</v>
      </c>
      <c r="CA19" s="37">
        <v>0.22700000000000001</v>
      </c>
      <c r="CB19" s="37">
        <v>0.20300000000000001</v>
      </c>
      <c r="CC19" s="37">
        <v>0.27100000000000002</v>
      </c>
      <c r="CD19" s="37">
        <v>0.251</v>
      </c>
      <c r="CE19" s="37">
        <v>0.224</v>
      </c>
      <c r="CF19" s="37">
        <v>0.24399999999999999</v>
      </c>
      <c r="CG19" s="37">
        <v>0.16400000000000001</v>
      </c>
      <c r="CH19" s="37">
        <v>0.20699999999999999</v>
      </c>
    </row>
    <row r="20" spans="2:86" x14ac:dyDescent="0.2">
      <c r="B20" s="33" t="s">
        <v>145</v>
      </c>
      <c r="C20" s="37">
        <v>0.23300000000000001</v>
      </c>
      <c r="D20" s="37">
        <v>0.185</v>
      </c>
      <c r="E20" s="37">
        <v>0.16700000000000001</v>
      </c>
      <c r="F20" s="37">
        <v>0.17699999999999999</v>
      </c>
      <c r="G20" s="37">
        <v>0.24299999999999999</v>
      </c>
      <c r="H20" s="37">
        <v>0.20499999999999999</v>
      </c>
      <c r="I20" s="37">
        <v>0.24099999999999999</v>
      </c>
      <c r="J20" s="37">
        <v>0.24199999999999999</v>
      </c>
      <c r="K20" s="37">
        <v>0.217</v>
      </c>
      <c r="L20" s="37">
        <v>0.154</v>
      </c>
      <c r="M20" s="37">
        <v>0.19500000000000001</v>
      </c>
      <c r="N20" s="37">
        <v>0.17299999999999999</v>
      </c>
      <c r="O20" s="37">
        <v>0.20300000000000001</v>
      </c>
      <c r="P20" s="37">
        <v>0.186</v>
      </c>
      <c r="Q20" s="37">
        <v>0.20399999999999999</v>
      </c>
      <c r="R20" s="37">
        <v>0.20300000000000001</v>
      </c>
      <c r="S20" s="37">
        <v>0.192</v>
      </c>
      <c r="T20" s="37">
        <v>0.21</v>
      </c>
      <c r="U20" s="37">
        <v>0.19500000000000001</v>
      </c>
      <c r="V20" s="37">
        <v>0.20300000000000001</v>
      </c>
      <c r="W20" s="37">
        <v>0.17499999999999999</v>
      </c>
      <c r="X20" s="37">
        <v>0.192</v>
      </c>
      <c r="Y20" s="37">
        <v>0.17699999999999999</v>
      </c>
      <c r="Z20" s="37">
        <v>0.17599999999999999</v>
      </c>
      <c r="AA20" s="37">
        <v>0.187</v>
      </c>
      <c r="AB20" s="37">
        <v>0.125</v>
      </c>
      <c r="AC20" s="37">
        <v>0.124</v>
      </c>
      <c r="AD20" s="37">
        <v>0.125</v>
      </c>
      <c r="AE20" s="37">
        <v>0.24</v>
      </c>
      <c r="AF20" s="37">
        <v>0.17</v>
      </c>
      <c r="AG20" s="37">
        <v>0.251</v>
      </c>
      <c r="AH20" s="37">
        <v>0.246</v>
      </c>
      <c r="AI20" s="37">
        <v>0.19500000000000001</v>
      </c>
      <c r="AJ20" s="37">
        <v>0.20100000000000001</v>
      </c>
      <c r="AK20" s="37">
        <v>0.151</v>
      </c>
      <c r="AL20" s="37">
        <v>0.17899999999999999</v>
      </c>
      <c r="AM20" s="37">
        <v>0.20100000000000001</v>
      </c>
      <c r="AN20" s="37">
        <v>0.188</v>
      </c>
      <c r="AO20" s="37">
        <v>0.24</v>
      </c>
      <c r="AP20" s="37">
        <v>0.223</v>
      </c>
      <c r="AQ20" s="37">
        <v>0.20599999999999999</v>
      </c>
      <c r="AR20" s="37">
        <v>0.20699999999999999</v>
      </c>
      <c r="AS20" s="37">
        <v>0.18</v>
      </c>
      <c r="AT20" s="37">
        <v>0.19500000000000001</v>
      </c>
      <c r="AU20" s="37">
        <v>0.24099999999999999</v>
      </c>
      <c r="AV20" s="37">
        <v>0.21299999999999999</v>
      </c>
      <c r="AW20" s="37">
        <v>0.255</v>
      </c>
      <c r="AX20" s="37">
        <v>0.249</v>
      </c>
      <c r="AY20" s="37">
        <v>0.22800000000000001</v>
      </c>
      <c r="AZ20" s="37">
        <v>0.21099999999999999</v>
      </c>
      <c r="BA20" s="37">
        <v>0.16500000000000001</v>
      </c>
      <c r="BB20" s="37">
        <v>0.19</v>
      </c>
      <c r="BC20" s="37">
        <v>0.20399999999999999</v>
      </c>
      <c r="BD20" s="37">
        <v>0.19600000000000001</v>
      </c>
      <c r="BE20" s="37">
        <v>0.20399999999999999</v>
      </c>
      <c r="BF20" s="37">
        <v>0.20399999999999999</v>
      </c>
      <c r="BG20" s="37">
        <v>0.19800000000000001</v>
      </c>
      <c r="BH20" s="37">
        <v>0.19500000000000001</v>
      </c>
      <c r="BI20" s="37">
        <v>0.182</v>
      </c>
      <c r="BJ20" s="37">
        <v>0.19</v>
      </c>
      <c r="BK20" s="37">
        <v>0.21</v>
      </c>
      <c r="BL20" s="37">
        <v>0.19800000000000001</v>
      </c>
      <c r="BM20" s="37">
        <v>0.26300000000000001</v>
      </c>
      <c r="BN20" s="37">
        <v>0.23899999999999999</v>
      </c>
      <c r="BO20" s="37">
        <v>0.22</v>
      </c>
      <c r="BP20" s="37">
        <v>0.25700000000000001</v>
      </c>
      <c r="BQ20" s="37">
        <v>0.22800000000000001</v>
      </c>
      <c r="BR20" s="37">
        <v>0.245</v>
      </c>
      <c r="BS20" s="37">
        <v>0.217</v>
      </c>
      <c r="BT20" s="37">
        <v>0.23400000000000001</v>
      </c>
      <c r="BU20" s="37">
        <v>0.28699999999999998</v>
      </c>
      <c r="BV20" s="37">
        <v>0.254</v>
      </c>
      <c r="BW20" s="37">
        <v>0.25</v>
      </c>
      <c r="BX20" s="37">
        <v>0.30199999999999999</v>
      </c>
      <c r="BY20" s="37">
        <v>0.22900000000000001</v>
      </c>
      <c r="BZ20" s="37">
        <v>0.26800000000000002</v>
      </c>
      <c r="CA20" s="37">
        <v>0.28100000000000003</v>
      </c>
      <c r="CB20" s="37">
        <v>0.27300000000000002</v>
      </c>
      <c r="CC20" s="37">
        <v>0.39500000000000002</v>
      </c>
      <c r="CD20" s="37">
        <v>0.34200000000000003</v>
      </c>
      <c r="CE20" s="37">
        <v>0.31</v>
      </c>
      <c r="CF20" s="37">
        <v>0.33700000000000002</v>
      </c>
      <c r="CG20" s="37">
        <v>0.20899999999999999</v>
      </c>
      <c r="CH20" s="37">
        <v>0.27800000000000002</v>
      </c>
    </row>
    <row r="21" spans="2:86" x14ac:dyDescent="0.2">
      <c r="B21" s="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K21" s="4"/>
      <c r="BP21" s="4"/>
      <c r="BQ21" s="4"/>
      <c r="BS21" s="4"/>
    </row>
    <row r="22" spans="2:86" x14ac:dyDescent="0.2">
      <c r="B22" s="25" t="s">
        <v>218</v>
      </c>
      <c r="C22" s="23" t="s">
        <v>79</v>
      </c>
      <c r="D22" s="24" t="s">
        <v>80</v>
      </c>
      <c r="E22" s="24" t="s">
        <v>81</v>
      </c>
      <c r="F22" s="24" t="s">
        <v>3</v>
      </c>
      <c r="G22" s="24" t="s">
        <v>82</v>
      </c>
      <c r="H22" s="24" t="s">
        <v>4</v>
      </c>
      <c r="I22" s="24" t="s">
        <v>83</v>
      </c>
      <c r="J22" s="24" t="s">
        <v>5</v>
      </c>
      <c r="K22" s="23" t="s">
        <v>6</v>
      </c>
      <c r="L22" s="24" t="s">
        <v>84</v>
      </c>
      <c r="M22" s="24" t="s">
        <v>85</v>
      </c>
      <c r="N22" s="24" t="s">
        <v>7</v>
      </c>
      <c r="O22" s="24" t="s">
        <v>86</v>
      </c>
      <c r="P22" s="24" t="s">
        <v>8</v>
      </c>
      <c r="Q22" s="24" t="s">
        <v>87</v>
      </c>
      <c r="R22" s="24" t="s">
        <v>9</v>
      </c>
      <c r="S22" s="23" t="s">
        <v>10</v>
      </c>
      <c r="T22" s="24" t="s">
        <v>88</v>
      </c>
      <c r="U22" s="24" t="s">
        <v>89</v>
      </c>
      <c r="V22" s="24" t="s">
        <v>11</v>
      </c>
      <c r="W22" s="24" t="s">
        <v>90</v>
      </c>
      <c r="X22" s="24" t="s">
        <v>12</v>
      </c>
      <c r="Y22" s="24" t="s">
        <v>91</v>
      </c>
      <c r="Z22" s="24" t="s">
        <v>13</v>
      </c>
      <c r="AA22" s="23" t="s">
        <v>14</v>
      </c>
      <c r="AB22" s="24" t="s">
        <v>92</v>
      </c>
      <c r="AC22" s="24" t="s">
        <v>93</v>
      </c>
      <c r="AD22" s="24" t="s">
        <v>15</v>
      </c>
      <c r="AE22" s="24" t="s">
        <v>94</v>
      </c>
      <c r="AF22" s="24" t="s">
        <v>16</v>
      </c>
      <c r="AG22" s="24" t="s">
        <v>95</v>
      </c>
      <c r="AH22" s="24" t="s">
        <v>17</v>
      </c>
      <c r="AI22" s="23" t="s">
        <v>18</v>
      </c>
      <c r="AJ22" s="24" t="s">
        <v>96</v>
      </c>
      <c r="AK22" s="24" t="s">
        <v>97</v>
      </c>
      <c r="AL22" s="24" t="s">
        <v>19</v>
      </c>
      <c r="AM22" s="24" t="s">
        <v>98</v>
      </c>
      <c r="AN22" s="24" t="s">
        <v>20</v>
      </c>
      <c r="AO22" s="24" t="s">
        <v>99</v>
      </c>
      <c r="AP22" s="24" t="s">
        <v>21</v>
      </c>
      <c r="AQ22" s="23" t="s">
        <v>22</v>
      </c>
      <c r="AR22" s="24" t="s">
        <v>100</v>
      </c>
      <c r="AS22" s="24" t="s">
        <v>101</v>
      </c>
      <c r="AT22" s="24" t="s">
        <v>23</v>
      </c>
      <c r="AU22" s="24" t="s">
        <v>102</v>
      </c>
      <c r="AV22" s="24" t="s">
        <v>24</v>
      </c>
      <c r="AW22" s="24" t="s">
        <v>103</v>
      </c>
      <c r="AX22" s="24" t="s">
        <v>25</v>
      </c>
      <c r="AY22" s="23" t="s">
        <v>26</v>
      </c>
      <c r="AZ22" s="24" t="s">
        <v>104</v>
      </c>
      <c r="BA22" s="24" t="s">
        <v>219</v>
      </c>
      <c r="BB22" s="24" t="s">
        <v>220</v>
      </c>
      <c r="BC22" s="45" t="s">
        <v>223</v>
      </c>
      <c r="BD22" s="45" t="s">
        <v>221</v>
      </c>
      <c r="BE22" s="45" t="s">
        <v>236</v>
      </c>
      <c r="BF22" s="45" t="s">
        <v>237</v>
      </c>
      <c r="BG22" s="45" t="s">
        <v>238</v>
      </c>
      <c r="BH22" s="45" t="s">
        <v>244</v>
      </c>
      <c r="BI22" s="45" t="s">
        <v>258</v>
      </c>
      <c r="BJ22" s="45" t="s">
        <v>259</v>
      </c>
      <c r="BK22" s="45" t="s">
        <v>260</v>
      </c>
      <c r="BL22" s="45" t="s">
        <v>261</v>
      </c>
      <c r="BM22" s="45" t="s">
        <v>262</v>
      </c>
      <c r="BN22" s="45" t="s">
        <v>263</v>
      </c>
      <c r="BO22" s="117" t="s">
        <v>264</v>
      </c>
      <c r="BP22" s="24" t="s">
        <v>278</v>
      </c>
      <c r="BQ22" s="24" t="s">
        <v>280</v>
      </c>
      <c r="BR22" s="24" t="s">
        <v>281</v>
      </c>
      <c r="BS22" s="24" t="s">
        <v>282</v>
      </c>
      <c r="BT22" s="24" t="s">
        <v>283</v>
      </c>
      <c r="BU22" s="24" t="s">
        <v>289</v>
      </c>
      <c r="BV22" s="24" t="s">
        <v>290</v>
      </c>
      <c r="BW22" s="23" t="s">
        <v>288</v>
      </c>
      <c r="BX22" s="24" t="s">
        <v>307</v>
      </c>
      <c r="BY22" s="24" t="s">
        <v>309</v>
      </c>
      <c r="BZ22" s="24" t="s">
        <v>310</v>
      </c>
      <c r="CA22" s="24" t="s">
        <v>314</v>
      </c>
      <c r="CB22" s="24" t="s">
        <v>313</v>
      </c>
      <c r="CC22" s="24" t="s">
        <v>318</v>
      </c>
      <c r="CD22" s="24" t="s">
        <v>316</v>
      </c>
      <c r="CE22" s="24" t="s">
        <v>317</v>
      </c>
      <c r="CF22" s="24" t="s">
        <v>319</v>
      </c>
      <c r="CG22" s="24" t="s">
        <v>320</v>
      </c>
      <c r="CH22" s="24" t="s">
        <v>321</v>
      </c>
    </row>
    <row r="23" spans="2:86" x14ac:dyDescent="0.2">
      <c r="B23" s="6" t="s">
        <v>66</v>
      </c>
      <c r="C23" s="7">
        <v>658140</v>
      </c>
      <c r="D23" s="7">
        <v>831796</v>
      </c>
      <c r="E23" s="7">
        <v>882989</v>
      </c>
      <c r="F23" s="7">
        <v>882989</v>
      </c>
      <c r="G23" s="7">
        <v>765088</v>
      </c>
      <c r="H23" s="7">
        <v>765088</v>
      </c>
      <c r="I23" s="7">
        <v>702775</v>
      </c>
      <c r="J23" s="7">
        <v>702775</v>
      </c>
      <c r="K23" s="7">
        <v>702775</v>
      </c>
      <c r="L23" s="7">
        <v>826998</v>
      </c>
      <c r="M23" s="7">
        <v>826339</v>
      </c>
      <c r="N23" s="7">
        <v>826339</v>
      </c>
      <c r="O23" s="7">
        <v>791864</v>
      </c>
      <c r="P23" s="7">
        <v>791864</v>
      </c>
      <c r="Q23" s="7">
        <v>799798</v>
      </c>
      <c r="R23" s="7">
        <v>799798</v>
      </c>
      <c r="S23" s="7">
        <v>799798</v>
      </c>
      <c r="T23" s="7">
        <v>938694</v>
      </c>
      <c r="U23" s="7">
        <v>996218</v>
      </c>
      <c r="V23" s="7">
        <v>996218</v>
      </c>
      <c r="W23" s="7">
        <v>927332</v>
      </c>
      <c r="X23" s="7">
        <v>927332</v>
      </c>
      <c r="Y23" s="7">
        <v>794359</v>
      </c>
      <c r="Z23" s="7">
        <v>794359</v>
      </c>
      <c r="AA23" s="7">
        <v>794359</v>
      </c>
      <c r="AB23" s="7">
        <v>860147</v>
      </c>
      <c r="AC23" s="7">
        <v>845347</v>
      </c>
      <c r="AD23" s="7">
        <v>845347</v>
      </c>
      <c r="AE23" s="7">
        <v>859397</v>
      </c>
      <c r="AF23" s="7">
        <v>859397</v>
      </c>
      <c r="AG23" s="7">
        <v>1030726</v>
      </c>
      <c r="AH23" s="7">
        <v>1030726</v>
      </c>
      <c r="AI23" s="7">
        <v>1030726</v>
      </c>
      <c r="AJ23" s="7">
        <v>1150624</v>
      </c>
      <c r="AK23" s="7">
        <v>1184299</v>
      </c>
      <c r="AL23" s="7">
        <v>1184299</v>
      </c>
      <c r="AM23" s="7">
        <v>1118860</v>
      </c>
      <c r="AN23" s="7">
        <v>1118860</v>
      </c>
      <c r="AO23" s="7">
        <v>915580</v>
      </c>
      <c r="AP23" s="7">
        <v>915580</v>
      </c>
      <c r="AQ23" s="7">
        <v>915580</v>
      </c>
      <c r="AR23" s="7">
        <v>1090263</v>
      </c>
      <c r="AS23" s="7">
        <v>1026276</v>
      </c>
      <c r="AT23" s="7">
        <v>1026276</v>
      </c>
      <c r="AU23" s="7">
        <v>879080</v>
      </c>
      <c r="AV23" s="7">
        <v>879080</v>
      </c>
      <c r="AW23" s="7">
        <v>873910</v>
      </c>
      <c r="AX23" s="7">
        <v>873910</v>
      </c>
      <c r="AY23" s="7">
        <v>873910</v>
      </c>
      <c r="AZ23" s="7">
        <v>990441</v>
      </c>
      <c r="BA23" s="7">
        <v>983573</v>
      </c>
      <c r="BB23" s="7">
        <v>983573</v>
      </c>
      <c r="BC23" s="7">
        <v>867375</v>
      </c>
      <c r="BD23" s="7">
        <v>867375</v>
      </c>
      <c r="BE23" s="7">
        <v>733965</v>
      </c>
      <c r="BF23" s="7">
        <v>733965</v>
      </c>
      <c r="BG23" s="7">
        <v>733965</v>
      </c>
      <c r="BH23" s="7">
        <v>1045763</v>
      </c>
      <c r="BI23" s="7">
        <v>938480</v>
      </c>
      <c r="BJ23" s="7">
        <v>938480</v>
      </c>
      <c r="BK23" s="7">
        <v>1010939</v>
      </c>
      <c r="BL23" s="7">
        <v>1010939</v>
      </c>
      <c r="BM23" s="7">
        <v>995978</v>
      </c>
      <c r="BN23" s="7">
        <v>995978</v>
      </c>
      <c r="BO23" s="7">
        <v>995978</v>
      </c>
      <c r="BP23" s="7">
        <v>1199701</v>
      </c>
      <c r="BQ23" s="7">
        <v>1310018</v>
      </c>
      <c r="BR23" s="7">
        <v>1310018</v>
      </c>
      <c r="BS23" s="7">
        <v>1208041</v>
      </c>
      <c r="BT23" s="7">
        <v>1208041</v>
      </c>
      <c r="BU23" s="7">
        <v>1281880</v>
      </c>
      <c r="BV23" s="7">
        <v>1281880</v>
      </c>
      <c r="BW23" s="7">
        <v>1281880</v>
      </c>
      <c r="BX23" s="7">
        <v>1652932</v>
      </c>
      <c r="BY23" s="7">
        <v>1569982</v>
      </c>
      <c r="BZ23" s="7">
        <v>1569982</v>
      </c>
      <c r="CA23" s="7">
        <v>1610493</v>
      </c>
      <c r="CB23" s="7">
        <v>1610493</v>
      </c>
      <c r="CC23" s="7">
        <v>1589378</v>
      </c>
      <c r="CD23" s="7">
        <v>1589378</v>
      </c>
      <c r="CE23" s="7">
        <v>1589378</v>
      </c>
      <c r="CF23" s="7">
        <v>1873451</v>
      </c>
      <c r="CG23" s="7">
        <v>1781449</v>
      </c>
      <c r="CH23" s="7">
        <v>1781449</v>
      </c>
    </row>
    <row r="24" spans="2:86" x14ac:dyDescent="0.2">
      <c r="B24" s="16" t="s">
        <v>28</v>
      </c>
      <c r="C24" s="9">
        <v>22675</v>
      </c>
      <c r="D24" s="9">
        <v>14768</v>
      </c>
      <c r="E24" s="9">
        <v>10304</v>
      </c>
      <c r="F24" s="9">
        <v>10304</v>
      </c>
      <c r="G24" s="9">
        <v>11791</v>
      </c>
      <c r="H24" s="9">
        <v>11791</v>
      </c>
      <c r="I24" s="9">
        <v>128841</v>
      </c>
      <c r="J24" s="9">
        <v>128841</v>
      </c>
      <c r="K24" s="9">
        <v>128841</v>
      </c>
      <c r="L24" s="9">
        <v>17752</v>
      </c>
      <c r="M24" s="9">
        <v>9111</v>
      </c>
      <c r="N24" s="9">
        <v>9111</v>
      </c>
      <c r="O24" s="9">
        <v>8343</v>
      </c>
      <c r="P24" s="9">
        <v>8343</v>
      </c>
      <c r="Q24" s="9">
        <v>44526</v>
      </c>
      <c r="R24" s="9">
        <v>44526</v>
      </c>
      <c r="S24" s="9">
        <v>44526</v>
      </c>
      <c r="T24" s="9">
        <v>39932</v>
      </c>
      <c r="U24" s="9">
        <v>43096</v>
      </c>
      <c r="V24" s="9">
        <v>43096</v>
      </c>
      <c r="W24" s="9">
        <v>27544</v>
      </c>
      <c r="X24" s="9">
        <v>27544</v>
      </c>
      <c r="Y24" s="9">
        <v>30765</v>
      </c>
      <c r="Z24" s="9">
        <v>30765</v>
      </c>
      <c r="AA24" s="9">
        <v>30765</v>
      </c>
      <c r="AB24" s="9">
        <v>42415</v>
      </c>
      <c r="AC24" s="9">
        <v>40752</v>
      </c>
      <c r="AD24" s="9">
        <v>40752</v>
      </c>
      <c r="AE24" s="9">
        <v>49405</v>
      </c>
      <c r="AF24" s="9">
        <v>49405</v>
      </c>
      <c r="AG24" s="9">
        <v>47296</v>
      </c>
      <c r="AH24" s="9">
        <v>47296</v>
      </c>
      <c r="AI24" s="9">
        <v>47296</v>
      </c>
      <c r="AJ24" s="9">
        <v>42030</v>
      </c>
      <c r="AK24" s="9">
        <v>46143</v>
      </c>
      <c r="AL24" s="9">
        <v>46143</v>
      </c>
      <c r="AM24" s="9">
        <v>14466</v>
      </c>
      <c r="AN24" s="9">
        <v>14466</v>
      </c>
      <c r="AO24" s="9">
        <v>61518</v>
      </c>
      <c r="AP24" s="9">
        <v>61518</v>
      </c>
      <c r="AQ24" s="9">
        <v>61518</v>
      </c>
      <c r="AR24" s="9">
        <v>23113</v>
      </c>
      <c r="AS24" s="9">
        <v>25812</v>
      </c>
      <c r="AT24" s="9">
        <v>25812</v>
      </c>
      <c r="AU24" s="9">
        <v>29337</v>
      </c>
      <c r="AV24" s="9">
        <v>29337</v>
      </c>
      <c r="AW24" s="9">
        <v>14489</v>
      </c>
      <c r="AX24" s="9">
        <v>14489</v>
      </c>
      <c r="AY24" s="9">
        <v>14489</v>
      </c>
      <c r="AZ24" s="9">
        <v>19175</v>
      </c>
      <c r="BA24" s="9">
        <v>30691</v>
      </c>
      <c r="BB24" s="9">
        <v>30691</v>
      </c>
      <c r="BC24" s="9">
        <v>33011</v>
      </c>
      <c r="BD24" s="9">
        <v>33011</v>
      </c>
      <c r="BE24" s="9">
        <v>39360</v>
      </c>
      <c r="BF24" s="9">
        <v>39360</v>
      </c>
      <c r="BG24" s="9">
        <v>39360</v>
      </c>
      <c r="BH24" s="9">
        <v>32898</v>
      </c>
      <c r="BI24" s="9">
        <v>27320</v>
      </c>
      <c r="BJ24" s="9">
        <v>27320</v>
      </c>
      <c r="BK24" s="9">
        <v>21130</v>
      </c>
      <c r="BL24" s="9">
        <v>21130</v>
      </c>
      <c r="BM24" s="9">
        <v>26324</v>
      </c>
      <c r="BN24" s="9">
        <v>26324</v>
      </c>
      <c r="BO24" s="9">
        <v>26324</v>
      </c>
      <c r="BP24" s="9">
        <v>29330</v>
      </c>
      <c r="BQ24" s="9">
        <v>23102</v>
      </c>
      <c r="BR24" s="9">
        <v>23102</v>
      </c>
      <c r="BS24" s="9">
        <v>20261</v>
      </c>
      <c r="BT24" s="9">
        <v>20261</v>
      </c>
      <c r="BU24" s="9">
        <v>21285</v>
      </c>
      <c r="BV24" s="9">
        <v>21285</v>
      </c>
      <c r="BW24" s="9">
        <v>21285</v>
      </c>
      <c r="BX24" s="9">
        <v>25742</v>
      </c>
      <c r="BY24" s="9">
        <v>20703</v>
      </c>
      <c r="BZ24" s="9">
        <v>20703</v>
      </c>
      <c r="CA24" s="9">
        <v>19266</v>
      </c>
      <c r="CB24" s="9">
        <v>19266</v>
      </c>
      <c r="CC24" s="9">
        <v>20663</v>
      </c>
      <c r="CD24" s="9">
        <v>20663</v>
      </c>
      <c r="CE24" s="9">
        <v>20663</v>
      </c>
      <c r="CF24" s="9">
        <v>18151</v>
      </c>
      <c r="CG24" s="9">
        <v>21131</v>
      </c>
      <c r="CH24" s="9">
        <v>21131</v>
      </c>
    </row>
    <row r="25" spans="2:86" x14ac:dyDescent="0.2">
      <c r="B25" s="16" t="s">
        <v>29</v>
      </c>
      <c r="C25" s="9">
        <v>635465</v>
      </c>
      <c r="D25" s="9">
        <v>817028</v>
      </c>
      <c r="E25" s="9">
        <v>872685</v>
      </c>
      <c r="F25" s="9">
        <v>872685</v>
      </c>
      <c r="G25" s="9">
        <v>753297</v>
      </c>
      <c r="H25" s="9">
        <v>753297</v>
      </c>
      <c r="I25" s="9">
        <v>573934</v>
      </c>
      <c r="J25" s="9">
        <v>573934</v>
      </c>
      <c r="K25" s="9">
        <v>573934</v>
      </c>
      <c r="L25" s="9">
        <v>809246</v>
      </c>
      <c r="M25" s="9">
        <v>817228</v>
      </c>
      <c r="N25" s="9">
        <v>817228</v>
      </c>
      <c r="O25" s="9">
        <v>783521</v>
      </c>
      <c r="P25" s="9">
        <v>783521</v>
      </c>
      <c r="Q25" s="9">
        <v>468906</v>
      </c>
      <c r="R25" s="9">
        <v>468906</v>
      </c>
      <c r="S25" s="9">
        <v>468906</v>
      </c>
      <c r="T25" s="9">
        <v>898762</v>
      </c>
      <c r="U25" s="9">
        <v>953122</v>
      </c>
      <c r="V25" s="9">
        <v>953122</v>
      </c>
      <c r="W25" s="9">
        <v>899788</v>
      </c>
      <c r="X25" s="9">
        <v>899788</v>
      </c>
      <c r="Y25" s="9">
        <v>472528</v>
      </c>
      <c r="Z25" s="9">
        <v>472528</v>
      </c>
      <c r="AA25" s="9">
        <v>472528</v>
      </c>
      <c r="AB25" s="9">
        <v>817732</v>
      </c>
      <c r="AC25" s="9">
        <v>804595</v>
      </c>
      <c r="AD25" s="9">
        <v>804595</v>
      </c>
      <c r="AE25" s="9">
        <v>809992</v>
      </c>
      <c r="AF25" s="9">
        <v>809992</v>
      </c>
      <c r="AG25" s="9">
        <v>668170</v>
      </c>
      <c r="AH25" s="9">
        <v>668170</v>
      </c>
      <c r="AI25" s="9">
        <v>668170</v>
      </c>
      <c r="AJ25" s="9">
        <v>1108594</v>
      </c>
      <c r="AK25" s="9">
        <v>1138156</v>
      </c>
      <c r="AL25" s="9">
        <v>1138156</v>
      </c>
      <c r="AM25" s="9">
        <v>1104394</v>
      </c>
      <c r="AN25" s="9">
        <v>1104394</v>
      </c>
      <c r="AO25" s="9">
        <v>684392</v>
      </c>
      <c r="AP25" s="9">
        <v>684392</v>
      </c>
      <c r="AQ25" s="9">
        <v>684392</v>
      </c>
      <c r="AR25" s="9">
        <v>1067150</v>
      </c>
      <c r="AS25" s="9">
        <v>1000464</v>
      </c>
      <c r="AT25" s="9">
        <v>1000464</v>
      </c>
      <c r="AU25" s="9">
        <v>849743</v>
      </c>
      <c r="AV25" s="9">
        <v>849743</v>
      </c>
      <c r="AW25" s="9">
        <v>465032</v>
      </c>
      <c r="AX25" s="9">
        <v>465032</v>
      </c>
      <c r="AY25" s="9">
        <v>465032</v>
      </c>
      <c r="AZ25" s="9">
        <v>726142</v>
      </c>
      <c r="BA25" s="9">
        <v>724063</v>
      </c>
      <c r="BB25" s="9">
        <v>724063</v>
      </c>
      <c r="BC25" s="9">
        <v>539851</v>
      </c>
      <c r="BD25" s="9">
        <v>539851</v>
      </c>
      <c r="BE25" s="9">
        <v>392665</v>
      </c>
      <c r="BF25" s="9">
        <v>392665</v>
      </c>
      <c r="BG25" s="9">
        <v>392665</v>
      </c>
      <c r="BH25" s="9">
        <v>701683</v>
      </c>
      <c r="BI25" s="9">
        <v>474656</v>
      </c>
      <c r="BJ25" s="9">
        <v>474656</v>
      </c>
      <c r="BK25" s="9">
        <v>666176</v>
      </c>
      <c r="BL25" s="9">
        <v>666176</v>
      </c>
      <c r="BM25" s="9">
        <v>634472</v>
      </c>
      <c r="BN25" s="9">
        <v>634472</v>
      </c>
      <c r="BO25" s="9">
        <v>634472</v>
      </c>
      <c r="BP25" s="9">
        <v>861418</v>
      </c>
      <c r="BQ25" s="9">
        <v>1065222</v>
      </c>
      <c r="BR25" s="9">
        <v>1065222</v>
      </c>
      <c r="BS25" s="9">
        <v>645181</v>
      </c>
      <c r="BT25" s="9">
        <v>645181</v>
      </c>
      <c r="BU25" s="9">
        <v>596872</v>
      </c>
      <c r="BV25" s="9">
        <v>596872</v>
      </c>
      <c r="BW25" s="9">
        <v>596872</v>
      </c>
      <c r="BX25" s="9">
        <v>939377</v>
      </c>
      <c r="BY25" s="9">
        <v>967181</v>
      </c>
      <c r="BZ25" s="9">
        <v>967181</v>
      </c>
      <c r="CA25" s="9">
        <v>1234952</v>
      </c>
      <c r="CB25" s="9">
        <v>1234952</v>
      </c>
      <c r="CC25" s="9">
        <v>1288070</v>
      </c>
      <c r="CD25" s="9">
        <v>1288070</v>
      </c>
      <c r="CE25" s="9">
        <v>1288070</v>
      </c>
      <c r="CF25" s="9">
        <v>1568022</v>
      </c>
      <c r="CG25" s="9">
        <v>1468249</v>
      </c>
      <c r="CH25" s="9">
        <v>1468249</v>
      </c>
    </row>
    <row r="26" spans="2:86" x14ac:dyDescent="0.2">
      <c r="B26" s="16" t="s">
        <v>41</v>
      </c>
      <c r="C26" s="9">
        <v>0</v>
      </c>
      <c r="D26" s="9">
        <v>0</v>
      </c>
      <c r="E26" s="9">
        <v>0</v>
      </c>
      <c r="F26" s="9">
        <v>0</v>
      </c>
      <c r="G26" s="9">
        <v>0</v>
      </c>
      <c r="H26" s="9">
        <v>0</v>
      </c>
      <c r="I26" s="9">
        <v>0</v>
      </c>
      <c r="J26" s="9">
        <v>0</v>
      </c>
      <c r="K26" s="9">
        <v>0</v>
      </c>
      <c r="L26" s="9">
        <v>0</v>
      </c>
      <c r="M26" s="9">
        <v>0</v>
      </c>
      <c r="N26" s="9">
        <v>0</v>
      </c>
      <c r="O26" s="9">
        <v>0</v>
      </c>
      <c r="P26" s="9">
        <v>0</v>
      </c>
      <c r="Q26" s="9">
        <v>286366</v>
      </c>
      <c r="R26" s="9">
        <v>286366</v>
      </c>
      <c r="S26" s="9">
        <v>286366</v>
      </c>
      <c r="T26" s="9">
        <v>0</v>
      </c>
      <c r="U26" s="9">
        <v>0</v>
      </c>
      <c r="V26" s="9">
        <v>0</v>
      </c>
      <c r="W26" s="9">
        <v>0</v>
      </c>
      <c r="X26" s="9">
        <v>0</v>
      </c>
      <c r="Y26" s="9">
        <v>291066</v>
      </c>
      <c r="Z26" s="9">
        <v>291066</v>
      </c>
      <c r="AA26" s="9">
        <v>291066</v>
      </c>
      <c r="AB26" s="9">
        <v>0</v>
      </c>
      <c r="AC26" s="9">
        <v>0</v>
      </c>
      <c r="AD26" s="9">
        <v>0</v>
      </c>
      <c r="AE26" s="9">
        <v>0</v>
      </c>
      <c r="AF26" s="9">
        <v>0</v>
      </c>
      <c r="AG26" s="9">
        <v>315260</v>
      </c>
      <c r="AH26" s="9">
        <v>315260</v>
      </c>
      <c r="AI26" s="9">
        <v>315260</v>
      </c>
      <c r="AJ26" s="9">
        <v>0</v>
      </c>
      <c r="AK26" s="9">
        <v>0</v>
      </c>
      <c r="AL26" s="9">
        <v>0</v>
      </c>
      <c r="AM26" s="9">
        <v>0</v>
      </c>
      <c r="AN26" s="9">
        <v>0</v>
      </c>
      <c r="AO26" s="9">
        <v>169670</v>
      </c>
      <c r="AP26" s="9">
        <v>169670</v>
      </c>
      <c r="AQ26" s="9">
        <v>169670</v>
      </c>
      <c r="AR26" s="9">
        <v>0</v>
      </c>
      <c r="AS26" s="9">
        <v>0</v>
      </c>
      <c r="AT26" s="9">
        <v>0</v>
      </c>
      <c r="AU26" s="9">
        <v>0</v>
      </c>
      <c r="AV26" s="9">
        <v>0</v>
      </c>
      <c r="AW26" s="9">
        <v>394389</v>
      </c>
      <c r="AX26" s="9">
        <v>394389</v>
      </c>
      <c r="AY26" s="9">
        <v>394389</v>
      </c>
      <c r="AZ26" s="9">
        <v>245124</v>
      </c>
      <c r="BA26" s="9">
        <v>228819</v>
      </c>
      <c r="BB26" s="9">
        <v>228819</v>
      </c>
      <c r="BC26" s="9">
        <v>294513</v>
      </c>
      <c r="BD26" s="9">
        <v>294513</v>
      </c>
      <c r="BE26" s="9">
        <v>301940</v>
      </c>
      <c r="BF26" s="9">
        <v>301940</v>
      </c>
      <c r="BG26" s="9">
        <v>301940</v>
      </c>
      <c r="BH26" s="9">
        <v>311182</v>
      </c>
      <c r="BI26" s="9">
        <v>436504</v>
      </c>
      <c r="BJ26" s="9">
        <v>436504</v>
      </c>
      <c r="BK26" s="9">
        <v>323633</v>
      </c>
      <c r="BL26" s="9">
        <v>323633</v>
      </c>
      <c r="BM26" s="9">
        <v>335182</v>
      </c>
      <c r="BN26" s="9">
        <v>335182</v>
      </c>
      <c r="BO26" s="9">
        <v>335182</v>
      </c>
      <c r="BP26" s="9">
        <v>308953</v>
      </c>
      <c r="BQ26" s="9">
        <v>221694</v>
      </c>
      <c r="BR26" s="9">
        <v>221694</v>
      </c>
      <c r="BS26" s="9">
        <v>542599</v>
      </c>
      <c r="BT26" s="9">
        <v>542599</v>
      </c>
      <c r="BU26" s="9">
        <v>663723</v>
      </c>
      <c r="BV26" s="9">
        <v>663723</v>
      </c>
      <c r="BW26" s="9">
        <v>663723</v>
      </c>
      <c r="BX26" s="9">
        <v>687813</v>
      </c>
      <c r="BY26" s="9">
        <v>582098</v>
      </c>
      <c r="BZ26" s="9">
        <v>582098</v>
      </c>
      <c r="CA26" s="9">
        <v>356275</v>
      </c>
      <c r="CB26" s="9">
        <v>356275</v>
      </c>
      <c r="CC26" s="9">
        <v>280645</v>
      </c>
      <c r="CD26" s="9">
        <v>280645</v>
      </c>
      <c r="CE26" s="9">
        <v>280645</v>
      </c>
      <c r="CF26" s="9">
        <v>287278</v>
      </c>
      <c r="CG26" s="9">
        <v>292069</v>
      </c>
      <c r="CH26" s="9">
        <v>292069</v>
      </c>
    </row>
    <row r="27" spans="2:86" x14ac:dyDescent="0.2">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row>
    <row r="28" spans="2:86" x14ac:dyDescent="0.2">
      <c r="B28" s="6" t="s">
        <v>67</v>
      </c>
      <c r="C28" s="7">
        <v>-278752</v>
      </c>
      <c r="D28" s="7">
        <v>-278484</v>
      </c>
      <c r="E28" s="7">
        <v>-280607</v>
      </c>
      <c r="F28" s="7">
        <v>-280607</v>
      </c>
      <c r="G28" s="7">
        <v>-233706</v>
      </c>
      <c r="H28" s="7">
        <v>-233706</v>
      </c>
      <c r="I28" s="7">
        <v>-182188</v>
      </c>
      <c r="J28" s="7">
        <v>-182188</v>
      </c>
      <c r="K28" s="7">
        <v>-182188</v>
      </c>
      <c r="L28" s="7">
        <v>-173063</v>
      </c>
      <c r="M28" s="7">
        <v>-141951</v>
      </c>
      <c r="N28" s="7">
        <v>-141951</v>
      </c>
      <c r="O28" s="7">
        <v>-216251</v>
      </c>
      <c r="P28" s="7">
        <v>-216251</v>
      </c>
      <c r="Q28" s="7">
        <v>-223971</v>
      </c>
      <c r="R28" s="7">
        <v>-223971</v>
      </c>
      <c r="S28" s="7">
        <v>-223971</v>
      </c>
      <c r="T28" s="7">
        <v>-205794</v>
      </c>
      <c r="U28" s="7">
        <v>-238056</v>
      </c>
      <c r="V28" s="7">
        <v>-238056</v>
      </c>
      <c r="W28" s="7">
        <v>-194124</v>
      </c>
      <c r="X28" s="7">
        <v>-194124</v>
      </c>
      <c r="Y28" s="7">
        <v>-130566</v>
      </c>
      <c r="Z28" s="7">
        <v>-130566</v>
      </c>
      <c r="AA28" s="7">
        <v>-130566</v>
      </c>
      <c r="AB28" s="7">
        <v>-104294</v>
      </c>
      <c r="AC28" s="7">
        <v>-52286</v>
      </c>
      <c r="AD28" s="7">
        <v>-52286</v>
      </c>
      <c r="AE28" s="7">
        <v>-44778</v>
      </c>
      <c r="AF28" s="7">
        <v>-44778</v>
      </c>
      <c r="AG28" s="7">
        <v>-181266</v>
      </c>
      <c r="AH28" s="7">
        <v>-181266</v>
      </c>
      <c r="AI28" s="7">
        <v>-181266</v>
      </c>
      <c r="AJ28" s="7">
        <v>-174773</v>
      </c>
      <c r="AK28" s="7">
        <v>-192115</v>
      </c>
      <c r="AL28" s="7">
        <v>-192115</v>
      </c>
      <c r="AM28" s="7">
        <v>-205350</v>
      </c>
      <c r="AN28" s="7">
        <v>-205350</v>
      </c>
      <c r="AO28" s="7">
        <v>-110674</v>
      </c>
      <c r="AP28" s="7">
        <v>-110674</v>
      </c>
      <c r="AQ28" s="7">
        <v>-110674</v>
      </c>
      <c r="AR28" s="7">
        <v>-111773</v>
      </c>
      <c r="AS28" s="7">
        <v>-69179</v>
      </c>
      <c r="AT28" s="7">
        <v>-69179</v>
      </c>
      <c r="AU28" s="7">
        <v>-28853</v>
      </c>
      <c r="AV28" s="7">
        <v>-28853</v>
      </c>
      <c r="AW28" s="7">
        <v>-137963</v>
      </c>
      <c r="AX28" s="7">
        <v>-137963</v>
      </c>
      <c r="AY28" s="7">
        <v>-137963</v>
      </c>
      <c r="AZ28" s="7">
        <v>-72751</v>
      </c>
      <c r="BA28" s="7">
        <v>-95203</v>
      </c>
      <c r="BB28" s="7">
        <v>-95203</v>
      </c>
      <c r="BC28" s="7">
        <v>-126888</v>
      </c>
      <c r="BD28" s="7">
        <v>-126888</v>
      </c>
      <c r="BE28" s="7">
        <v>-117736</v>
      </c>
      <c r="BF28" s="7">
        <v>-117736</v>
      </c>
      <c r="BG28" s="7">
        <v>-117736</v>
      </c>
      <c r="BH28" s="7">
        <v>-169362</v>
      </c>
      <c r="BI28" s="7">
        <v>-96700</v>
      </c>
      <c r="BJ28" s="7">
        <v>-96700</v>
      </c>
      <c r="BK28" s="7">
        <v>-143389</v>
      </c>
      <c r="BL28" s="7">
        <v>-143389</v>
      </c>
      <c r="BM28" s="7">
        <v>-171357</v>
      </c>
      <c r="BN28" s="7">
        <v>-171357</v>
      </c>
      <c r="BO28" s="7">
        <v>-171357</v>
      </c>
      <c r="BP28" s="7">
        <v>-134980</v>
      </c>
      <c r="BQ28" s="7">
        <v>183893</v>
      </c>
      <c r="BR28" s="7">
        <v>183893</v>
      </c>
      <c r="BS28" s="7">
        <v>203035</v>
      </c>
      <c r="BT28" s="7">
        <v>203035</v>
      </c>
      <c r="BU28" s="7">
        <v>212825</v>
      </c>
      <c r="BV28" s="7">
        <v>212825</v>
      </c>
      <c r="BW28" s="7">
        <v>212825</v>
      </c>
      <c r="BX28" s="7">
        <v>265593</v>
      </c>
      <c r="BY28" s="7">
        <v>133446</v>
      </c>
      <c r="BZ28" s="7">
        <v>133446</v>
      </c>
      <c r="CA28" s="7">
        <v>109169</v>
      </c>
      <c r="CB28" s="7">
        <v>109169</v>
      </c>
      <c r="CC28" s="7">
        <v>125372</v>
      </c>
      <c r="CD28" s="7">
        <v>125372</v>
      </c>
      <c r="CE28" s="7">
        <v>125372</v>
      </c>
      <c r="CF28" s="7">
        <v>193287</v>
      </c>
      <c r="CG28" s="7">
        <v>120470</v>
      </c>
      <c r="CH28" s="7">
        <v>120470</v>
      </c>
    </row>
    <row r="29" spans="2:86" x14ac:dyDescent="0.2">
      <c r="B29" s="16" t="s">
        <v>255</v>
      </c>
      <c r="C29" s="9">
        <v>-108907</v>
      </c>
      <c r="D29" s="9">
        <v>-116475</v>
      </c>
      <c r="E29" s="9">
        <v>-127597</v>
      </c>
      <c r="F29" s="9">
        <v>-127597</v>
      </c>
      <c r="G29" s="9">
        <v>-103397</v>
      </c>
      <c r="H29" s="9">
        <v>-103397</v>
      </c>
      <c r="I29" s="9">
        <v>-56573</v>
      </c>
      <c r="J29" s="9">
        <v>-56573</v>
      </c>
      <c r="K29" s="9">
        <v>-56573</v>
      </c>
      <c r="L29" s="9">
        <v>-51546</v>
      </c>
      <c r="M29" s="9">
        <v>-31829</v>
      </c>
      <c r="N29" s="9">
        <v>-31829</v>
      </c>
      <c r="O29" s="9">
        <v>-51106</v>
      </c>
      <c r="P29" s="9">
        <v>-51106</v>
      </c>
      <c r="Q29" s="9">
        <v>-112780</v>
      </c>
      <c r="R29" s="9">
        <v>-112780</v>
      </c>
      <c r="S29" s="9">
        <v>-112780</v>
      </c>
      <c r="T29" s="9">
        <v>-129049</v>
      </c>
      <c r="U29" s="9">
        <v>-168616</v>
      </c>
      <c r="V29" s="9">
        <v>-168616</v>
      </c>
      <c r="W29" s="9">
        <v>-153937</v>
      </c>
      <c r="X29" s="9">
        <v>-153937</v>
      </c>
      <c r="Y29" s="9">
        <v>-97378</v>
      </c>
      <c r="Z29" s="9">
        <v>-97378</v>
      </c>
      <c r="AA29" s="9">
        <v>-97378</v>
      </c>
      <c r="AB29" s="9">
        <v>-76041</v>
      </c>
      <c r="AC29" s="9">
        <v>-32386</v>
      </c>
      <c r="AD29" s="9">
        <v>-32386</v>
      </c>
      <c r="AE29" s="9">
        <v>-25021</v>
      </c>
      <c r="AF29" s="9">
        <v>-25021</v>
      </c>
      <c r="AG29" s="9">
        <v>-166500</v>
      </c>
      <c r="AH29" s="9">
        <v>-166500</v>
      </c>
      <c r="AI29" s="9">
        <v>-166500</v>
      </c>
      <c r="AJ29" s="9">
        <v>-159777</v>
      </c>
      <c r="AK29" s="9">
        <v>-176875</v>
      </c>
      <c r="AL29" s="9">
        <v>-176875</v>
      </c>
      <c r="AM29" s="9">
        <v>-192043</v>
      </c>
      <c r="AN29" s="9">
        <v>-192043</v>
      </c>
      <c r="AO29" s="9">
        <v>-97551</v>
      </c>
      <c r="AP29" s="9">
        <v>-97551</v>
      </c>
      <c r="AQ29" s="9">
        <v>-97551</v>
      </c>
      <c r="AR29" s="9">
        <v>-98387</v>
      </c>
      <c r="AS29" s="9">
        <v>-56684</v>
      </c>
      <c r="AT29" s="9">
        <v>-56684</v>
      </c>
      <c r="AU29" s="9">
        <v>-15331</v>
      </c>
      <c r="AV29" s="9">
        <v>-15331</v>
      </c>
      <c r="AW29" s="9">
        <v>-123583</v>
      </c>
      <c r="AX29" s="9">
        <v>-123583</v>
      </c>
      <c r="AY29" s="9">
        <v>-123583</v>
      </c>
      <c r="AZ29" s="9">
        <v>-58984</v>
      </c>
      <c r="BA29" s="9">
        <v>-79434</v>
      </c>
      <c r="BB29" s="9">
        <v>-79434</v>
      </c>
      <c r="BC29" s="9">
        <v>-111481</v>
      </c>
      <c r="BD29" s="9">
        <v>-111481</v>
      </c>
      <c r="BE29" s="9">
        <v>-101909</v>
      </c>
      <c r="BF29" s="9">
        <v>-101909</v>
      </c>
      <c r="BG29" s="9">
        <v>-101909</v>
      </c>
      <c r="BH29" s="9">
        <v>-123597</v>
      </c>
      <c r="BI29" s="9">
        <v>-50689</v>
      </c>
      <c r="BJ29" s="9">
        <v>-50689</v>
      </c>
      <c r="BK29" s="9">
        <v>-90184</v>
      </c>
      <c r="BL29" s="9">
        <v>-90184</v>
      </c>
      <c r="BM29" s="9">
        <v>-99567</v>
      </c>
      <c r="BN29" s="9">
        <v>-99567</v>
      </c>
      <c r="BO29" s="9">
        <v>-99567</v>
      </c>
      <c r="BP29" s="9">
        <v>-64788</v>
      </c>
      <c r="BQ29" s="9">
        <v>106428</v>
      </c>
      <c r="BR29" s="9">
        <v>106428</v>
      </c>
      <c r="BS29" s="9">
        <v>127941</v>
      </c>
      <c r="BT29" s="9">
        <v>127941</v>
      </c>
      <c r="BU29" s="9">
        <v>141652</v>
      </c>
      <c r="BV29" s="9">
        <v>141652</v>
      </c>
      <c r="BW29" s="9">
        <v>141652</v>
      </c>
      <c r="BX29" s="9">
        <v>194987</v>
      </c>
      <c r="BY29" s="9">
        <v>65256</v>
      </c>
      <c r="BZ29" s="9">
        <v>65256</v>
      </c>
      <c r="CA29" s="9">
        <v>52848</v>
      </c>
      <c r="CB29" s="9">
        <v>52848</v>
      </c>
      <c r="CC29" s="9">
        <v>70734</v>
      </c>
      <c r="CD29" s="9">
        <v>70734</v>
      </c>
      <c r="CE29" s="9">
        <v>70734</v>
      </c>
      <c r="CF29" s="9">
        <v>141157</v>
      </c>
      <c r="CG29" s="9">
        <v>70911</v>
      </c>
      <c r="CH29" s="9">
        <v>70911</v>
      </c>
    </row>
    <row r="30" spans="2:86" x14ac:dyDescent="0.2">
      <c r="B30" s="16" t="s">
        <v>256</v>
      </c>
      <c r="C30" s="9">
        <v>-169845</v>
      </c>
      <c r="D30" s="9">
        <v>-162009</v>
      </c>
      <c r="E30" s="9">
        <v>-153010</v>
      </c>
      <c r="F30" s="9">
        <v>-153010</v>
      </c>
      <c r="G30" s="9">
        <v>-130309</v>
      </c>
      <c r="H30" s="9">
        <v>-130309</v>
      </c>
      <c r="I30" s="9">
        <v>-125615</v>
      </c>
      <c r="J30" s="9">
        <v>-125615</v>
      </c>
      <c r="K30" s="9">
        <v>-125615</v>
      </c>
      <c r="L30" s="9">
        <v>-121517</v>
      </c>
      <c r="M30" s="9">
        <v>-110122</v>
      </c>
      <c r="N30" s="9">
        <v>-110122</v>
      </c>
      <c r="O30" s="9">
        <v>-165145</v>
      </c>
      <c r="P30" s="9">
        <v>-165145</v>
      </c>
      <c r="Q30" s="9">
        <v>-111191</v>
      </c>
      <c r="R30" s="9">
        <v>-111191</v>
      </c>
      <c r="S30" s="9">
        <v>-111191</v>
      </c>
      <c r="T30" s="9">
        <v>-76745</v>
      </c>
      <c r="U30" s="9">
        <v>-69440</v>
      </c>
      <c r="V30" s="9">
        <v>-69440</v>
      </c>
      <c r="W30" s="9">
        <v>-40187</v>
      </c>
      <c r="X30" s="9">
        <v>-40187</v>
      </c>
      <c r="Y30" s="9">
        <v>-33188</v>
      </c>
      <c r="Z30" s="9">
        <v>-33188</v>
      </c>
      <c r="AA30" s="9">
        <v>-33188</v>
      </c>
      <c r="AB30" s="9">
        <v>-28253</v>
      </c>
      <c r="AC30" s="9">
        <v>-19900</v>
      </c>
      <c r="AD30" s="9">
        <v>-19900</v>
      </c>
      <c r="AE30" s="9">
        <v>-19757</v>
      </c>
      <c r="AF30" s="9">
        <v>-19757</v>
      </c>
      <c r="AG30" s="9">
        <v>-14766</v>
      </c>
      <c r="AH30" s="9">
        <v>-14766</v>
      </c>
      <c r="AI30" s="9">
        <v>-14766</v>
      </c>
      <c r="AJ30" s="9">
        <v>-14996</v>
      </c>
      <c r="AK30" s="9">
        <v>-15240</v>
      </c>
      <c r="AL30" s="9">
        <v>-15240</v>
      </c>
      <c r="AM30" s="9">
        <v>-13307</v>
      </c>
      <c r="AN30" s="9">
        <v>-13307</v>
      </c>
      <c r="AO30" s="9">
        <v>-13123</v>
      </c>
      <c r="AP30" s="9">
        <v>-13123</v>
      </c>
      <c r="AQ30" s="9">
        <v>-13123</v>
      </c>
      <c r="AR30" s="9">
        <v>-13386</v>
      </c>
      <c r="AS30" s="9">
        <v>-12495</v>
      </c>
      <c r="AT30" s="9">
        <v>-12495</v>
      </c>
      <c r="AU30" s="9">
        <v>-13522</v>
      </c>
      <c r="AV30" s="9">
        <v>-13522</v>
      </c>
      <c r="AW30" s="9">
        <v>-14380</v>
      </c>
      <c r="AX30" s="9">
        <v>-14380</v>
      </c>
      <c r="AY30" s="9">
        <v>-14380</v>
      </c>
      <c r="AZ30" s="9">
        <v>-13767</v>
      </c>
      <c r="BA30" s="9">
        <v>-15769</v>
      </c>
      <c r="BB30" s="9">
        <v>-15769</v>
      </c>
      <c r="BC30" s="9">
        <v>-15407</v>
      </c>
      <c r="BD30" s="9">
        <v>-15407</v>
      </c>
      <c r="BE30" s="9">
        <v>-15827</v>
      </c>
      <c r="BF30" s="9">
        <v>-15827</v>
      </c>
      <c r="BG30" s="9">
        <v>-15827</v>
      </c>
      <c r="BH30" s="9">
        <v>-45765</v>
      </c>
      <c r="BI30" s="9">
        <v>-46011</v>
      </c>
      <c r="BJ30" s="9">
        <v>-46011</v>
      </c>
      <c r="BK30" s="9">
        <v>-53205</v>
      </c>
      <c r="BL30" s="9">
        <v>-53205</v>
      </c>
      <c r="BM30" s="9">
        <v>-71790</v>
      </c>
      <c r="BN30" s="9">
        <v>-71790</v>
      </c>
      <c r="BO30" s="9">
        <v>-71790</v>
      </c>
      <c r="BP30" s="9">
        <v>-70192</v>
      </c>
      <c r="BQ30" s="9">
        <v>77465</v>
      </c>
      <c r="BR30" s="9">
        <v>77465</v>
      </c>
      <c r="BS30" s="9">
        <v>75094</v>
      </c>
      <c r="BT30" s="9">
        <v>75094</v>
      </c>
      <c r="BU30" s="9">
        <v>71173</v>
      </c>
      <c r="BV30" s="9">
        <v>71173</v>
      </c>
      <c r="BW30" s="9">
        <v>71173</v>
      </c>
      <c r="BX30" s="9">
        <v>70606</v>
      </c>
      <c r="BY30" s="9">
        <v>68190</v>
      </c>
      <c r="BZ30" s="9">
        <v>68190</v>
      </c>
      <c r="CA30" s="9">
        <v>56321</v>
      </c>
      <c r="CB30" s="9">
        <v>56321</v>
      </c>
      <c r="CC30" s="9">
        <v>54638</v>
      </c>
      <c r="CD30" s="9">
        <v>54638</v>
      </c>
      <c r="CE30" s="9">
        <v>54638</v>
      </c>
      <c r="CF30" s="9">
        <v>52130</v>
      </c>
      <c r="CG30" s="9">
        <v>49559</v>
      </c>
      <c r="CH30" s="9">
        <v>49559</v>
      </c>
    </row>
    <row r="31" spans="2:86" x14ac:dyDescent="0.2">
      <c r="B31" s="10"/>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row>
    <row r="32" spans="2:86" x14ac:dyDescent="0.2">
      <c r="B32" s="11" t="s">
        <v>68</v>
      </c>
      <c r="C32" s="12">
        <v>379388</v>
      </c>
      <c r="D32" s="12">
        <v>553312</v>
      </c>
      <c r="E32" s="12">
        <v>602382</v>
      </c>
      <c r="F32" s="12">
        <v>602382</v>
      </c>
      <c r="G32" s="12">
        <v>531382</v>
      </c>
      <c r="H32" s="12">
        <v>531382</v>
      </c>
      <c r="I32" s="12">
        <v>520587</v>
      </c>
      <c r="J32" s="12">
        <v>520587</v>
      </c>
      <c r="K32" s="12">
        <v>520587</v>
      </c>
      <c r="L32" s="12">
        <v>653935</v>
      </c>
      <c r="M32" s="12">
        <v>684388</v>
      </c>
      <c r="N32" s="12">
        <v>684388</v>
      </c>
      <c r="O32" s="12">
        <v>575613</v>
      </c>
      <c r="P32" s="12">
        <v>575613</v>
      </c>
      <c r="Q32" s="12">
        <v>575827</v>
      </c>
      <c r="R32" s="12">
        <v>575827</v>
      </c>
      <c r="S32" s="12">
        <v>575827</v>
      </c>
      <c r="T32" s="12">
        <v>732900</v>
      </c>
      <c r="U32" s="12">
        <v>758162</v>
      </c>
      <c r="V32" s="12">
        <v>758162</v>
      </c>
      <c r="W32" s="12">
        <v>733208</v>
      </c>
      <c r="X32" s="12">
        <v>733208</v>
      </c>
      <c r="Y32" s="12">
        <v>663793</v>
      </c>
      <c r="Z32" s="12">
        <v>663793</v>
      </c>
      <c r="AA32" s="12">
        <v>663793</v>
      </c>
      <c r="AB32" s="12">
        <v>755853</v>
      </c>
      <c r="AC32" s="12">
        <v>793061</v>
      </c>
      <c r="AD32" s="12">
        <v>793061</v>
      </c>
      <c r="AE32" s="12">
        <v>814619</v>
      </c>
      <c r="AF32" s="12">
        <v>814619</v>
      </c>
      <c r="AG32" s="12">
        <v>849460</v>
      </c>
      <c r="AH32" s="12">
        <v>849460</v>
      </c>
      <c r="AI32" s="12">
        <v>849460</v>
      </c>
      <c r="AJ32" s="12">
        <v>975851</v>
      </c>
      <c r="AK32" s="12">
        <v>992184</v>
      </c>
      <c r="AL32" s="12">
        <v>992184</v>
      </c>
      <c r="AM32" s="12">
        <v>913510</v>
      </c>
      <c r="AN32" s="12">
        <v>913510</v>
      </c>
      <c r="AO32" s="12">
        <v>804906</v>
      </c>
      <c r="AP32" s="12">
        <v>804906</v>
      </c>
      <c r="AQ32" s="12">
        <v>804906</v>
      </c>
      <c r="AR32" s="12">
        <v>978490</v>
      </c>
      <c r="AS32" s="12">
        <v>957097</v>
      </c>
      <c r="AT32" s="12">
        <v>957097</v>
      </c>
      <c r="AU32" s="12">
        <v>850227</v>
      </c>
      <c r="AV32" s="12">
        <v>850227</v>
      </c>
      <c r="AW32" s="12">
        <v>735947</v>
      </c>
      <c r="AX32" s="12">
        <v>735947</v>
      </c>
      <c r="AY32" s="12">
        <v>735947</v>
      </c>
      <c r="AZ32" s="12">
        <v>917690</v>
      </c>
      <c r="BA32" s="12">
        <v>888370</v>
      </c>
      <c r="BB32" s="12">
        <v>888370</v>
      </c>
      <c r="BC32" s="12">
        <v>740487</v>
      </c>
      <c r="BD32" s="12">
        <v>740487</v>
      </c>
      <c r="BE32" s="12">
        <v>616229</v>
      </c>
      <c r="BF32" s="12">
        <v>616229</v>
      </c>
      <c r="BG32" s="12">
        <v>616229</v>
      </c>
      <c r="BH32" s="12">
        <v>876401</v>
      </c>
      <c r="BI32" s="12">
        <v>841780</v>
      </c>
      <c r="BJ32" s="12">
        <v>841780</v>
      </c>
      <c r="BK32" s="12">
        <v>867550</v>
      </c>
      <c r="BL32" s="12">
        <v>867550</v>
      </c>
      <c r="BM32" s="12">
        <v>824621</v>
      </c>
      <c r="BN32" s="12">
        <v>824621</v>
      </c>
      <c r="BO32" s="12">
        <v>824621</v>
      </c>
      <c r="BP32" s="12">
        <v>1064721</v>
      </c>
      <c r="BQ32" s="12">
        <v>1126125</v>
      </c>
      <c r="BR32" s="12">
        <v>1126125</v>
      </c>
      <c r="BS32" s="12">
        <v>1005006</v>
      </c>
      <c r="BT32" s="12">
        <v>1005006</v>
      </c>
      <c r="BU32" s="12">
        <v>1069055</v>
      </c>
      <c r="BV32" s="12">
        <v>1069055</v>
      </c>
      <c r="BW32" s="12">
        <v>1069055</v>
      </c>
      <c r="BX32" s="12">
        <v>1387339</v>
      </c>
      <c r="BY32" s="12">
        <v>1436536</v>
      </c>
      <c r="BZ32" s="12">
        <v>1436536</v>
      </c>
      <c r="CA32" s="12"/>
      <c r="CB32" s="12"/>
      <c r="CC32" s="12"/>
      <c r="CD32" s="12"/>
      <c r="CE32" s="12"/>
      <c r="CF32" s="12"/>
      <c r="CG32" s="12"/>
      <c r="CH32" s="12"/>
    </row>
    <row r="34" spans="1:86" s="18" customFormat="1" ht="15" customHeight="1" x14ac:dyDescent="0.25">
      <c r="A34" s="17"/>
      <c r="B34" s="25" t="s">
        <v>217</v>
      </c>
      <c r="C34" s="23" t="s">
        <v>79</v>
      </c>
      <c r="D34" s="24" t="s">
        <v>80</v>
      </c>
      <c r="E34" s="24" t="s">
        <v>81</v>
      </c>
      <c r="F34" s="24" t="s">
        <v>3</v>
      </c>
      <c r="G34" s="24" t="s">
        <v>82</v>
      </c>
      <c r="H34" s="24" t="s">
        <v>4</v>
      </c>
      <c r="I34" s="24" t="s">
        <v>83</v>
      </c>
      <c r="J34" s="24" t="s">
        <v>5</v>
      </c>
      <c r="K34" s="23" t="s">
        <v>6</v>
      </c>
      <c r="L34" s="24" t="s">
        <v>84</v>
      </c>
      <c r="M34" s="24" t="s">
        <v>85</v>
      </c>
      <c r="N34" s="24" t="s">
        <v>7</v>
      </c>
      <c r="O34" s="24" t="s">
        <v>86</v>
      </c>
      <c r="P34" s="24" t="s">
        <v>8</v>
      </c>
      <c r="Q34" s="24" t="s">
        <v>87</v>
      </c>
      <c r="R34" s="24" t="s">
        <v>9</v>
      </c>
      <c r="S34" s="23" t="s">
        <v>10</v>
      </c>
      <c r="T34" s="24" t="s">
        <v>88</v>
      </c>
      <c r="U34" s="24" t="s">
        <v>89</v>
      </c>
      <c r="V34" s="24" t="s">
        <v>11</v>
      </c>
      <c r="W34" s="24" t="s">
        <v>90</v>
      </c>
      <c r="X34" s="24" t="s">
        <v>12</v>
      </c>
      <c r="Y34" s="24" t="s">
        <v>91</v>
      </c>
      <c r="Z34" s="24" t="s">
        <v>13</v>
      </c>
      <c r="AA34" s="23" t="s">
        <v>14</v>
      </c>
      <c r="AB34" s="24" t="s">
        <v>92</v>
      </c>
      <c r="AC34" s="24" t="s">
        <v>93</v>
      </c>
      <c r="AD34" s="24" t="s">
        <v>15</v>
      </c>
      <c r="AE34" s="24" t="s">
        <v>94</v>
      </c>
      <c r="AF34" s="24" t="s">
        <v>16</v>
      </c>
      <c r="AG34" s="24" t="s">
        <v>95</v>
      </c>
      <c r="AH34" s="24" t="s">
        <v>17</v>
      </c>
      <c r="AI34" s="23" t="s">
        <v>18</v>
      </c>
      <c r="AJ34" s="24" t="s">
        <v>96</v>
      </c>
      <c r="AK34" s="24" t="s">
        <v>97</v>
      </c>
      <c r="AL34" s="24" t="s">
        <v>19</v>
      </c>
      <c r="AM34" s="24" t="s">
        <v>98</v>
      </c>
      <c r="AN34" s="24" t="s">
        <v>20</v>
      </c>
      <c r="AO34" s="24" t="s">
        <v>99</v>
      </c>
      <c r="AP34" s="24" t="s">
        <v>21</v>
      </c>
      <c r="AQ34" s="23" t="s">
        <v>22</v>
      </c>
      <c r="AR34" s="24" t="s">
        <v>100</v>
      </c>
      <c r="AS34" s="24" t="s">
        <v>101</v>
      </c>
      <c r="AT34" s="24" t="s">
        <v>23</v>
      </c>
      <c r="AU34" s="24" t="s">
        <v>102</v>
      </c>
      <c r="AV34" s="24" t="s">
        <v>24</v>
      </c>
      <c r="AW34" s="24" t="s">
        <v>103</v>
      </c>
      <c r="AX34" s="24" t="s">
        <v>25</v>
      </c>
      <c r="AY34" s="23" t="s">
        <v>26</v>
      </c>
      <c r="AZ34" s="24" t="s">
        <v>104</v>
      </c>
      <c r="BA34" s="24" t="s">
        <v>219</v>
      </c>
      <c r="BB34" s="24" t="s">
        <v>220</v>
      </c>
      <c r="BC34" s="45" t="s">
        <v>223</v>
      </c>
      <c r="BD34" s="45" t="s">
        <v>221</v>
      </c>
      <c r="BE34" s="45" t="s">
        <v>236</v>
      </c>
      <c r="BF34" s="45" t="s">
        <v>237</v>
      </c>
      <c r="BG34" s="45" t="s">
        <v>238</v>
      </c>
      <c r="BH34" s="45" t="s">
        <v>244</v>
      </c>
      <c r="BI34" s="45" t="s">
        <v>258</v>
      </c>
      <c r="BJ34" s="45" t="s">
        <v>259</v>
      </c>
      <c r="BK34" s="45" t="s">
        <v>260</v>
      </c>
      <c r="BL34" s="45" t="s">
        <v>261</v>
      </c>
      <c r="BM34" s="45" t="s">
        <v>262</v>
      </c>
      <c r="BN34" s="45" t="s">
        <v>263</v>
      </c>
      <c r="BO34" s="117" t="s">
        <v>264</v>
      </c>
      <c r="BP34" s="24" t="s">
        <v>278</v>
      </c>
      <c r="BQ34" s="24" t="s">
        <v>280</v>
      </c>
      <c r="BR34" s="24" t="s">
        <v>281</v>
      </c>
      <c r="BS34" s="24" t="s">
        <v>282</v>
      </c>
      <c r="BT34" s="24" t="s">
        <v>283</v>
      </c>
      <c r="BU34" s="24" t="s">
        <v>289</v>
      </c>
      <c r="BV34" s="24" t="s">
        <v>290</v>
      </c>
      <c r="BW34" s="23" t="s">
        <v>288</v>
      </c>
      <c r="BX34" s="24" t="s">
        <v>307</v>
      </c>
      <c r="BY34" s="24" t="s">
        <v>309</v>
      </c>
      <c r="BZ34" s="24" t="s">
        <v>310</v>
      </c>
      <c r="CA34" s="24" t="s">
        <v>314</v>
      </c>
      <c r="CB34" s="24" t="s">
        <v>313</v>
      </c>
      <c r="CC34" s="24" t="s">
        <v>318</v>
      </c>
      <c r="CD34" s="24" t="s">
        <v>316</v>
      </c>
      <c r="CE34" s="24" t="s">
        <v>317</v>
      </c>
      <c r="CF34" s="24" t="s">
        <v>319</v>
      </c>
      <c r="CG34" s="24" t="s">
        <v>320</v>
      </c>
      <c r="CH34" s="24" t="s">
        <v>321</v>
      </c>
    </row>
    <row r="35" spans="1:86" s="18" customFormat="1" ht="15" customHeight="1" x14ac:dyDescent="0.25">
      <c r="A35" s="17"/>
      <c r="B35" s="18" t="s">
        <v>232</v>
      </c>
      <c r="C35" s="132">
        <v>100000000</v>
      </c>
      <c r="D35" s="132">
        <v>100000000</v>
      </c>
      <c r="E35" s="132">
        <v>100000000</v>
      </c>
      <c r="F35" s="132">
        <v>100000000</v>
      </c>
      <c r="G35" s="132">
        <v>100000000</v>
      </c>
      <c r="H35" s="132">
        <v>100000000</v>
      </c>
      <c r="I35" s="132">
        <v>100000000</v>
      </c>
      <c r="J35" s="132">
        <v>100000000</v>
      </c>
      <c r="K35" s="132">
        <v>100000000</v>
      </c>
      <c r="L35" s="132">
        <v>100000000</v>
      </c>
      <c r="M35" s="132">
        <v>100000000</v>
      </c>
      <c r="N35" s="132">
        <v>100000000</v>
      </c>
      <c r="O35" s="132">
        <v>100000000</v>
      </c>
      <c r="P35" s="132">
        <v>100000000</v>
      </c>
      <c r="Q35" s="132">
        <v>100000000</v>
      </c>
      <c r="R35" s="132">
        <v>100000000</v>
      </c>
      <c r="S35" s="132">
        <v>100000000</v>
      </c>
      <c r="T35" s="132">
        <v>100000000</v>
      </c>
      <c r="U35" s="132">
        <v>100000000</v>
      </c>
      <c r="V35" s="132">
        <v>100000000</v>
      </c>
      <c r="W35" s="132">
        <v>300000000</v>
      </c>
      <c r="X35" s="132">
        <v>300000000</v>
      </c>
      <c r="Y35" s="132">
        <v>300000000</v>
      </c>
      <c r="Z35" s="132">
        <v>300000000</v>
      </c>
      <c r="AA35" s="132">
        <v>300000000</v>
      </c>
      <c r="AB35" s="132">
        <v>300720000</v>
      </c>
      <c r="AC35" s="132">
        <v>300720000</v>
      </c>
      <c r="AD35" s="132">
        <v>300720000</v>
      </c>
      <c r="AE35" s="132">
        <v>300720000</v>
      </c>
      <c r="AF35" s="132">
        <v>300720000</v>
      </c>
      <c r="AG35" s="132">
        <v>300720000</v>
      </c>
      <c r="AH35" s="132">
        <v>300720000</v>
      </c>
      <c r="AI35" s="132">
        <v>300720000</v>
      </c>
      <c r="AJ35" s="132">
        <v>300720000</v>
      </c>
      <c r="AK35" s="132">
        <v>300720000</v>
      </c>
      <c r="AL35" s="132">
        <v>300720000</v>
      </c>
      <c r="AM35" s="132">
        <v>300720000</v>
      </c>
      <c r="AN35" s="132">
        <v>300720000</v>
      </c>
      <c r="AO35" s="132">
        <v>300720000</v>
      </c>
      <c r="AP35" s="132">
        <v>300720000</v>
      </c>
      <c r="AQ35" s="132">
        <v>300720000</v>
      </c>
      <c r="AR35" s="132">
        <v>300720000</v>
      </c>
      <c r="AS35" s="132">
        <v>300720000</v>
      </c>
      <c r="AT35" s="132">
        <v>300720000</v>
      </c>
      <c r="AU35" s="132">
        <v>300720000</v>
      </c>
      <c r="AV35" s="132">
        <v>300720000</v>
      </c>
      <c r="AW35" s="132">
        <v>300720000</v>
      </c>
      <c r="AX35" s="132">
        <v>300720000</v>
      </c>
      <c r="AY35" s="132">
        <v>300720000</v>
      </c>
      <c r="AZ35" s="132">
        <v>300720000</v>
      </c>
      <c r="BA35" s="132">
        <v>300720000</v>
      </c>
      <c r="BB35" s="132">
        <v>300720000</v>
      </c>
      <c r="BC35" s="132">
        <v>300720000</v>
      </c>
      <c r="BD35" s="132">
        <v>300720000</v>
      </c>
      <c r="BE35" s="132">
        <v>300720000</v>
      </c>
      <c r="BF35" s="132">
        <v>300720000</v>
      </c>
      <c r="BG35" s="132">
        <v>300720000</v>
      </c>
      <c r="BH35" s="132">
        <v>300720000</v>
      </c>
      <c r="BI35" s="132">
        <v>300720000</v>
      </c>
      <c r="BJ35" s="132">
        <v>300720000</v>
      </c>
      <c r="BK35" s="132">
        <v>300720000</v>
      </c>
      <c r="BL35" s="132">
        <v>300720000</v>
      </c>
      <c r="BM35" s="132">
        <v>300720000</v>
      </c>
      <c r="BN35" s="132">
        <v>300720000</v>
      </c>
      <c r="BO35" s="132">
        <v>300720000</v>
      </c>
      <c r="BP35" s="132">
        <v>300720000</v>
      </c>
      <c r="BQ35" s="132">
        <v>300720000</v>
      </c>
      <c r="BR35" s="132">
        <v>300720000</v>
      </c>
      <c r="BS35" s="132">
        <v>300720000</v>
      </c>
      <c r="BT35" s="132">
        <v>300720000</v>
      </c>
      <c r="BU35" s="132">
        <v>300720000</v>
      </c>
      <c r="BV35" s="132">
        <v>300720000</v>
      </c>
      <c r="BW35" s="132">
        <v>300720000</v>
      </c>
      <c r="BX35" s="132">
        <v>300720000</v>
      </c>
      <c r="BY35" s="132">
        <v>300720000</v>
      </c>
      <c r="BZ35" s="132">
        <v>300720000</v>
      </c>
      <c r="CA35" s="132">
        <v>300720000</v>
      </c>
      <c r="CB35" s="132">
        <v>300720000</v>
      </c>
      <c r="CC35" s="132">
        <v>300720000</v>
      </c>
      <c r="CD35" s="132">
        <v>300720000</v>
      </c>
      <c r="CE35" s="132">
        <v>300720000</v>
      </c>
      <c r="CF35" s="132">
        <v>300720000</v>
      </c>
      <c r="CG35" s="132">
        <v>300720000</v>
      </c>
      <c r="CH35" s="132">
        <v>300720000</v>
      </c>
    </row>
    <row r="36" spans="1:86" s="18" customFormat="1" ht="15" customHeight="1" x14ac:dyDescent="0.25">
      <c r="A36" s="17"/>
      <c r="B36" s="133" t="s">
        <v>233</v>
      </c>
      <c r="C36" s="134">
        <v>300720000</v>
      </c>
      <c r="D36" s="134">
        <v>300720000</v>
      </c>
      <c r="E36" s="134">
        <v>300720000</v>
      </c>
      <c r="F36" s="134">
        <v>300720000</v>
      </c>
      <c r="G36" s="134">
        <v>300720000</v>
      </c>
      <c r="H36" s="134">
        <v>300720000</v>
      </c>
      <c r="I36" s="134">
        <v>300720000</v>
      </c>
      <c r="J36" s="134">
        <v>300720000</v>
      </c>
      <c r="K36" s="134">
        <v>300720000</v>
      </c>
      <c r="L36" s="134">
        <v>300720000</v>
      </c>
      <c r="M36" s="134">
        <v>300720000</v>
      </c>
      <c r="N36" s="134">
        <v>300720000</v>
      </c>
      <c r="O36" s="134">
        <v>300720000</v>
      </c>
      <c r="P36" s="134">
        <v>300720000</v>
      </c>
      <c r="Q36" s="134">
        <v>300720000</v>
      </c>
      <c r="R36" s="134">
        <v>300720000</v>
      </c>
      <c r="S36" s="134">
        <v>300720000</v>
      </c>
      <c r="T36" s="134">
        <v>300720000</v>
      </c>
      <c r="U36" s="134">
        <v>300720000</v>
      </c>
      <c r="V36" s="134">
        <v>300720000</v>
      </c>
      <c r="W36" s="134">
        <v>300720000</v>
      </c>
      <c r="X36" s="134">
        <v>300720000</v>
      </c>
      <c r="Y36" s="134">
        <v>300720000</v>
      </c>
      <c r="Z36" s="134">
        <v>300720000</v>
      </c>
      <c r="AA36" s="134">
        <v>300720000</v>
      </c>
      <c r="AB36" s="134">
        <v>300720000</v>
      </c>
      <c r="AC36" s="134">
        <v>300720000</v>
      </c>
      <c r="AD36" s="134">
        <v>300720000</v>
      </c>
      <c r="AE36" s="134">
        <v>300720000</v>
      </c>
      <c r="AF36" s="134">
        <v>300720000</v>
      </c>
      <c r="AG36" s="134">
        <v>300720000</v>
      </c>
      <c r="AH36" s="134">
        <v>300720000</v>
      </c>
      <c r="AI36" s="134">
        <v>300720000</v>
      </c>
      <c r="AJ36" s="134">
        <v>300720000</v>
      </c>
      <c r="AK36" s="134">
        <v>300720000</v>
      </c>
      <c r="AL36" s="134">
        <v>300720000</v>
      </c>
      <c r="AM36" s="134">
        <v>300720000</v>
      </c>
      <c r="AN36" s="134">
        <v>300720000</v>
      </c>
      <c r="AO36" s="134">
        <v>300720000</v>
      </c>
      <c r="AP36" s="134">
        <v>300720000</v>
      </c>
      <c r="AQ36" s="134">
        <v>300720000</v>
      </c>
      <c r="AR36" s="134">
        <v>300720000</v>
      </c>
      <c r="AS36" s="134">
        <v>300720000</v>
      </c>
      <c r="AT36" s="134">
        <v>300720000</v>
      </c>
      <c r="AU36" s="134">
        <v>300720000</v>
      </c>
      <c r="AV36" s="134">
        <v>300720000</v>
      </c>
      <c r="AW36" s="134">
        <v>300720000</v>
      </c>
      <c r="AX36" s="134">
        <v>300720000</v>
      </c>
      <c r="AY36" s="134">
        <v>300720000</v>
      </c>
      <c r="AZ36" s="134">
        <v>300720000</v>
      </c>
      <c r="BA36" s="134">
        <v>300720000</v>
      </c>
      <c r="BB36" s="134">
        <v>300720000</v>
      </c>
      <c r="BC36" s="134">
        <v>300720000</v>
      </c>
      <c r="BD36" s="134">
        <v>300720000</v>
      </c>
      <c r="BE36" s="134">
        <v>300720000</v>
      </c>
      <c r="BF36" s="134">
        <v>300720000</v>
      </c>
      <c r="BG36" s="134">
        <v>300720000</v>
      </c>
      <c r="BH36" s="134">
        <v>300720000</v>
      </c>
      <c r="BI36" s="134">
        <v>300720000</v>
      </c>
      <c r="BJ36" s="134">
        <v>300720000</v>
      </c>
      <c r="BK36" s="134">
        <v>300720000</v>
      </c>
      <c r="BL36" s="134">
        <v>300720000</v>
      </c>
      <c r="BM36" s="134">
        <v>300720000</v>
      </c>
      <c r="BN36" s="134">
        <v>300720000</v>
      </c>
      <c r="BO36" s="134">
        <v>300720000</v>
      </c>
      <c r="BP36" s="134">
        <v>300720000</v>
      </c>
      <c r="BQ36" s="134">
        <v>300720000</v>
      </c>
      <c r="BR36" s="134">
        <v>300720000</v>
      </c>
      <c r="BS36" s="134">
        <v>300720000</v>
      </c>
      <c r="BT36" s="134">
        <v>300720000</v>
      </c>
      <c r="BU36" s="134">
        <v>300720000</v>
      </c>
      <c r="BV36" s="134">
        <v>300720000</v>
      </c>
      <c r="BW36" s="134">
        <v>300720000</v>
      </c>
      <c r="BX36" s="134">
        <v>300720000</v>
      </c>
      <c r="BY36" s="134">
        <v>300720000</v>
      </c>
      <c r="BZ36" s="134">
        <v>300720000</v>
      </c>
      <c r="CA36" s="134">
        <v>300720000</v>
      </c>
      <c r="CB36" s="134">
        <v>300720000</v>
      </c>
      <c r="CC36" s="134">
        <v>300720000</v>
      </c>
      <c r="CD36" s="134">
        <v>300720000</v>
      </c>
      <c r="CE36" s="134">
        <v>300720000</v>
      </c>
      <c r="CF36" s="134">
        <v>300720000</v>
      </c>
      <c r="CG36" s="134">
        <v>300720000</v>
      </c>
      <c r="CH36" s="134">
        <v>300720000</v>
      </c>
    </row>
    <row r="37" spans="1:86" s="18" customFormat="1" ht="15" customHeight="1" x14ac:dyDescent="0.25">
      <c r="A37" s="17"/>
      <c r="B37" s="18" t="s">
        <v>234</v>
      </c>
      <c r="C37" s="132">
        <v>0</v>
      </c>
      <c r="D37" s="132">
        <v>0</v>
      </c>
      <c r="E37" s="132">
        <v>0</v>
      </c>
      <c r="F37" s="132">
        <v>0</v>
      </c>
      <c r="G37" s="132">
        <v>0</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132">
        <v>0</v>
      </c>
      <c r="X37" s="132">
        <v>0</v>
      </c>
      <c r="Y37" s="132">
        <v>0</v>
      </c>
      <c r="Z37" s="132">
        <v>0</v>
      </c>
      <c r="AA37" s="132">
        <v>0</v>
      </c>
      <c r="AB37" s="132">
        <v>0</v>
      </c>
      <c r="AC37" s="132">
        <v>0</v>
      </c>
      <c r="AD37" s="132">
        <v>0</v>
      </c>
      <c r="AE37" s="132">
        <v>0</v>
      </c>
      <c r="AF37" s="132">
        <v>0</v>
      </c>
      <c r="AG37" s="132">
        <v>0</v>
      </c>
      <c r="AH37" s="132">
        <v>0</v>
      </c>
      <c r="AI37" s="132">
        <v>0</v>
      </c>
      <c r="AJ37" s="132">
        <v>0</v>
      </c>
      <c r="AK37" s="132">
        <v>0</v>
      </c>
      <c r="AL37" s="132">
        <v>0</v>
      </c>
      <c r="AM37" s="132">
        <v>0</v>
      </c>
      <c r="AN37" s="132">
        <v>0</v>
      </c>
      <c r="AO37" s="132">
        <v>0</v>
      </c>
      <c r="AP37" s="132">
        <v>0</v>
      </c>
      <c r="AQ37" s="132">
        <v>0</v>
      </c>
      <c r="AR37" s="132">
        <v>0</v>
      </c>
      <c r="AS37" s="132">
        <v>0</v>
      </c>
      <c r="AT37" s="132">
        <v>0</v>
      </c>
      <c r="AU37" s="132">
        <v>0</v>
      </c>
      <c r="AV37" s="132">
        <v>0</v>
      </c>
      <c r="AW37" s="132">
        <v>0</v>
      </c>
      <c r="AX37" s="132">
        <v>0</v>
      </c>
      <c r="AY37" s="132">
        <v>0</v>
      </c>
      <c r="AZ37" s="132">
        <v>0</v>
      </c>
      <c r="BA37" s="132">
        <v>0</v>
      </c>
      <c r="BB37" s="132">
        <v>0</v>
      </c>
      <c r="BC37" s="132">
        <v>126000</v>
      </c>
      <c r="BD37" s="132">
        <v>126000</v>
      </c>
      <c r="BE37" s="132">
        <v>547000</v>
      </c>
      <c r="BF37" s="132">
        <v>547000</v>
      </c>
      <c r="BG37" s="132">
        <v>547000</v>
      </c>
      <c r="BH37" s="132">
        <v>400000</v>
      </c>
      <c r="BI37" s="132">
        <v>400000</v>
      </c>
      <c r="BJ37" s="132">
        <v>400000</v>
      </c>
      <c r="BK37" s="132">
        <v>660000</v>
      </c>
      <c r="BL37" s="132">
        <v>660000</v>
      </c>
      <c r="BM37" s="132">
        <v>660000</v>
      </c>
      <c r="BN37" s="132">
        <v>660000</v>
      </c>
      <c r="BO37" s="132">
        <v>660000</v>
      </c>
      <c r="BP37" s="132">
        <v>65026</v>
      </c>
      <c r="BQ37" s="132">
        <v>65026</v>
      </c>
      <c r="BR37" s="132">
        <v>65026</v>
      </c>
      <c r="BS37" s="132">
        <v>65026</v>
      </c>
      <c r="BT37" s="132">
        <v>65026</v>
      </c>
      <c r="BU37" s="132">
        <v>65026</v>
      </c>
      <c r="BV37" s="132">
        <v>65026</v>
      </c>
      <c r="BW37" s="132">
        <v>65026</v>
      </c>
      <c r="BX37" s="132">
        <v>0</v>
      </c>
      <c r="BY37" s="132">
        <v>0</v>
      </c>
      <c r="BZ37" s="132">
        <v>0</v>
      </c>
      <c r="CA37" s="132">
        <v>0</v>
      </c>
      <c r="CB37" s="132">
        <v>0</v>
      </c>
      <c r="CC37" s="132">
        <v>70300</v>
      </c>
      <c r="CD37" s="132">
        <v>70300</v>
      </c>
      <c r="CE37" s="132">
        <v>70300</v>
      </c>
      <c r="CF37" s="132">
        <v>7543</v>
      </c>
      <c r="CG37" s="132">
        <v>7543</v>
      </c>
      <c r="CH37" s="132">
        <v>7543</v>
      </c>
    </row>
    <row r="38" spans="1:86" s="18" customFormat="1" ht="15" customHeight="1" x14ac:dyDescent="0.25">
      <c r="A38" s="17"/>
      <c r="B38" s="133" t="s">
        <v>235</v>
      </c>
      <c r="C38" s="134">
        <v>0</v>
      </c>
      <c r="D38" s="134">
        <v>0</v>
      </c>
      <c r="E38" s="134">
        <v>0</v>
      </c>
      <c r="F38" s="134">
        <v>0</v>
      </c>
      <c r="G38" s="134">
        <v>0</v>
      </c>
      <c r="H38" s="134">
        <v>0</v>
      </c>
      <c r="I38" s="134">
        <v>0</v>
      </c>
      <c r="J38" s="134">
        <v>0</v>
      </c>
      <c r="K38" s="134">
        <v>0</v>
      </c>
      <c r="L38" s="134">
        <v>0</v>
      </c>
      <c r="M38" s="134">
        <v>0</v>
      </c>
      <c r="N38" s="134">
        <v>0</v>
      </c>
      <c r="O38" s="134">
        <v>0</v>
      </c>
      <c r="P38" s="134">
        <v>0</v>
      </c>
      <c r="Q38" s="134">
        <v>0</v>
      </c>
      <c r="R38" s="134">
        <v>0</v>
      </c>
      <c r="S38" s="134">
        <v>0</v>
      </c>
      <c r="T38" s="134">
        <v>0</v>
      </c>
      <c r="U38" s="134">
        <v>0</v>
      </c>
      <c r="V38" s="134">
        <v>0</v>
      </c>
      <c r="W38" s="134">
        <v>0</v>
      </c>
      <c r="X38" s="134">
        <v>0</v>
      </c>
      <c r="Y38" s="134">
        <v>0</v>
      </c>
      <c r="Z38" s="134">
        <v>0</v>
      </c>
      <c r="AA38" s="134">
        <v>0</v>
      </c>
      <c r="AB38" s="134">
        <v>0</v>
      </c>
      <c r="AC38" s="134">
        <v>0</v>
      </c>
      <c r="AD38" s="134">
        <v>0</v>
      </c>
      <c r="AE38" s="134">
        <v>0</v>
      </c>
      <c r="AF38" s="134">
        <v>0</v>
      </c>
      <c r="AG38" s="134">
        <v>0</v>
      </c>
      <c r="AH38" s="134">
        <v>0</v>
      </c>
      <c r="AI38" s="134">
        <v>0</v>
      </c>
      <c r="AJ38" s="134">
        <v>0</v>
      </c>
      <c r="AK38" s="134">
        <v>0</v>
      </c>
      <c r="AL38" s="134">
        <v>0</v>
      </c>
      <c r="AM38" s="134">
        <v>0</v>
      </c>
      <c r="AN38" s="134">
        <v>0</v>
      </c>
      <c r="AO38" s="134">
        <v>0</v>
      </c>
      <c r="AP38" s="134">
        <v>0</v>
      </c>
      <c r="AQ38" s="134">
        <v>0</v>
      </c>
      <c r="AR38" s="134">
        <v>0</v>
      </c>
      <c r="AS38" s="134">
        <v>0</v>
      </c>
      <c r="AT38" s="134">
        <v>0</v>
      </c>
      <c r="AU38" s="134">
        <v>0</v>
      </c>
      <c r="AV38" s="134">
        <v>0</v>
      </c>
      <c r="AW38" s="134">
        <v>0</v>
      </c>
      <c r="AX38" s="134">
        <v>0</v>
      </c>
      <c r="AY38" s="134">
        <v>0</v>
      </c>
      <c r="AZ38" s="134">
        <v>0</v>
      </c>
      <c r="BA38" s="134">
        <v>0</v>
      </c>
      <c r="BB38" s="134">
        <v>0</v>
      </c>
      <c r="BC38" s="134">
        <v>126000</v>
      </c>
      <c r="BD38" s="134">
        <v>126000</v>
      </c>
      <c r="BE38" s="134">
        <v>547000</v>
      </c>
      <c r="BF38" s="134">
        <v>547000</v>
      </c>
      <c r="BG38" s="134">
        <v>547000</v>
      </c>
      <c r="BH38" s="134">
        <v>400000</v>
      </c>
      <c r="BI38" s="134">
        <v>400000</v>
      </c>
      <c r="BJ38" s="134">
        <v>400000</v>
      </c>
      <c r="BK38" s="134">
        <v>660000</v>
      </c>
      <c r="BL38" s="134">
        <v>660000</v>
      </c>
      <c r="BM38" s="134">
        <v>660000</v>
      </c>
      <c r="BN38" s="134">
        <v>660000</v>
      </c>
      <c r="BO38" s="134">
        <v>660000</v>
      </c>
      <c r="BP38" s="134">
        <v>65026</v>
      </c>
      <c r="BQ38" s="134">
        <v>65026</v>
      </c>
      <c r="BR38" s="134">
        <v>65026</v>
      </c>
      <c r="BS38" s="134">
        <v>65026</v>
      </c>
      <c r="BT38" s="134">
        <v>65026</v>
      </c>
      <c r="BU38" s="134">
        <v>65026</v>
      </c>
      <c r="BV38" s="134">
        <v>65026</v>
      </c>
      <c r="BW38" s="134">
        <v>65026</v>
      </c>
      <c r="BX38" s="134">
        <v>0</v>
      </c>
      <c r="BY38" s="134">
        <v>0</v>
      </c>
      <c r="BZ38" s="134">
        <v>0</v>
      </c>
      <c r="CA38" s="134">
        <v>0</v>
      </c>
      <c r="CB38" s="134">
        <v>0</v>
      </c>
      <c r="CC38" s="134">
        <v>70300</v>
      </c>
      <c r="CD38" s="134">
        <v>70300</v>
      </c>
      <c r="CE38" s="134">
        <v>70300</v>
      </c>
      <c r="CF38" s="134">
        <v>7543</v>
      </c>
      <c r="CG38" s="134">
        <v>7543</v>
      </c>
      <c r="CH38" s="134">
        <v>7543</v>
      </c>
    </row>
    <row r="39" spans="1:86" s="18" customFormat="1" ht="15" customHeight="1" x14ac:dyDescent="0.25">
      <c r="A39" s="17"/>
      <c r="B39" s="18" t="s">
        <v>226</v>
      </c>
      <c r="C39" s="135">
        <v>658140</v>
      </c>
      <c r="D39" s="135">
        <v>831796</v>
      </c>
      <c r="E39" s="135">
        <v>882989</v>
      </c>
      <c r="F39" s="135">
        <v>882989</v>
      </c>
      <c r="G39" s="135">
        <v>765088</v>
      </c>
      <c r="H39" s="135">
        <v>765088</v>
      </c>
      <c r="I39" s="135">
        <v>702775</v>
      </c>
      <c r="J39" s="135">
        <v>702775</v>
      </c>
      <c r="K39" s="135">
        <v>702775</v>
      </c>
      <c r="L39" s="135">
        <v>826998</v>
      </c>
      <c r="M39" s="135">
        <v>826339</v>
      </c>
      <c r="N39" s="135">
        <v>826339</v>
      </c>
      <c r="O39" s="135">
        <v>791864</v>
      </c>
      <c r="P39" s="135">
        <v>791864</v>
      </c>
      <c r="Q39" s="135">
        <v>799798</v>
      </c>
      <c r="R39" s="135">
        <v>799798</v>
      </c>
      <c r="S39" s="135">
        <v>799798</v>
      </c>
      <c r="T39" s="135">
        <v>938694</v>
      </c>
      <c r="U39" s="135">
        <v>996218</v>
      </c>
      <c r="V39" s="135">
        <v>996218</v>
      </c>
      <c r="W39" s="135">
        <v>927332</v>
      </c>
      <c r="X39" s="135">
        <v>927332</v>
      </c>
      <c r="Y39" s="135">
        <v>794359</v>
      </c>
      <c r="Z39" s="135">
        <v>794359</v>
      </c>
      <c r="AA39" s="135">
        <v>794359</v>
      </c>
      <c r="AB39" s="135">
        <v>860147</v>
      </c>
      <c r="AC39" s="135">
        <v>845347</v>
      </c>
      <c r="AD39" s="135">
        <v>845347</v>
      </c>
      <c r="AE39" s="135">
        <v>859397</v>
      </c>
      <c r="AF39" s="135">
        <v>859397</v>
      </c>
      <c r="AG39" s="135">
        <v>1030726</v>
      </c>
      <c r="AH39" s="135">
        <v>1030726</v>
      </c>
      <c r="AI39" s="135">
        <v>1030726</v>
      </c>
      <c r="AJ39" s="135">
        <v>1150624</v>
      </c>
      <c r="AK39" s="135">
        <v>1184299</v>
      </c>
      <c r="AL39" s="135">
        <v>1184299</v>
      </c>
      <c r="AM39" s="135">
        <v>1118860</v>
      </c>
      <c r="AN39" s="135">
        <v>1118860</v>
      </c>
      <c r="AO39" s="135">
        <v>915580</v>
      </c>
      <c r="AP39" s="135">
        <v>915580</v>
      </c>
      <c r="AQ39" s="135">
        <v>915580</v>
      </c>
      <c r="AR39" s="135">
        <v>1090263</v>
      </c>
      <c r="AS39" s="135">
        <v>1026276</v>
      </c>
      <c r="AT39" s="135">
        <v>1026276</v>
      </c>
      <c r="AU39" s="135">
        <v>879080</v>
      </c>
      <c r="AV39" s="135">
        <v>879080</v>
      </c>
      <c r="AW39" s="135">
        <v>873910</v>
      </c>
      <c r="AX39" s="135">
        <v>873910</v>
      </c>
      <c r="AY39" s="135">
        <v>873910</v>
      </c>
      <c r="AZ39" s="135">
        <v>990441</v>
      </c>
      <c r="BA39" s="135">
        <v>983573</v>
      </c>
      <c r="BB39" s="135">
        <v>983573</v>
      </c>
      <c r="BC39" s="135">
        <v>867375</v>
      </c>
      <c r="BD39" s="135">
        <v>867375</v>
      </c>
      <c r="BE39" s="135">
        <v>733965</v>
      </c>
      <c r="BF39" s="135">
        <v>733965</v>
      </c>
      <c r="BG39" s="135">
        <v>733965</v>
      </c>
      <c r="BH39" s="135">
        <v>1045763</v>
      </c>
      <c r="BI39" s="135">
        <v>938480</v>
      </c>
      <c r="BJ39" s="135">
        <v>938480</v>
      </c>
      <c r="BK39" s="135">
        <v>1010939</v>
      </c>
      <c r="BL39" s="135">
        <v>1010939</v>
      </c>
      <c r="BM39" s="135">
        <v>995978</v>
      </c>
      <c r="BN39" s="135">
        <v>995978</v>
      </c>
      <c r="BO39" s="135">
        <v>995978</v>
      </c>
      <c r="BP39" s="135">
        <v>1199701</v>
      </c>
      <c r="BQ39" s="135">
        <v>1310018</v>
      </c>
      <c r="BR39" s="135">
        <v>1310018</v>
      </c>
      <c r="BS39" s="135">
        <v>1208041</v>
      </c>
      <c r="BT39" s="135">
        <v>1208041</v>
      </c>
      <c r="BU39" s="135">
        <v>1281880</v>
      </c>
      <c r="BV39" s="135">
        <v>1281880</v>
      </c>
      <c r="BW39" s="135">
        <v>1281880</v>
      </c>
      <c r="BX39" s="135">
        <v>1652932</v>
      </c>
      <c r="BY39" s="135">
        <v>1569982</v>
      </c>
      <c r="BZ39" s="135">
        <v>1569982</v>
      </c>
      <c r="CA39" s="135">
        <v>1610493</v>
      </c>
      <c r="CB39" s="135">
        <v>1610493</v>
      </c>
      <c r="CC39" s="135">
        <v>1589378</v>
      </c>
      <c r="CD39" s="135">
        <v>1589378</v>
      </c>
      <c r="CE39" s="135">
        <v>1589378</v>
      </c>
      <c r="CF39" s="135">
        <v>1873451</v>
      </c>
      <c r="CG39" s="135">
        <v>1781449</v>
      </c>
      <c r="CH39" s="135">
        <v>1781449</v>
      </c>
    </row>
    <row r="40" spans="1:86" s="18" customFormat="1" ht="15" customHeight="1" x14ac:dyDescent="0.25">
      <c r="A40" s="17"/>
      <c r="B40" s="133" t="s">
        <v>229</v>
      </c>
      <c r="C40" s="136">
        <v>2.19</v>
      </c>
      <c r="D40" s="136">
        <v>2.77</v>
      </c>
      <c r="E40" s="136">
        <v>2.94</v>
      </c>
      <c r="F40" s="136">
        <v>2.94</v>
      </c>
      <c r="G40" s="136">
        <v>2.54</v>
      </c>
      <c r="H40" s="136">
        <v>2.54</v>
      </c>
      <c r="I40" s="136">
        <v>2.34</v>
      </c>
      <c r="J40" s="136">
        <v>2.34</v>
      </c>
      <c r="K40" s="136">
        <v>2.34</v>
      </c>
      <c r="L40" s="136">
        <v>2.75</v>
      </c>
      <c r="M40" s="136">
        <v>2.75</v>
      </c>
      <c r="N40" s="136">
        <v>2.75</v>
      </c>
      <c r="O40" s="136">
        <v>2.63</v>
      </c>
      <c r="P40" s="136">
        <v>2.63</v>
      </c>
      <c r="Q40" s="136">
        <v>2.66</v>
      </c>
      <c r="R40" s="136">
        <v>2.66</v>
      </c>
      <c r="S40" s="136">
        <v>2.66</v>
      </c>
      <c r="T40" s="136">
        <v>3.12</v>
      </c>
      <c r="U40" s="136">
        <v>3.31</v>
      </c>
      <c r="V40" s="136">
        <v>3.31</v>
      </c>
      <c r="W40" s="136">
        <v>3.08</v>
      </c>
      <c r="X40" s="136">
        <v>3.08</v>
      </c>
      <c r="Y40" s="136">
        <v>2.64</v>
      </c>
      <c r="Z40" s="136">
        <v>2.64</v>
      </c>
      <c r="AA40" s="136">
        <v>2.64</v>
      </c>
      <c r="AB40" s="136">
        <v>2.86</v>
      </c>
      <c r="AC40" s="136">
        <v>2.81</v>
      </c>
      <c r="AD40" s="136">
        <v>2.81</v>
      </c>
      <c r="AE40" s="136">
        <v>2.86</v>
      </c>
      <c r="AF40" s="136">
        <v>2.86</v>
      </c>
      <c r="AG40" s="136">
        <v>3.43</v>
      </c>
      <c r="AH40" s="136">
        <v>3.43</v>
      </c>
      <c r="AI40" s="136">
        <v>3.43</v>
      </c>
      <c r="AJ40" s="136">
        <v>3.83</v>
      </c>
      <c r="AK40" s="136">
        <v>3.94</v>
      </c>
      <c r="AL40" s="136">
        <v>3.94</v>
      </c>
      <c r="AM40" s="136">
        <v>3.72</v>
      </c>
      <c r="AN40" s="136">
        <v>3.72</v>
      </c>
      <c r="AO40" s="136">
        <v>3.04</v>
      </c>
      <c r="AP40" s="136">
        <v>3.04</v>
      </c>
      <c r="AQ40" s="136">
        <v>3.04</v>
      </c>
      <c r="AR40" s="136">
        <v>3.63</v>
      </c>
      <c r="AS40" s="136">
        <v>3.41</v>
      </c>
      <c r="AT40" s="136">
        <v>3.41</v>
      </c>
      <c r="AU40" s="136">
        <v>2.92</v>
      </c>
      <c r="AV40" s="136">
        <v>2.92</v>
      </c>
      <c r="AW40" s="136">
        <v>2.91</v>
      </c>
      <c r="AX40" s="136">
        <v>2.91</v>
      </c>
      <c r="AY40" s="136">
        <v>2.91</v>
      </c>
      <c r="AZ40" s="136">
        <v>3.29</v>
      </c>
      <c r="BA40" s="136">
        <v>3.27</v>
      </c>
      <c r="BB40" s="136">
        <v>3.27</v>
      </c>
      <c r="BC40" s="136">
        <v>2.8843276137270553</v>
      </c>
      <c r="BD40" s="136">
        <v>2.8843276137270553</v>
      </c>
      <c r="BE40" s="136">
        <v>2.4406923383878691</v>
      </c>
      <c r="BF40" s="136">
        <v>2.4406923383878691</v>
      </c>
      <c r="BG40" s="136">
        <v>2.4406923383878691</v>
      </c>
      <c r="BH40" s="136">
        <v>3.4775305932428839</v>
      </c>
      <c r="BI40" s="136">
        <v>3.12</v>
      </c>
      <c r="BJ40" s="136">
        <v>3.12</v>
      </c>
      <c r="BK40" s="136">
        <v>3.3617285182229315</v>
      </c>
      <c r="BL40" s="136">
        <v>3.3617285182229315</v>
      </c>
      <c r="BM40" s="136">
        <v>3.3119779196594838</v>
      </c>
      <c r="BN40" s="136">
        <v>3.3119779196594838</v>
      </c>
      <c r="BO40" s="136">
        <v>3.3119779196594838</v>
      </c>
      <c r="BP40" s="136">
        <v>3.9894287044426711</v>
      </c>
      <c r="BQ40" s="136">
        <v>4.3600000000000003</v>
      </c>
      <c r="BR40" s="136">
        <v>4.3600000000000003</v>
      </c>
      <c r="BS40" s="136">
        <v>4.0199999999999996</v>
      </c>
      <c r="BT40" s="136">
        <v>4.0199999999999996</v>
      </c>
      <c r="BU40" s="136">
        <v>4.26</v>
      </c>
      <c r="BV40" s="136">
        <v>4.26</v>
      </c>
      <c r="BW40" s="136">
        <v>4.26</v>
      </c>
      <c r="BX40" s="136">
        <v>5.4965815376429905</v>
      </c>
      <c r="BY40" s="136">
        <v>5.2207435488161744</v>
      </c>
      <c r="BZ40" s="136">
        <v>5.2207435488161744</v>
      </c>
      <c r="CA40" s="136">
        <v>5.3554569034317634</v>
      </c>
      <c r="CB40" s="136">
        <v>5.3554569034317634</v>
      </c>
      <c r="CC40" s="136">
        <v>5.2852420856610802</v>
      </c>
      <c r="CD40" s="136">
        <v>5.2852420856610802</v>
      </c>
      <c r="CE40" s="136">
        <v>5.2852420856610802</v>
      </c>
      <c r="CF40" s="136">
        <v>6.2298849428039373</v>
      </c>
      <c r="CG40" s="136">
        <v>5.92</v>
      </c>
      <c r="CH40" s="136">
        <v>5.92</v>
      </c>
    </row>
    <row r="41" spans="1:86" s="18" customFormat="1" ht="15" customHeight="1" x14ac:dyDescent="0.25">
      <c r="A41" s="17"/>
      <c r="B41" s="18" t="s">
        <v>225</v>
      </c>
      <c r="C41" s="135">
        <v>1007137</v>
      </c>
      <c r="D41" s="135">
        <v>1048615</v>
      </c>
      <c r="E41" s="135">
        <v>1022345</v>
      </c>
      <c r="F41" s="135">
        <v>1022345</v>
      </c>
      <c r="G41" s="135">
        <v>1043933</v>
      </c>
      <c r="H41" s="135">
        <v>1043933</v>
      </c>
      <c r="I41" s="135">
        <v>1104047</v>
      </c>
      <c r="J41" s="135">
        <v>1104047</v>
      </c>
      <c r="K41" s="135">
        <v>1104047</v>
      </c>
      <c r="L41" s="135">
        <v>1148731</v>
      </c>
      <c r="M41" s="135">
        <v>1132717</v>
      </c>
      <c r="N41" s="135">
        <v>1132717</v>
      </c>
      <c r="O41" s="135">
        <v>1224776</v>
      </c>
      <c r="P41" s="135">
        <v>1224776</v>
      </c>
      <c r="Q41" s="135">
        <v>944343</v>
      </c>
      <c r="R41" s="135">
        <v>944343</v>
      </c>
      <c r="S41" s="135">
        <v>944343</v>
      </c>
      <c r="T41" s="135">
        <v>1266835</v>
      </c>
      <c r="U41" s="135">
        <v>1239165</v>
      </c>
      <c r="V41" s="135">
        <v>1239165</v>
      </c>
      <c r="W41" s="135">
        <v>1235543</v>
      </c>
      <c r="X41" s="135">
        <v>1235543</v>
      </c>
      <c r="Y41" s="135">
        <v>999677</v>
      </c>
      <c r="Z41" s="135">
        <v>999677</v>
      </c>
      <c r="AA41" s="135">
        <v>999677</v>
      </c>
      <c r="AB41" s="135">
        <v>1299644</v>
      </c>
      <c r="AC41" s="135">
        <v>1307073</v>
      </c>
      <c r="AD41" s="135">
        <v>1307073</v>
      </c>
      <c r="AE41" s="135">
        <v>1393381</v>
      </c>
      <c r="AF41" s="135">
        <v>1393381</v>
      </c>
      <c r="AG41" s="135">
        <v>1165599</v>
      </c>
      <c r="AH41" s="135">
        <v>1165599</v>
      </c>
      <c r="AI41" s="135">
        <v>1165599</v>
      </c>
      <c r="AJ41" s="135">
        <v>1540258</v>
      </c>
      <c r="AK41" s="135">
        <v>1484457</v>
      </c>
      <c r="AL41" s="135">
        <v>1484457</v>
      </c>
      <c r="AM41" s="135">
        <v>1535046</v>
      </c>
      <c r="AN41" s="135">
        <v>1535046</v>
      </c>
      <c r="AO41" s="135">
        <v>1416596</v>
      </c>
      <c r="AP41" s="135">
        <v>1416596</v>
      </c>
      <c r="AQ41" s="135">
        <v>1416596</v>
      </c>
      <c r="AR41" s="135">
        <v>1584087</v>
      </c>
      <c r="AS41" s="135">
        <v>1584826</v>
      </c>
      <c r="AT41" s="135">
        <v>1584826</v>
      </c>
      <c r="AU41" s="135">
        <v>1650280</v>
      </c>
      <c r="AV41" s="135">
        <v>1650280</v>
      </c>
      <c r="AW41" s="135">
        <v>1310195</v>
      </c>
      <c r="AX41" s="135">
        <v>1310195</v>
      </c>
      <c r="AY41" s="135">
        <v>1310195</v>
      </c>
      <c r="AZ41" s="135">
        <v>1431444</v>
      </c>
      <c r="BA41" s="135">
        <v>1429292</v>
      </c>
      <c r="BB41" s="135">
        <v>1429292</v>
      </c>
      <c r="BC41" s="135">
        <v>1401715</v>
      </c>
      <c r="BD41" s="135">
        <v>1401715</v>
      </c>
      <c r="BE41" s="135">
        <v>1408996</v>
      </c>
      <c r="BF41" s="135">
        <v>1408996</v>
      </c>
      <c r="BG41" s="135">
        <v>1408996</v>
      </c>
      <c r="BH41" s="135">
        <v>1388327</v>
      </c>
      <c r="BI41" s="135">
        <v>1282091</v>
      </c>
      <c r="BJ41" s="135">
        <v>1282091</v>
      </c>
      <c r="BK41" s="135">
        <v>1479082</v>
      </c>
      <c r="BL41" s="135">
        <v>1479082</v>
      </c>
      <c r="BM41" s="135">
        <v>1624524</v>
      </c>
      <c r="BN41" s="135">
        <v>1624524</v>
      </c>
      <c r="BO41" s="135">
        <v>1624524</v>
      </c>
      <c r="BP41" s="135">
        <v>1693414</v>
      </c>
      <c r="BQ41" s="135">
        <v>1797150</v>
      </c>
      <c r="BR41" s="135">
        <v>1797150</v>
      </c>
      <c r="BS41" s="135">
        <v>1557613</v>
      </c>
      <c r="BT41" s="135">
        <v>1557613</v>
      </c>
      <c r="BU41" s="135">
        <v>1554161</v>
      </c>
      <c r="BV41" s="135">
        <v>1554161</v>
      </c>
      <c r="BW41" s="135">
        <v>1554161</v>
      </c>
      <c r="BX41" s="135">
        <v>1562001</v>
      </c>
      <c r="BY41" s="135">
        <v>1721861</v>
      </c>
      <c r="BZ41" s="135">
        <v>1721861</v>
      </c>
      <c r="CA41" s="135">
        <v>2042877</v>
      </c>
      <c r="CB41" s="135">
        <v>2042877</v>
      </c>
      <c r="CC41" s="135">
        <v>2217596</v>
      </c>
      <c r="CD41" s="135">
        <v>2217596</v>
      </c>
      <c r="CE41" s="135">
        <v>2217596</v>
      </c>
      <c r="CF41" s="135">
        <v>2236512</v>
      </c>
      <c r="CG41" s="135">
        <v>2270039</v>
      </c>
      <c r="CH41" s="135">
        <v>2270039</v>
      </c>
    </row>
    <row r="42" spans="1:86" s="18" customFormat="1" ht="15" customHeight="1" x14ac:dyDescent="0.25">
      <c r="A42" s="17"/>
      <c r="B42" s="133" t="s">
        <v>228</v>
      </c>
      <c r="C42" s="136">
        <v>3.35</v>
      </c>
      <c r="D42" s="136">
        <v>3.49</v>
      </c>
      <c r="E42" s="136">
        <v>3.4</v>
      </c>
      <c r="F42" s="136">
        <v>3.4</v>
      </c>
      <c r="G42" s="136">
        <v>3.47</v>
      </c>
      <c r="H42" s="136">
        <v>3.47</v>
      </c>
      <c r="I42" s="136">
        <v>3.67</v>
      </c>
      <c r="J42" s="136">
        <v>3.67</v>
      </c>
      <c r="K42" s="136">
        <v>3.67</v>
      </c>
      <c r="L42" s="136">
        <v>3.82</v>
      </c>
      <c r="M42" s="136">
        <v>3.77</v>
      </c>
      <c r="N42" s="136">
        <v>3.77</v>
      </c>
      <c r="O42" s="136">
        <v>4.07</v>
      </c>
      <c r="P42" s="136">
        <v>4.07</v>
      </c>
      <c r="Q42" s="136">
        <v>3.14</v>
      </c>
      <c r="R42" s="136">
        <v>3.14</v>
      </c>
      <c r="S42" s="136">
        <v>3.14</v>
      </c>
      <c r="T42" s="136">
        <v>4.21</v>
      </c>
      <c r="U42" s="136">
        <v>4.12</v>
      </c>
      <c r="V42" s="136">
        <v>4.12</v>
      </c>
      <c r="W42" s="136">
        <v>4.1100000000000003</v>
      </c>
      <c r="X42" s="136">
        <v>4.1100000000000003</v>
      </c>
      <c r="Y42" s="136">
        <v>3.32</v>
      </c>
      <c r="Z42" s="136">
        <v>3.32</v>
      </c>
      <c r="AA42" s="136">
        <v>3.32</v>
      </c>
      <c r="AB42" s="136">
        <v>4.32</v>
      </c>
      <c r="AC42" s="136">
        <v>4.3499999999999996</v>
      </c>
      <c r="AD42" s="136">
        <v>4.3499999999999996</v>
      </c>
      <c r="AE42" s="136">
        <v>4.63</v>
      </c>
      <c r="AF42" s="136">
        <v>4.63</v>
      </c>
      <c r="AG42" s="136">
        <v>3.88</v>
      </c>
      <c r="AH42" s="136">
        <v>3.88</v>
      </c>
      <c r="AI42" s="136">
        <v>3.88</v>
      </c>
      <c r="AJ42" s="136">
        <v>5.12</v>
      </c>
      <c r="AK42" s="136">
        <v>4.9400000000000004</v>
      </c>
      <c r="AL42" s="136">
        <v>4.9400000000000004</v>
      </c>
      <c r="AM42" s="136">
        <v>5.0999999999999996</v>
      </c>
      <c r="AN42" s="136">
        <v>5.0999999999999996</v>
      </c>
      <c r="AO42" s="136">
        <v>4.71</v>
      </c>
      <c r="AP42" s="136">
        <v>4.71</v>
      </c>
      <c r="AQ42" s="136">
        <v>4.71</v>
      </c>
      <c r="AR42" s="136">
        <v>5.27</v>
      </c>
      <c r="AS42" s="136">
        <v>5.27</v>
      </c>
      <c r="AT42" s="136">
        <v>5.27</v>
      </c>
      <c r="AU42" s="136">
        <v>5.49</v>
      </c>
      <c r="AV42" s="136">
        <v>5.49</v>
      </c>
      <c r="AW42" s="136">
        <v>4.3600000000000003</v>
      </c>
      <c r="AX42" s="136">
        <v>4.3600000000000003</v>
      </c>
      <c r="AY42" s="136">
        <v>4.3600000000000003</v>
      </c>
      <c r="AZ42" s="136">
        <v>4.76</v>
      </c>
      <c r="BA42" s="136">
        <v>4.75</v>
      </c>
      <c r="BB42" s="136">
        <v>4.75</v>
      </c>
      <c r="BC42" s="136">
        <v>4.6611964618249537</v>
      </c>
      <c r="BD42" s="136">
        <v>4.6611964618249537</v>
      </c>
      <c r="BE42" s="136">
        <v>4.6854083532854487</v>
      </c>
      <c r="BF42" s="136">
        <v>4.6854083532854487</v>
      </c>
      <c r="BG42" s="136">
        <v>4.6854083532854487</v>
      </c>
      <c r="BH42" s="136">
        <v>4.616676642724129</v>
      </c>
      <c r="BI42" s="136">
        <v>4.26</v>
      </c>
      <c r="BJ42" s="136">
        <v>4.26</v>
      </c>
      <c r="BK42" s="136">
        <v>4.9184690077148181</v>
      </c>
      <c r="BL42" s="136">
        <v>4.9184690077148181</v>
      </c>
      <c r="BM42" s="136">
        <v>5.402114924181963</v>
      </c>
      <c r="BN42" s="136">
        <v>5.402114924181963</v>
      </c>
      <c r="BO42" s="136">
        <v>5.402114924181963</v>
      </c>
      <c r="BP42" s="136">
        <v>5.6311984570364455</v>
      </c>
      <c r="BQ42" s="136">
        <v>5.98</v>
      </c>
      <c r="BR42" s="136">
        <v>5.98</v>
      </c>
      <c r="BS42" s="136">
        <v>5.18</v>
      </c>
      <c r="BT42" s="136">
        <v>5.18</v>
      </c>
      <c r="BU42" s="136">
        <v>5.17</v>
      </c>
      <c r="BV42" s="136">
        <v>5.17</v>
      </c>
      <c r="BW42" s="136">
        <v>5.17</v>
      </c>
      <c r="BX42" s="136">
        <v>5.194203910614525</v>
      </c>
      <c r="BY42" s="136">
        <v>5.7257947592444802</v>
      </c>
      <c r="BZ42" s="136">
        <v>5.7257947592444802</v>
      </c>
      <c r="CA42" s="136">
        <v>6.7932861133280129</v>
      </c>
      <c r="CB42" s="136">
        <v>6.7932861133280129</v>
      </c>
      <c r="CC42" s="136">
        <v>7.3742883745677039</v>
      </c>
      <c r="CD42" s="136">
        <v>7.3742883745677039</v>
      </c>
      <c r="CE42" s="136">
        <v>7.3742883745677039</v>
      </c>
      <c r="CF42" s="136">
        <v>7.4371907422186752</v>
      </c>
      <c r="CG42" s="136">
        <v>7.55</v>
      </c>
      <c r="CH42" s="136">
        <v>7.55</v>
      </c>
    </row>
    <row r="43" spans="1:86" s="18" customFormat="1" ht="15" customHeight="1" x14ac:dyDescent="0.25">
      <c r="A43" s="17"/>
      <c r="B43" s="18" t="s">
        <v>224</v>
      </c>
      <c r="C43" s="135">
        <v>1046570</v>
      </c>
      <c r="D43" s="135">
        <v>1093263</v>
      </c>
      <c r="E43" s="135">
        <v>1075404</v>
      </c>
      <c r="F43" s="135">
        <v>1075404</v>
      </c>
      <c r="G43" s="135">
        <v>1123460</v>
      </c>
      <c r="H43" s="135">
        <v>1123460</v>
      </c>
      <c r="I43" s="135">
        <v>1180163</v>
      </c>
      <c r="J43" s="135">
        <v>1180163</v>
      </c>
      <c r="K43" s="135">
        <v>1180163</v>
      </c>
      <c r="L43" s="135">
        <v>1220664</v>
      </c>
      <c r="M43" s="135">
        <v>1212449</v>
      </c>
      <c r="N43" s="135">
        <v>1212449</v>
      </c>
      <c r="O43" s="135">
        <v>1257981</v>
      </c>
      <c r="P43" s="135">
        <v>1257981</v>
      </c>
      <c r="Q43" s="135">
        <v>1317695</v>
      </c>
      <c r="R43" s="135">
        <v>1317695</v>
      </c>
      <c r="S43" s="135">
        <v>1317695</v>
      </c>
      <c r="T43" s="135">
        <v>1386480</v>
      </c>
      <c r="U43" s="135">
        <v>1367414</v>
      </c>
      <c r="V43" s="135">
        <v>1367414</v>
      </c>
      <c r="W43" s="135">
        <v>1400096</v>
      </c>
      <c r="X43" s="135">
        <v>1400096</v>
      </c>
      <c r="Y43" s="135">
        <v>1464396</v>
      </c>
      <c r="Z43" s="135">
        <v>1464396</v>
      </c>
      <c r="AA43" s="135">
        <v>1464396</v>
      </c>
      <c r="AB43" s="135">
        <v>1479768</v>
      </c>
      <c r="AC43" s="135">
        <v>1494511</v>
      </c>
      <c r="AD43" s="135">
        <v>1494511</v>
      </c>
      <c r="AE43" s="135">
        <v>1587815</v>
      </c>
      <c r="AF43" s="135">
        <v>1587815</v>
      </c>
      <c r="AG43" s="135">
        <v>1675292</v>
      </c>
      <c r="AH43" s="135">
        <v>1675292</v>
      </c>
      <c r="AI43" s="135">
        <v>1675292</v>
      </c>
      <c r="AJ43" s="135">
        <v>1733254</v>
      </c>
      <c r="AK43" s="135">
        <v>1674957</v>
      </c>
      <c r="AL43" s="135">
        <v>1674957</v>
      </c>
      <c r="AM43" s="135">
        <v>1739715</v>
      </c>
      <c r="AN43" s="135">
        <v>1739715</v>
      </c>
      <c r="AO43" s="135">
        <v>1800563</v>
      </c>
      <c r="AP43" s="135">
        <v>1800563</v>
      </c>
      <c r="AQ43" s="135">
        <v>1800563</v>
      </c>
      <c r="AR43" s="135">
        <v>1794099</v>
      </c>
      <c r="AS43" s="135">
        <v>1800570</v>
      </c>
      <c r="AT43" s="135">
        <v>1800570</v>
      </c>
      <c r="AU43" s="135">
        <v>1876826</v>
      </c>
      <c r="AV43" s="135">
        <v>1876826</v>
      </c>
      <c r="AW43" s="135">
        <v>1952332</v>
      </c>
      <c r="AX43" s="135">
        <v>1952332</v>
      </c>
      <c r="AY43" s="135">
        <v>1952332</v>
      </c>
      <c r="AZ43" s="135">
        <v>1924456</v>
      </c>
      <c r="BA43" s="135">
        <v>1930509</v>
      </c>
      <c r="BB43" s="135">
        <v>1930509</v>
      </c>
      <c r="BC43" s="135">
        <v>2008771</v>
      </c>
      <c r="BD43" s="135">
        <v>2008771</v>
      </c>
      <c r="BE43" s="135">
        <v>2060734</v>
      </c>
      <c r="BF43" s="135">
        <v>2060734</v>
      </c>
      <c r="BG43" s="135">
        <v>2060734</v>
      </c>
      <c r="BH43" s="135">
        <v>2041082</v>
      </c>
      <c r="BI43" s="135">
        <v>2071172</v>
      </c>
      <c r="BJ43" s="135">
        <v>2071172</v>
      </c>
      <c r="BK43" s="135">
        <v>2167904</v>
      </c>
      <c r="BL43" s="135">
        <v>2167904</v>
      </c>
      <c r="BM43" s="135">
        <v>2315374</v>
      </c>
      <c r="BN43" s="135">
        <v>2315374</v>
      </c>
      <c r="BO43" s="135">
        <v>2315374</v>
      </c>
      <c r="BP43" s="135">
        <v>2371864</v>
      </c>
      <c r="BQ43" s="135">
        <v>2390303</v>
      </c>
      <c r="BR43" s="135">
        <v>2390303</v>
      </c>
      <c r="BS43" s="135">
        <v>2491833</v>
      </c>
      <c r="BT43" s="135">
        <v>2491833</v>
      </c>
      <c r="BU43" s="135">
        <v>2616489</v>
      </c>
      <c r="BV43" s="135">
        <v>2616489</v>
      </c>
      <c r="BW43" s="135">
        <v>2616489</v>
      </c>
      <c r="BX43" s="135">
        <v>2652416</v>
      </c>
      <c r="BY43" s="135">
        <v>2665988</v>
      </c>
      <c r="BZ43" s="135">
        <v>2665988</v>
      </c>
      <c r="CA43" s="135">
        <v>2772930</v>
      </c>
      <c r="CB43" s="135">
        <v>2772930</v>
      </c>
      <c r="CC43" s="135">
        <v>2921998</v>
      </c>
      <c r="CD43" s="135">
        <v>2921998</v>
      </c>
      <c r="CE43" s="135">
        <v>2921998</v>
      </c>
      <c r="CF43" s="135">
        <v>2964309</v>
      </c>
      <c r="CG43" s="135">
        <v>2964978</v>
      </c>
      <c r="CH43" s="135">
        <v>2964978</v>
      </c>
    </row>
    <row r="44" spans="1:86" s="18" customFormat="1" ht="15" customHeight="1" x14ac:dyDescent="0.25">
      <c r="A44" s="17"/>
      <c r="B44" s="133" t="s">
        <v>227</v>
      </c>
      <c r="C44" s="136">
        <v>3.48</v>
      </c>
      <c r="D44" s="136">
        <v>3.64</v>
      </c>
      <c r="E44" s="136">
        <v>3.58</v>
      </c>
      <c r="F44" s="136">
        <v>3.58</v>
      </c>
      <c r="G44" s="136">
        <v>3.74</v>
      </c>
      <c r="H44" s="136">
        <v>3.74</v>
      </c>
      <c r="I44" s="136">
        <v>3.92</v>
      </c>
      <c r="J44" s="136">
        <v>3.92</v>
      </c>
      <c r="K44" s="136">
        <v>3.92</v>
      </c>
      <c r="L44" s="136">
        <v>4.0599999999999996</v>
      </c>
      <c r="M44" s="136">
        <v>4.03</v>
      </c>
      <c r="N44" s="136">
        <v>4.03</v>
      </c>
      <c r="O44" s="136">
        <v>4.18</v>
      </c>
      <c r="P44" s="136">
        <v>4.18</v>
      </c>
      <c r="Q44" s="136">
        <v>4.38</v>
      </c>
      <c r="R44" s="136">
        <v>4.38</v>
      </c>
      <c r="S44" s="136">
        <v>4.38</v>
      </c>
      <c r="T44" s="136">
        <v>4.6100000000000003</v>
      </c>
      <c r="U44" s="136">
        <v>4.55</v>
      </c>
      <c r="V44" s="136">
        <v>4.55</v>
      </c>
      <c r="W44" s="136">
        <v>4.66</v>
      </c>
      <c r="X44" s="136">
        <v>4.66</v>
      </c>
      <c r="Y44" s="136">
        <v>4.87</v>
      </c>
      <c r="Z44" s="136">
        <v>4.87</v>
      </c>
      <c r="AA44" s="136">
        <v>4.87</v>
      </c>
      <c r="AB44" s="136">
        <v>4.92</v>
      </c>
      <c r="AC44" s="136">
        <v>4.97</v>
      </c>
      <c r="AD44" s="136">
        <v>4.97</v>
      </c>
      <c r="AE44" s="136">
        <v>5.28</v>
      </c>
      <c r="AF44" s="136">
        <v>5.28</v>
      </c>
      <c r="AG44" s="136">
        <v>5.57</v>
      </c>
      <c r="AH44" s="136">
        <v>5.57</v>
      </c>
      <c r="AI44" s="136">
        <v>5.57</v>
      </c>
      <c r="AJ44" s="136">
        <v>5.76</v>
      </c>
      <c r="AK44" s="136">
        <v>5.57</v>
      </c>
      <c r="AL44" s="136">
        <v>5.57</v>
      </c>
      <c r="AM44" s="136">
        <v>5.79</v>
      </c>
      <c r="AN44" s="136">
        <v>5.79</v>
      </c>
      <c r="AO44" s="136">
        <v>5.99</v>
      </c>
      <c r="AP44" s="136">
        <v>5.99</v>
      </c>
      <c r="AQ44" s="136">
        <v>5.99</v>
      </c>
      <c r="AR44" s="136">
        <v>5.97</v>
      </c>
      <c r="AS44" s="136">
        <v>5.99</v>
      </c>
      <c r="AT44" s="136">
        <v>5.99</v>
      </c>
      <c r="AU44" s="136">
        <v>6.24</v>
      </c>
      <c r="AV44" s="136">
        <v>6.24</v>
      </c>
      <c r="AW44" s="136">
        <v>6.49</v>
      </c>
      <c r="AX44" s="136">
        <v>6.49</v>
      </c>
      <c r="AY44" s="136">
        <v>6.49</v>
      </c>
      <c r="AZ44" s="136">
        <v>6.4</v>
      </c>
      <c r="BA44" s="136">
        <v>6.42</v>
      </c>
      <c r="BB44" s="136">
        <v>6.42</v>
      </c>
      <c r="BC44" s="136">
        <v>6.679871641393988</v>
      </c>
      <c r="BD44" s="136">
        <v>6.679871641393988</v>
      </c>
      <c r="BE44" s="136">
        <v>6.8526669326948655</v>
      </c>
      <c r="BF44" s="136">
        <v>6.8526669326948655</v>
      </c>
      <c r="BG44" s="136">
        <v>6.8526669326948655</v>
      </c>
      <c r="BH44" s="136">
        <v>6.7873171056131953</v>
      </c>
      <c r="BI44" s="136">
        <v>6.89</v>
      </c>
      <c r="BJ44" s="136">
        <v>6.89</v>
      </c>
      <c r="BK44" s="136">
        <v>7.2090449587656291</v>
      </c>
      <c r="BL44" s="136">
        <v>7.2090449587656291</v>
      </c>
      <c r="BM44" s="136">
        <v>7.6994346900771484</v>
      </c>
      <c r="BN44" s="136">
        <v>7.6994346900771484</v>
      </c>
      <c r="BO44" s="136">
        <v>7.6994346900771484</v>
      </c>
      <c r="BP44" s="136">
        <v>7.8872838520883217</v>
      </c>
      <c r="BQ44" s="136">
        <v>7.95</v>
      </c>
      <c r="BR44" s="136">
        <v>7.95</v>
      </c>
      <c r="BS44" s="136">
        <v>8.2899999999999991</v>
      </c>
      <c r="BT44" s="136">
        <v>8.2899999999999991</v>
      </c>
      <c r="BU44" s="136">
        <v>8.6999999999999993</v>
      </c>
      <c r="BV44" s="136">
        <v>8.6999999999999993</v>
      </c>
      <c r="BW44" s="136">
        <v>8.6999999999999993</v>
      </c>
      <c r="BX44" s="136">
        <v>8.8202181431231708</v>
      </c>
      <c r="BY44" s="136">
        <v>8.8653498270816709</v>
      </c>
      <c r="BZ44" s="136">
        <v>8.8653498270816709</v>
      </c>
      <c r="CA44" s="136">
        <v>9.2209696727853157</v>
      </c>
      <c r="CB44" s="136">
        <v>9.2209696727853157</v>
      </c>
      <c r="CC44" s="136">
        <v>9.716673317371642</v>
      </c>
      <c r="CD44" s="136">
        <v>9.716673317371642</v>
      </c>
      <c r="CE44" s="136">
        <v>9.716673317371642</v>
      </c>
      <c r="CF44" s="136">
        <v>9.8573723064644856</v>
      </c>
      <c r="CG44" s="136">
        <v>9.86</v>
      </c>
      <c r="CH44" s="136">
        <v>9.86</v>
      </c>
    </row>
    <row r="45" spans="1:86" s="18" customFormat="1" ht="15" customHeight="1" x14ac:dyDescent="0.25">
      <c r="A45" s="17"/>
      <c r="B45" s="18" t="s">
        <v>230</v>
      </c>
      <c r="C45" s="137">
        <v>22.95</v>
      </c>
      <c r="D45" s="137">
        <v>26.41</v>
      </c>
      <c r="E45" s="137">
        <v>24.88</v>
      </c>
      <c r="F45" s="137">
        <v>24.88</v>
      </c>
      <c r="G45" s="137">
        <v>22.35</v>
      </c>
      <c r="H45" s="137">
        <v>22.35</v>
      </c>
      <c r="I45" s="137">
        <v>21.52</v>
      </c>
      <c r="J45" s="137">
        <v>21.52</v>
      </c>
      <c r="K45" s="137">
        <v>21.52</v>
      </c>
      <c r="L45" s="137">
        <v>18</v>
      </c>
      <c r="M45" s="137">
        <v>18.05</v>
      </c>
      <c r="N45" s="137">
        <v>18.05</v>
      </c>
      <c r="O45" s="137">
        <v>13.9</v>
      </c>
      <c r="P45" s="137">
        <v>13.9</v>
      </c>
      <c r="Q45" s="137">
        <v>12.7</v>
      </c>
      <c r="R45" s="137">
        <v>12.7</v>
      </c>
      <c r="S45" s="137">
        <v>12.7</v>
      </c>
      <c r="T45" s="137">
        <v>11.6</v>
      </c>
      <c r="U45" s="137">
        <v>18</v>
      </c>
      <c r="V45" s="137">
        <v>18</v>
      </c>
      <c r="W45" s="137">
        <v>8.35</v>
      </c>
      <c r="X45" s="137">
        <v>8.35</v>
      </c>
      <c r="Y45" s="137">
        <v>9.9499999999999993</v>
      </c>
      <c r="Z45" s="137">
        <v>9.9499999999999993</v>
      </c>
      <c r="AA45" s="137">
        <v>9.9499999999999993</v>
      </c>
      <c r="AB45" s="137">
        <v>9.1</v>
      </c>
      <c r="AC45" s="137">
        <v>7.75</v>
      </c>
      <c r="AD45" s="137">
        <v>7.75</v>
      </c>
      <c r="AE45" s="137">
        <v>8.59</v>
      </c>
      <c r="AF45" s="137">
        <v>8.59</v>
      </c>
      <c r="AG45" s="137">
        <v>9.32</v>
      </c>
      <c r="AH45" s="137">
        <v>9.32</v>
      </c>
      <c r="AI45" s="137">
        <v>9.32</v>
      </c>
      <c r="AJ45" s="137">
        <v>9.6</v>
      </c>
      <c r="AK45" s="137">
        <v>9</v>
      </c>
      <c r="AL45" s="137">
        <v>9</v>
      </c>
      <c r="AM45" s="137">
        <v>7.75</v>
      </c>
      <c r="AN45" s="137">
        <v>7.75</v>
      </c>
      <c r="AO45" s="137">
        <v>7.69</v>
      </c>
      <c r="AP45" s="137">
        <v>7.69</v>
      </c>
      <c r="AQ45" s="137">
        <v>7.69</v>
      </c>
      <c r="AR45" s="137">
        <v>9.9</v>
      </c>
      <c r="AS45" s="137">
        <v>10.5</v>
      </c>
      <c r="AT45" s="137">
        <v>10.5</v>
      </c>
      <c r="AU45" s="137">
        <v>13.75</v>
      </c>
      <c r="AV45" s="137">
        <v>13.75</v>
      </c>
      <c r="AW45" s="137">
        <v>16.489999999999998</v>
      </c>
      <c r="AX45" s="137">
        <v>16.489999999999998</v>
      </c>
      <c r="AY45" s="137">
        <v>16.489999999999998</v>
      </c>
      <c r="AZ45" s="137">
        <v>21.49</v>
      </c>
      <c r="BA45" s="137">
        <v>20.260000000000002</v>
      </c>
      <c r="BB45" s="137">
        <v>20.260000000000002</v>
      </c>
      <c r="BC45" s="137">
        <v>19.739999999999998</v>
      </c>
      <c r="BD45" s="137">
        <v>19.739999999999998</v>
      </c>
      <c r="BE45" s="137">
        <v>18.09</v>
      </c>
      <c r="BF45" s="137">
        <v>18.09</v>
      </c>
      <c r="BG45" s="137">
        <v>18.09</v>
      </c>
      <c r="BH45" s="137">
        <v>15.52</v>
      </c>
      <c r="BI45" s="137">
        <v>13.81</v>
      </c>
      <c r="BJ45" s="137">
        <v>13.81</v>
      </c>
      <c r="BK45" s="137">
        <v>17</v>
      </c>
      <c r="BL45" s="137">
        <v>17</v>
      </c>
      <c r="BM45" s="137">
        <v>15.3</v>
      </c>
      <c r="BN45" s="137">
        <v>15.3</v>
      </c>
      <c r="BO45" s="137">
        <v>15.3</v>
      </c>
      <c r="BP45" s="137">
        <v>16.350000000000001</v>
      </c>
      <c r="BQ45" s="137">
        <v>16.73</v>
      </c>
      <c r="BR45" s="137">
        <v>16.73</v>
      </c>
      <c r="BS45" s="137">
        <v>17.63</v>
      </c>
      <c r="BT45" s="137">
        <v>17.63</v>
      </c>
      <c r="BU45" s="137">
        <v>16.84</v>
      </c>
      <c r="BV45" s="137">
        <v>16.84</v>
      </c>
      <c r="BW45" s="137">
        <v>16.84</v>
      </c>
      <c r="BX45" s="137">
        <v>17.100000000000001</v>
      </c>
      <c r="BY45" s="137">
        <v>16.46</v>
      </c>
      <c r="BZ45" s="137">
        <v>16.46</v>
      </c>
      <c r="CA45" s="137">
        <v>17.87</v>
      </c>
      <c r="CB45" s="137">
        <v>17.87</v>
      </c>
      <c r="CC45" s="137">
        <v>17.579999999999998</v>
      </c>
      <c r="CD45" s="137">
        <v>17.579999999999998</v>
      </c>
      <c r="CE45" s="137">
        <v>17.579999999999998</v>
      </c>
      <c r="CF45" s="137">
        <v>22.67</v>
      </c>
      <c r="CG45" s="137">
        <v>25.63</v>
      </c>
      <c r="CH45" s="137">
        <v>25.63</v>
      </c>
    </row>
    <row r="46" spans="1:86" s="18" customFormat="1" ht="15" customHeight="1" x14ac:dyDescent="0.25">
      <c r="A46" s="17"/>
      <c r="B46" s="138" t="s">
        <v>231</v>
      </c>
      <c r="C46" s="136">
        <v>7.65</v>
      </c>
      <c r="D46" s="136">
        <v>8.8000000000000007</v>
      </c>
      <c r="E46" s="136">
        <v>8.2899999999999991</v>
      </c>
      <c r="F46" s="136">
        <v>8.2899999999999991</v>
      </c>
      <c r="G46" s="136">
        <v>7.45</v>
      </c>
      <c r="H46" s="136">
        <v>7.45</v>
      </c>
      <c r="I46" s="136">
        <v>7.17</v>
      </c>
      <c r="J46" s="136">
        <v>7.17</v>
      </c>
      <c r="K46" s="136">
        <v>7.17</v>
      </c>
      <c r="L46" s="136">
        <v>6</v>
      </c>
      <c r="M46" s="136">
        <v>6.02</v>
      </c>
      <c r="N46" s="136">
        <v>6.02</v>
      </c>
      <c r="O46" s="136">
        <v>4.63</v>
      </c>
      <c r="P46" s="136">
        <v>4.63</v>
      </c>
      <c r="Q46" s="136">
        <v>4.2300000000000004</v>
      </c>
      <c r="R46" s="136">
        <v>4.2300000000000004</v>
      </c>
      <c r="S46" s="136">
        <v>4.2300000000000004</v>
      </c>
      <c r="T46" s="136">
        <v>3.87</v>
      </c>
      <c r="U46" s="136">
        <v>6</v>
      </c>
      <c r="V46" s="136">
        <v>6</v>
      </c>
      <c r="W46" s="136">
        <v>8.35</v>
      </c>
      <c r="X46" s="136">
        <v>8.35</v>
      </c>
      <c r="Y46" s="136">
        <v>9.9499999999999993</v>
      </c>
      <c r="Z46" s="136">
        <v>9.9499999999999993</v>
      </c>
      <c r="AA46" s="136">
        <v>9.9499999999999993</v>
      </c>
      <c r="AB46" s="136">
        <v>9.1</v>
      </c>
      <c r="AC46" s="136">
        <v>7.75</v>
      </c>
      <c r="AD46" s="136">
        <v>7.75</v>
      </c>
      <c r="AE46" s="136">
        <v>8.59</v>
      </c>
      <c r="AF46" s="136">
        <v>8.59</v>
      </c>
      <c r="AG46" s="136">
        <v>9.32</v>
      </c>
      <c r="AH46" s="136">
        <v>9.32</v>
      </c>
      <c r="AI46" s="136">
        <v>9.32</v>
      </c>
      <c r="AJ46" s="136">
        <v>9.6</v>
      </c>
      <c r="AK46" s="136">
        <v>9</v>
      </c>
      <c r="AL46" s="136">
        <v>9</v>
      </c>
      <c r="AM46" s="136">
        <v>7.75</v>
      </c>
      <c r="AN46" s="136">
        <v>7.75</v>
      </c>
      <c r="AO46" s="136">
        <v>7.69</v>
      </c>
      <c r="AP46" s="136">
        <v>7.69</v>
      </c>
      <c r="AQ46" s="136">
        <v>7.69</v>
      </c>
      <c r="AR46" s="136">
        <v>9.9</v>
      </c>
      <c r="AS46" s="136">
        <v>10.5</v>
      </c>
      <c r="AT46" s="136">
        <v>10.5</v>
      </c>
      <c r="AU46" s="136">
        <v>13.75</v>
      </c>
      <c r="AV46" s="136">
        <v>13.75</v>
      </c>
      <c r="AW46" s="136">
        <v>16.489999999999998</v>
      </c>
      <c r="AX46" s="136">
        <v>16.489999999999998</v>
      </c>
      <c r="AY46" s="136">
        <v>16.489999999999998</v>
      </c>
      <c r="AZ46" s="136">
        <v>21.49</v>
      </c>
      <c r="BA46" s="136">
        <v>20.260000000000002</v>
      </c>
      <c r="BB46" s="136">
        <v>20.260000000000002</v>
      </c>
      <c r="BC46" s="136">
        <v>19.739999999999998</v>
      </c>
      <c r="BD46" s="136">
        <v>19.739999999999998</v>
      </c>
      <c r="BE46" s="136">
        <v>18.09</v>
      </c>
      <c r="BF46" s="136">
        <v>18.09</v>
      </c>
      <c r="BG46" s="136">
        <v>18.09</v>
      </c>
      <c r="BH46" s="136">
        <v>15.52</v>
      </c>
      <c r="BI46" s="136">
        <v>13.81</v>
      </c>
      <c r="BJ46" s="136">
        <v>13.81</v>
      </c>
      <c r="BK46" s="136">
        <v>17</v>
      </c>
      <c r="BL46" s="136">
        <v>17</v>
      </c>
      <c r="BM46" s="136">
        <v>15.3</v>
      </c>
      <c r="BN46" s="136">
        <v>15.3</v>
      </c>
      <c r="BO46" s="136">
        <v>15.3</v>
      </c>
      <c r="BP46" s="136">
        <v>16.350000000000001</v>
      </c>
      <c r="BQ46" s="136">
        <v>16.73</v>
      </c>
      <c r="BR46" s="136">
        <v>16.73</v>
      </c>
      <c r="BS46" s="136">
        <v>17.63</v>
      </c>
      <c r="BT46" s="136">
        <v>17.63</v>
      </c>
      <c r="BU46" s="136">
        <v>16.84</v>
      </c>
      <c r="BV46" s="136">
        <v>16.84</v>
      </c>
      <c r="BW46" s="136">
        <v>16.84</v>
      </c>
      <c r="BX46" s="136">
        <v>17.100000000000001</v>
      </c>
      <c r="BY46" s="136">
        <v>16.46</v>
      </c>
      <c r="BZ46" s="136">
        <v>16.46</v>
      </c>
      <c r="CA46" s="136">
        <v>17.87</v>
      </c>
      <c r="CB46" s="136">
        <v>17.87</v>
      </c>
      <c r="CC46" s="136">
        <v>17.579999999999998</v>
      </c>
      <c r="CD46" s="136">
        <v>17.579999999999998</v>
      </c>
      <c r="CE46" s="136">
        <v>17.579999999999998</v>
      </c>
      <c r="CF46" s="136">
        <v>22.67</v>
      </c>
      <c r="CG46" s="136">
        <v>25.63</v>
      </c>
      <c r="CH46" s="136">
        <v>25.63</v>
      </c>
    </row>
    <row r="48" spans="1:86" ht="15" x14ac:dyDescent="0.25">
      <c r="B48" s="85" t="s">
        <v>106</v>
      </c>
      <c r="C48" s="23" t="s">
        <v>79</v>
      </c>
      <c r="D48" s="24" t="s">
        <v>80</v>
      </c>
      <c r="E48" s="24" t="s">
        <v>81</v>
      </c>
      <c r="F48" s="24" t="s">
        <v>3</v>
      </c>
      <c r="G48" s="24" t="s">
        <v>82</v>
      </c>
      <c r="H48" s="24" t="s">
        <v>4</v>
      </c>
      <c r="I48" s="24" t="s">
        <v>83</v>
      </c>
      <c r="J48" s="24" t="s">
        <v>5</v>
      </c>
      <c r="K48" s="23" t="s">
        <v>6</v>
      </c>
      <c r="L48" s="24" t="s">
        <v>84</v>
      </c>
      <c r="M48" s="24" t="s">
        <v>85</v>
      </c>
      <c r="N48" s="24" t="s">
        <v>7</v>
      </c>
      <c r="O48" s="24" t="s">
        <v>86</v>
      </c>
      <c r="P48" s="24" t="s">
        <v>8</v>
      </c>
      <c r="Q48" s="24" t="s">
        <v>87</v>
      </c>
      <c r="R48" s="24" t="s">
        <v>9</v>
      </c>
      <c r="S48" s="23" t="s">
        <v>10</v>
      </c>
      <c r="T48" s="24" t="s">
        <v>88</v>
      </c>
      <c r="U48" s="24" t="s">
        <v>89</v>
      </c>
      <c r="V48" s="24" t="s">
        <v>11</v>
      </c>
      <c r="W48" s="24" t="s">
        <v>90</v>
      </c>
      <c r="X48" s="24" t="s">
        <v>12</v>
      </c>
      <c r="Y48" s="24" t="s">
        <v>91</v>
      </c>
      <c r="Z48" s="24" t="s">
        <v>13</v>
      </c>
      <c r="AA48" s="23" t="s">
        <v>14</v>
      </c>
      <c r="AB48" s="24" t="s">
        <v>92</v>
      </c>
      <c r="AC48" s="24" t="s">
        <v>93</v>
      </c>
      <c r="AD48" s="24" t="s">
        <v>15</v>
      </c>
      <c r="AE48" s="24" t="s">
        <v>94</v>
      </c>
      <c r="AF48" s="24" t="s">
        <v>16</v>
      </c>
      <c r="AG48" s="24" t="s">
        <v>95</v>
      </c>
      <c r="AH48" s="24" t="s">
        <v>17</v>
      </c>
      <c r="AI48" s="23" t="s">
        <v>18</v>
      </c>
      <c r="AJ48" s="24" t="s">
        <v>96</v>
      </c>
      <c r="AK48" s="24" t="s">
        <v>97</v>
      </c>
      <c r="AL48" s="24" t="s">
        <v>19</v>
      </c>
      <c r="AM48" s="24" t="s">
        <v>98</v>
      </c>
      <c r="AN48" s="24" t="s">
        <v>20</v>
      </c>
      <c r="AO48" s="24" t="s">
        <v>99</v>
      </c>
      <c r="AP48" s="24" t="s">
        <v>21</v>
      </c>
      <c r="AQ48" s="23" t="s">
        <v>22</v>
      </c>
      <c r="AR48" s="24" t="s">
        <v>100</v>
      </c>
      <c r="AS48" s="24" t="s">
        <v>101</v>
      </c>
      <c r="AT48" s="24" t="s">
        <v>23</v>
      </c>
      <c r="AU48" s="24" t="s">
        <v>102</v>
      </c>
      <c r="AV48" s="24" t="s">
        <v>24</v>
      </c>
      <c r="AW48" s="24" t="s">
        <v>103</v>
      </c>
      <c r="AX48" s="24" t="s">
        <v>25</v>
      </c>
      <c r="AY48" s="23" t="s">
        <v>26</v>
      </c>
      <c r="AZ48" s="24" t="s">
        <v>104</v>
      </c>
      <c r="BA48" s="24" t="s">
        <v>219</v>
      </c>
      <c r="BB48" s="24" t="s">
        <v>220</v>
      </c>
      <c r="BC48" s="45" t="s">
        <v>223</v>
      </c>
      <c r="BD48" s="45" t="s">
        <v>221</v>
      </c>
      <c r="BE48" s="45" t="s">
        <v>236</v>
      </c>
      <c r="BF48" s="45" t="s">
        <v>237</v>
      </c>
      <c r="BG48" s="45" t="s">
        <v>238</v>
      </c>
      <c r="BH48" s="45" t="s">
        <v>244</v>
      </c>
      <c r="BI48" s="45" t="s">
        <v>258</v>
      </c>
      <c r="BJ48" s="45" t="s">
        <v>259</v>
      </c>
      <c r="BK48" s="45" t="s">
        <v>260</v>
      </c>
      <c r="BL48" s="45" t="s">
        <v>261</v>
      </c>
      <c r="BM48" s="45" t="s">
        <v>262</v>
      </c>
      <c r="BN48" s="45" t="s">
        <v>263</v>
      </c>
      <c r="BO48" s="117" t="s">
        <v>264</v>
      </c>
      <c r="BP48" s="24" t="s">
        <v>278</v>
      </c>
      <c r="BQ48" s="24" t="s">
        <v>280</v>
      </c>
      <c r="BR48" s="24" t="s">
        <v>281</v>
      </c>
      <c r="BS48" s="24" t="s">
        <v>282</v>
      </c>
      <c r="BT48" s="24" t="s">
        <v>283</v>
      </c>
      <c r="BU48" s="24" t="s">
        <v>289</v>
      </c>
      <c r="BV48" s="24" t="s">
        <v>290</v>
      </c>
      <c r="BW48" s="23" t="s">
        <v>288</v>
      </c>
      <c r="BX48" s="24" t="s">
        <v>307</v>
      </c>
      <c r="BY48" s="24" t="s">
        <v>309</v>
      </c>
      <c r="BZ48" s="24" t="s">
        <v>310</v>
      </c>
      <c r="CA48" s="24" t="s">
        <v>314</v>
      </c>
      <c r="CB48" s="24" t="s">
        <v>313</v>
      </c>
      <c r="CC48" s="24" t="s">
        <v>318</v>
      </c>
      <c r="CD48" s="24" t="s">
        <v>316</v>
      </c>
      <c r="CE48" s="24" t="s">
        <v>317</v>
      </c>
      <c r="CF48" s="24" t="s">
        <v>319</v>
      </c>
      <c r="CG48" s="24" t="s">
        <v>320</v>
      </c>
      <c r="CH48" s="24" t="s">
        <v>321</v>
      </c>
    </row>
    <row r="49" spans="1:86" x14ac:dyDescent="0.2">
      <c r="B49" s="3" t="s">
        <v>71</v>
      </c>
      <c r="C49" s="26">
        <v>8.895348837209303</v>
      </c>
      <c r="D49" s="26">
        <v>0</v>
      </c>
      <c r="E49" s="26">
        <v>0</v>
      </c>
      <c r="F49" s="26">
        <v>0</v>
      </c>
      <c r="G49" s="26">
        <v>0</v>
      </c>
      <c r="H49" s="26">
        <v>0</v>
      </c>
      <c r="I49" s="26">
        <v>8.2413793103448274</v>
      </c>
      <c r="J49" s="26">
        <v>8.2413793103448274</v>
      </c>
      <c r="K49" s="26">
        <v>8.2413793103448274</v>
      </c>
      <c r="L49" s="26">
        <v>7.1428571428571432</v>
      </c>
      <c r="M49" s="26">
        <v>6.9195402298850572</v>
      </c>
      <c r="N49" s="26">
        <v>6.9195402298850572</v>
      </c>
      <c r="O49" s="26">
        <v>5.447058823529412</v>
      </c>
      <c r="P49" s="26">
        <v>5.447058823529412</v>
      </c>
      <c r="Q49" s="26">
        <v>5.2875000000000005</v>
      </c>
      <c r="R49" s="26">
        <v>5.2875000000000005</v>
      </c>
      <c r="S49" s="26">
        <v>5.2875000000000005</v>
      </c>
      <c r="T49" s="26">
        <v>4.4482758620689653</v>
      </c>
      <c r="U49" s="26">
        <v>6.5217391304347823</v>
      </c>
      <c r="V49" s="26">
        <v>6.5217391304347823</v>
      </c>
      <c r="W49" s="26">
        <v>9.2777777777777768</v>
      </c>
      <c r="X49" s="26">
        <v>9.2777777777777768</v>
      </c>
      <c r="Y49" s="26">
        <v>10.934065934065933</v>
      </c>
      <c r="Z49" s="26">
        <v>10.934065934065933</v>
      </c>
      <c r="AA49" s="26">
        <v>10.934065934065933</v>
      </c>
      <c r="AB49" s="26">
        <v>10.705882352941176</v>
      </c>
      <c r="AC49" s="26">
        <v>9.9358974358974361</v>
      </c>
      <c r="AD49" s="26">
        <v>9.9358974358974361</v>
      </c>
      <c r="AE49" s="26">
        <v>9.4395604395604398</v>
      </c>
      <c r="AF49" s="26">
        <v>9.4395604395604398</v>
      </c>
      <c r="AG49" s="26">
        <v>8.9615384615384617</v>
      </c>
      <c r="AH49" s="26">
        <v>8.9615384615384617</v>
      </c>
      <c r="AI49" s="26">
        <v>8.9615384615384617</v>
      </c>
      <c r="AJ49" s="26">
        <v>8.8073394495412831</v>
      </c>
      <c r="AK49" s="26">
        <v>8.2568807339449535</v>
      </c>
      <c r="AL49" s="26">
        <v>8.2568807339449535</v>
      </c>
      <c r="AM49" s="26">
        <v>7.5980392156862742</v>
      </c>
      <c r="AN49" s="26">
        <v>7.5980392156862742</v>
      </c>
      <c r="AO49" s="26">
        <v>7.5392156862745097</v>
      </c>
      <c r="AP49" s="26">
        <v>7.5392156862745097</v>
      </c>
      <c r="AQ49" s="26">
        <v>7.5392156862745097</v>
      </c>
      <c r="AR49" s="26">
        <v>9.1666666666666661</v>
      </c>
      <c r="AS49" s="26">
        <v>9.1304347826086971</v>
      </c>
      <c r="AT49" s="26">
        <v>9.1304347826086971</v>
      </c>
      <c r="AU49" s="26">
        <v>10.826771653543307</v>
      </c>
      <c r="AV49" s="26">
        <v>10.826771653543307</v>
      </c>
      <c r="AW49" s="26">
        <v>11.531468531468532</v>
      </c>
      <c r="AX49" s="26">
        <v>11.531468531468532</v>
      </c>
      <c r="AY49" s="26">
        <v>11.531468531468532</v>
      </c>
      <c r="AZ49" s="26">
        <v>14.422818791946307</v>
      </c>
      <c r="BA49" s="26">
        <v>13.328947368421053</v>
      </c>
      <c r="BB49" s="26">
        <v>13.328947368421053</v>
      </c>
      <c r="BC49" s="26">
        <v>12.901960784313724</v>
      </c>
      <c r="BD49" s="26">
        <v>12.901960784313724</v>
      </c>
      <c r="BE49" s="26">
        <v>12.5625</v>
      </c>
      <c r="BF49" s="26">
        <v>12.5625</v>
      </c>
      <c r="BG49" s="26">
        <v>12.5625</v>
      </c>
      <c r="BH49" s="26">
        <v>10.929577464788732</v>
      </c>
      <c r="BI49" s="26">
        <v>9.5902777777777786</v>
      </c>
      <c r="BJ49" s="26">
        <v>9.5902777777777786</v>
      </c>
      <c r="BK49" s="26">
        <v>11.643835616438356</v>
      </c>
      <c r="BL49" s="26">
        <v>11.643835616438356</v>
      </c>
      <c r="BM49" s="26">
        <v>9.3865030674846643</v>
      </c>
      <c r="BN49" s="26">
        <v>9.3865030674846643</v>
      </c>
      <c r="BO49" s="26">
        <v>9.3865030674846643</v>
      </c>
      <c r="BP49" s="26">
        <v>9.2897727272727284</v>
      </c>
      <c r="BQ49" s="26">
        <v>9.2430939226519335</v>
      </c>
      <c r="BR49" s="26">
        <v>9.2430939226519335</v>
      </c>
      <c r="BS49" s="26">
        <v>9.5815217391304337</v>
      </c>
      <c r="BT49" s="26">
        <v>9.5815217391304337</v>
      </c>
      <c r="BU49" s="26">
        <v>9.2021857923497272</v>
      </c>
      <c r="BV49" s="26">
        <v>9.2021857923497272</v>
      </c>
      <c r="BW49" s="26">
        <v>9.2021857923497272</v>
      </c>
      <c r="BX49" s="26">
        <v>9.193548387096774</v>
      </c>
      <c r="BY49" s="26">
        <v>8.7553191489361719</v>
      </c>
      <c r="BZ49" s="26">
        <v>8.7553191489361719</v>
      </c>
      <c r="CA49" s="26">
        <v>9.2590673575129543</v>
      </c>
      <c r="CB49" s="26">
        <v>9.2590673575129543</v>
      </c>
      <c r="CC49" s="26">
        <v>8.3317535545023702</v>
      </c>
      <c r="CD49" s="26">
        <v>8.3317535545023702</v>
      </c>
      <c r="CE49" s="26">
        <v>8.3317535545023702</v>
      </c>
      <c r="CF49" s="26">
        <v>10.304545454545455</v>
      </c>
      <c r="CG49" s="26">
        <v>11.65</v>
      </c>
      <c r="CH49" s="26">
        <v>11.65</v>
      </c>
    </row>
    <row r="50" spans="1:86" s="6" customFormat="1" x14ac:dyDescent="0.2">
      <c r="A50" s="19"/>
      <c r="B50" s="3" t="s">
        <v>72</v>
      </c>
      <c r="C50" s="26">
        <v>12.142857142857144</v>
      </c>
      <c r="D50" s="26">
        <v>0</v>
      </c>
      <c r="E50" s="26">
        <v>0</v>
      </c>
      <c r="F50" s="26">
        <v>0</v>
      </c>
      <c r="G50" s="26">
        <v>0</v>
      </c>
      <c r="H50" s="26">
        <v>0</v>
      </c>
      <c r="I50" s="26">
        <v>11.950000000000001</v>
      </c>
      <c r="J50" s="26">
        <v>11.950000000000001</v>
      </c>
      <c r="K50" s="26">
        <v>11.950000000000001</v>
      </c>
      <c r="L50" s="26">
        <v>10.714285714285714</v>
      </c>
      <c r="M50" s="26">
        <v>10.203389830508474</v>
      </c>
      <c r="N50" s="26">
        <v>10.203389830508474</v>
      </c>
      <c r="O50" s="26">
        <v>7.7166666666666668</v>
      </c>
      <c r="P50" s="26">
        <v>7.7166666666666668</v>
      </c>
      <c r="Q50" s="26">
        <v>7.6909090909090914</v>
      </c>
      <c r="R50" s="26">
        <v>7.6909090909090914</v>
      </c>
      <c r="S50" s="26">
        <v>7.6909090909090914</v>
      </c>
      <c r="T50" s="26">
        <v>6.3442622950819674</v>
      </c>
      <c r="U50" s="26">
        <v>9.2307692307692299</v>
      </c>
      <c r="V50" s="26">
        <v>9.2307692307692299</v>
      </c>
      <c r="W50" s="26">
        <v>15.18181818181818</v>
      </c>
      <c r="X50" s="26">
        <v>15.18181818181818</v>
      </c>
      <c r="Y50" s="26">
        <v>19.509803921568626</v>
      </c>
      <c r="Z50" s="26">
        <v>19.509803921568626</v>
      </c>
      <c r="AA50" s="26">
        <v>19.509803921568626</v>
      </c>
      <c r="AB50" s="26">
        <v>19.361702127659576</v>
      </c>
      <c r="AC50" s="26">
        <v>18.452380952380953</v>
      </c>
      <c r="AD50" s="26">
        <v>18.452380952380953</v>
      </c>
      <c r="AE50" s="26">
        <v>15.618181818181817</v>
      </c>
      <c r="AF50" s="26">
        <v>15.618181818181817</v>
      </c>
      <c r="AG50" s="26">
        <v>13.507246376811596</v>
      </c>
      <c r="AH50" s="26">
        <v>13.507246376811596</v>
      </c>
      <c r="AI50" s="26">
        <v>13.507246376811596</v>
      </c>
      <c r="AJ50" s="26">
        <v>13.150684931506849</v>
      </c>
      <c r="AK50" s="26">
        <v>12.5</v>
      </c>
      <c r="AL50" s="26">
        <v>12.5</v>
      </c>
      <c r="AM50" s="26">
        <v>12.109375</v>
      </c>
      <c r="AN50" s="26">
        <v>12.109375</v>
      </c>
      <c r="AO50" s="26">
        <v>12.403225806451614</v>
      </c>
      <c r="AP50" s="26">
        <v>12.403225806451614</v>
      </c>
      <c r="AQ50" s="26">
        <v>12.403225806451614</v>
      </c>
      <c r="AR50" s="26">
        <v>14.347826086956523</v>
      </c>
      <c r="AS50" s="26">
        <v>13.461538461538462</v>
      </c>
      <c r="AT50" s="26">
        <v>13.461538461538462</v>
      </c>
      <c r="AU50" s="26">
        <v>14.473684210526317</v>
      </c>
      <c r="AV50" s="26">
        <v>14.473684210526317</v>
      </c>
      <c r="AW50" s="26">
        <v>13.628099173553718</v>
      </c>
      <c r="AX50" s="26">
        <v>13.628099173553718</v>
      </c>
      <c r="AY50" s="26">
        <v>13.628099173553718</v>
      </c>
      <c r="AZ50" s="26">
        <v>16.280303030303028</v>
      </c>
      <c r="BA50" s="26">
        <v>14.471428571428573</v>
      </c>
      <c r="BB50" s="26">
        <v>14.471428571428573</v>
      </c>
      <c r="BC50" s="26">
        <v>13.901408450704224</v>
      </c>
      <c r="BD50" s="26">
        <v>13.901408450704224</v>
      </c>
      <c r="BE50" s="26">
        <v>13.601503759398495</v>
      </c>
      <c r="BF50" s="26">
        <v>13.601503759398495</v>
      </c>
      <c r="BG50" s="26">
        <v>13.601503759398495</v>
      </c>
      <c r="BH50" s="26">
        <v>12.220472440944881</v>
      </c>
      <c r="BI50" s="26">
        <v>11.413223140495868</v>
      </c>
      <c r="BJ50" s="26">
        <v>11.413223140495868</v>
      </c>
      <c r="BK50" s="26">
        <v>14.285714285714286</v>
      </c>
      <c r="BL50" s="26">
        <v>14.285714285714286</v>
      </c>
      <c r="BM50" s="26">
        <v>11.86046511627907</v>
      </c>
      <c r="BN50" s="26">
        <v>11.86046511627907</v>
      </c>
      <c r="BO50" s="26">
        <v>11.86046511627907</v>
      </c>
      <c r="BP50" s="26">
        <v>11.514084507042256</v>
      </c>
      <c r="BQ50" s="26">
        <v>11.865248226950355</v>
      </c>
      <c r="BR50" s="26">
        <v>11.865248226950355</v>
      </c>
      <c r="BS50" s="26">
        <v>11.993197278911564</v>
      </c>
      <c r="BT50" s="26">
        <v>11.993197278911564</v>
      </c>
      <c r="BU50" s="26">
        <v>12.661654135338345</v>
      </c>
      <c r="BV50" s="26">
        <v>12.661654135338345</v>
      </c>
      <c r="BW50" s="26">
        <v>12.661654135338345</v>
      </c>
      <c r="BX50" s="26">
        <v>13.790322580645162</v>
      </c>
      <c r="BY50" s="26">
        <v>12.661538461538461</v>
      </c>
      <c r="BZ50" s="26">
        <v>12.661538461538461</v>
      </c>
      <c r="CA50" s="26">
        <v>14.296000000000001</v>
      </c>
      <c r="CB50" s="26">
        <v>14.296000000000001</v>
      </c>
      <c r="CC50" s="26">
        <v>13.218045112781953</v>
      </c>
      <c r="CD50" s="26">
        <v>13.218045112781953</v>
      </c>
      <c r="CE50" s="26">
        <v>13.218045112781953</v>
      </c>
      <c r="CF50" s="26">
        <v>15.964788732394368</v>
      </c>
      <c r="CG50" s="26">
        <v>17.920000000000002</v>
      </c>
      <c r="CH50" s="26">
        <v>17.920000000000002</v>
      </c>
    </row>
    <row r="51" spans="1:86" s="6" customFormat="1" x14ac:dyDescent="0.2">
      <c r="A51" s="19"/>
      <c r="B51" s="3" t="s">
        <v>73</v>
      </c>
      <c r="C51" s="26">
        <v>10.479452054794521</v>
      </c>
      <c r="D51" s="26">
        <v>0</v>
      </c>
      <c r="E51" s="26">
        <v>0</v>
      </c>
      <c r="F51" s="26">
        <v>0</v>
      </c>
      <c r="G51" s="26">
        <v>0</v>
      </c>
      <c r="H51" s="26">
        <v>0</v>
      </c>
      <c r="I51" s="26">
        <v>10.391304347826088</v>
      </c>
      <c r="J51" s="26">
        <v>10.391304347826088</v>
      </c>
      <c r="K51" s="26">
        <v>10.391304347826088</v>
      </c>
      <c r="L51" s="26">
        <v>9.2307692307692299</v>
      </c>
      <c r="M51" s="26">
        <v>8.9850746268656696</v>
      </c>
      <c r="N51" s="26">
        <v>8.9850746268656696</v>
      </c>
      <c r="O51" s="26">
        <v>6.8088235294117645</v>
      </c>
      <c r="P51" s="26">
        <v>6.8088235294117645</v>
      </c>
      <c r="Q51" s="26">
        <v>6.6093750000000009</v>
      </c>
      <c r="R51" s="26">
        <v>6.6093750000000009</v>
      </c>
      <c r="S51" s="26">
        <v>6.6093750000000009</v>
      </c>
      <c r="T51" s="26">
        <v>5.5285714285714294</v>
      </c>
      <c r="U51" s="26">
        <v>8.2191780821917817</v>
      </c>
      <c r="V51" s="26">
        <v>8.2191780821917817</v>
      </c>
      <c r="W51" s="26">
        <v>13.046875</v>
      </c>
      <c r="X51" s="26">
        <v>13.046875</v>
      </c>
      <c r="Y51" s="26">
        <v>16.864406779661017</v>
      </c>
      <c r="Z51" s="26">
        <v>16.864406779661017</v>
      </c>
      <c r="AA51" s="26">
        <v>16.864406779661017</v>
      </c>
      <c r="AB51" s="26">
        <v>16.249999999999996</v>
      </c>
      <c r="AC51" s="26">
        <v>15.196078431372548</v>
      </c>
      <c r="AD51" s="26">
        <v>15.196078431372548</v>
      </c>
      <c r="AE51" s="26">
        <v>13.215384615384615</v>
      </c>
      <c r="AF51" s="26">
        <v>13.215384615384615</v>
      </c>
      <c r="AG51" s="26">
        <v>11.79746835443038</v>
      </c>
      <c r="AH51" s="26">
        <v>11.79746835443038</v>
      </c>
      <c r="AI51" s="26">
        <v>11.79746835443038</v>
      </c>
      <c r="AJ51" s="26">
        <v>11.707317073170731</v>
      </c>
      <c r="AK51" s="26">
        <v>11.111111111111111</v>
      </c>
      <c r="AL51" s="26">
        <v>11.111111111111111</v>
      </c>
      <c r="AM51" s="26">
        <v>10.616438356164384</v>
      </c>
      <c r="AN51" s="26">
        <v>10.616438356164384</v>
      </c>
      <c r="AO51" s="26">
        <v>10.680555555555557</v>
      </c>
      <c r="AP51" s="26">
        <v>10.680555555555557</v>
      </c>
      <c r="AQ51" s="26">
        <v>10.680555555555557</v>
      </c>
      <c r="AR51" s="26">
        <v>12.692307692307692</v>
      </c>
      <c r="AS51" s="26">
        <v>11.931818181818182</v>
      </c>
      <c r="AT51" s="26">
        <v>11.931818181818182</v>
      </c>
      <c r="AU51" s="26">
        <v>12.971698113207546</v>
      </c>
      <c r="AV51" s="26">
        <v>12.971698113207546</v>
      </c>
      <c r="AW51" s="26">
        <v>12.587786259541984</v>
      </c>
      <c r="AX51" s="26">
        <v>12.587786259541984</v>
      </c>
      <c r="AY51" s="26">
        <v>12.587786259541984</v>
      </c>
      <c r="AZ51" s="26">
        <v>15.027972027972028</v>
      </c>
      <c r="BA51" s="26">
        <v>13.417218543046358</v>
      </c>
      <c r="BB51" s="26">
        <v>13.417218543046358</v>
      </c>
      <c r="BC51" s="26">
        <v>12.818181818181817</v>
      </c>
      <c r="BD51" s="26">
        <v>12.818181818181817</v>
      </c>
      <c r="BE51" s="26">
        <v>12.475862068965517</v>
      </c>
      <c r="BF51" s="26">
        <v>12.475862068965517</v>
      </c>
      <c r="BG51" s="26">
        <v>12.475862068965517</v>
      </c>
      <c r="BH51" s="26">
        <v>11.085714285714285</v>
      </c>
      <c r="BI51" s="26">
        <v>10.229629629629629</v>
      </c>
      <c r="BJ51" s="26">
        <v>10.229629629629629</v>
      </c>
      <c r="BK51" s="26">
        <v>12.781954887218044</v>
      </c>
      <c r="BL51" s="26">
        <v>12.781954887218044</v>
      </c>
      <c r="BM51" s="26">
        <v>10.551724137931036</v>
      </c>
      <c r="BN51" s="26">
        <v>10.551724137931036</v>
      </c>
      <c r="BO51" s="26">
        <v>10.551724137931036</v>
      </c>
      <c r="BP51" s="26">
        <v>10.348101265822786</v>
      </c>
      <c r="BQ51" s="26">
        <v>10.588607594936709</v>
      </c>
      <c r="BR51" s="26">
        <v>10.588607594936709</v>
      </c>
      <c r="BS51" s="26">
        <v>10.684848484848485</v>
      </c>
      <c r="BT51" s="26">
        <v>10.684848484848485</v>
      </c>
      <c r="BU51" s="26">
        <v>11.152317880794701</v>
      </c>
      <c r="BV51" s="26">
        <v>11.152317880794701</v>
      </c>
      <c r="BW51" s="26">
        <v>11.152317880794701</v>
      </c>
      <c r="BX51" s="26">
        <v>12.042253521126762</v>
      </c>
      <c r="BY51" s="26">
        <v>11.046979865771812</v>
      </c>
      <c r="BZ51" s="26">
        <v>11.046979865771812</v>
      </c>
      <c r="CA51" s="26">
        <v>12.496503496503498</v>
      </c>
      <c r="CB51" s="26">
        <v>12.496503496503498</v>
      </c>
      <c r="CC51" s="26">
        <v>11.565789473684209</v>
      </c>
      <c r="CD51" s="26">
        <v>11.565789473684209</v>
      </c>
      <c r="CE51" s="26">
        <v>11.565789473684209</v>
      </c>
      <c r="CF51" s="26">
        <v>13.993827160493828</v>
      </c>
      <c r="CG51" s="26">
        <v>15.82</v>
      </c>
      <c r="CH51" s="26">
        <v>15.82</v>
      </c>
    </row>
    <row r="53" spans="1:86" ht="51" x14ac:dyDescent="0.2">
      <c r="B53" s="86" t="s">
        <v>107</v>
      </c>
    </row>
    <row r="54" spans="1:86" x14ac:dyDescent="0.2">
      <c r="B54" s="87"/>
      <c r="BU54" s="123"/>
      <c r="BV54" s="123"/>
      <c r="BW54" s="123"/>
      <c r="BX54" s="123"/>
      <c r="BY54" s="123"/>
      <c r="BZ54" s="123"/>
      <c r="CA54" s="123"/>
      <c r="CB54" s="123"/>
      <c r="CC54" s="123"/>
      <c r="CD54" s="123"/>
      <c r="CE54" s="123"/>
      <c r="CF54" s="123"/>
      <c r="CG54" s="123"/>
      <c r="CH54" s="123"/>
    </row>
    <row r="55" spans="1:86" ht="76.5" x14ac:dyDescent="0.2">
      <c r="B55" s="86" t="s">
        <v>108</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showGridLines="0" workbookViewId="0">
      <pane xSplit="2" ySplit="4" topLeftCell="C34" activePane="bottomRight" state="frozen"/>
      <selection activeCell="C5" sqref="C5"/>
      <selection pane="topRight" activeCell="C5" sqref="C5"/>
      <selection pane="bottomLeft" activeCell="C5" sqref="C5"/>
      <selection pane="bottomRight" activeCell="AO43" sqref="AO43"/>
    </sheetView>
  </sheetViews>
  <sheetFormatPr defaultRowHeight="12.75" x14ac:dyDescent="0.2"/>
  <cols>
    <col min="1" max="1" width="3" style="1" bestFit="1" customWidth="1"/>
    <col min="2" max="2" width="43.42578125" style="3" customWidth="1"/>
    <col min="3" max="44" width="11.7109375" style="3" customWidth="1"/>
    <col min="45" max="16384" width="9.140625" style="3"/>
  </cols>
  <sheetData>
    <row r="1" spans="2:44" x14ac:dyDescent="0.2">
      <c r="B1" s="2" t="s">
        <v>105</v>
      </c>
    </row>
    <row r="2" spans="2:44" x14ac:dyDescent="0.2">
      <c r="B2" s="41" t="s">
        <v>147</v>
      </c>
      <c r="C2" s="27"/>
      <c r="D2" s="27"/>
      <c r="E2" s="27"/>
      <c r="F2" s="27"/>
      <c r="G2" s="27"/>
      <c r="H2" s="27"/>
      <c r="I2" s="27"/>
      <c r="J2" s="27"/>
      <c r="K2" s="27"/>
      <c r="L2" s="27"/>
      <c r="M2" s="27"/>
      <c r="N2" s="27"/>
      <c r="O2" s="27"/>
      <c r="P2" s="27"/>
      <c r="Q2" s="27"/>
      <c r="R2" s="27"/>
      <c r="S2" s="28"/>
      <c r="T2" s="28"/>
      <c r="U2" s="28"/>
      <c r="V2" s="28"/>
      <c r="W2" s="28"/>
      <c r="X2" s="28"/>
      <c r="Y2" s="28"/>
      <c r="Z2" s="28"/>
      <c r="AA2" s="27"/>
      <c r="AB2" s="27"/>
      <c r="AC2" s="27"/>
      <c r="AD2" s="27"/>
      <c r="AE2" s="27"/>
      <c r="AF2" s="27"/>
      <c r="AG2" s="27"/>
      <c r="AH2" s="27"/>
      <c r="AI2" s="27"/>
      <c r="AJ2" s="27"/>
      <c r="AK2" s="27"/>
      <c r="AL2" s="27"/>
    </row>
    <row r="3" spans="2:44" x14ac:dyDescent="0.2">
      <c r="B3" s="2"/>
      <c r="C3" s="15"/>
      <c r="D3" s="15"/>
      <c r="E3" s="15"/>
      <c r="F3" s="15"/>
      <c r="G3" s="15"/>
      <c r="H3" s="15"/>
      <c r="I3" s="15"/>
      <c r="J3" s="15"/>
      <c r="K3" s="15"/>
      <c r="L3" s="15"/>
      <c r="M3" s="15"/>
      <c r="N3" s="15"/>
      <c r="O3" s="28"/>
      <c r="P3" s="28"/>
      <c r="Q3" s="28"/>
      <c r="R3" s="28"/>
      <c r="S3" s="28"/>
      <c r="T3" s="28"/>
      <c r="U3" s="28"/>
      <c r="V3" s="28"/>
      <c r="W3" s="28"/>
      <c r="X3" s="28"/>
      <c r="Y3" s="28"/>
      <c r="Z3" s="28"/>
      <c r="AA3" s="28"/>
      <c r="AB3" s="28"/>
      <c r="AC3" s="28"/>
      <c r="AD3" s="28"/>
      <c r="AE3" s="28"/>
      <c r="AF3" s="28"/>
      <c r="AG3" s="28"/>
      <c r="AH3" s="28"/>
      <c r="AI3" s="28"/>
      <c r="AJ3" s="28"/>
      <c r="AK3" s="28"/>
      <c r="AL3" s="28"/>
    </row>
    <row r="4" spans="2:44" x14ac:dyDescent="0.2">
      <c r="B4" s="25" t="s">
        <v>148</v>
      </c>
      <c r="C4" s="24" t="s">
        <v>80</v>
      </c>
      <c r="D4" s="24" t="s">
        <v>81</v>
      </c>
      <c r="E4" s="24" t="s">
        <v>82</v>
      </c>
      <c r="F4" s="24" t="s">
        <v>83</v>
      </c>
      <c r="G4" s="24" t="s">
        <v>84</v>
      </c>
      <c r="H4" s="24" t="s">
        <v>85</v>
      </c>
      <c r="I4" s="24" t="s">
        <v>86</v>
      </c>
      <c r="J4" s="24" t="s">
        <v>87</v>
      </c>
      <c r="K4" s="24" t="s">
        <v>88</v>
      </c>
      <c r="L4" s="24" t="s">
        <v>89</v>
      </c>
      <c r="M4" s="24" t="s">
        <v>90</v>
      </c>
      <c r="N4" s="24" t="s">
        <v>91</v>
      </c>
      <c r="O4" s="24" t="s">
        <v>92</v>
      </c>
      <c r="P4" s="24" t="s">
        <v>93</v>
      </c>
      <c r="Q4" s="24" t="s">
        <v>94</v>
      </c>
      <c r="R4" s="24" t="s">
        <v>95</v>
      </c>
      <c r="S4" s="24" t="s">
        <v>96</v>
      </c>
      <c r="T4" s="24" t="s">
        <v>97</v>
      </c>
      <c r="U4" s="24" t="s">
        <v>98</v>
      </c>
      <c r="V4" s="24" t="s">
        <v>99</v>
      </c>
      <c r="W4" s="24" t="s">
        <v>100</v>
      </c>
      <c r="X4" s="24" t="s">
        <v>101</v>
      </c>
      <c r="Y4" s="24" t="s">
        <v>102</v>
      </c>
      <c r="Z4" s="24" t="s">
        <v>103</v>
      </c>
      <c r="AA4" s="24" t="s">
        <v>104</v>
      </c>
      <c r="AB4" s="24" t="s">
        <v>219</v>
      </c>
      <c r="AC4" s="24" t="s">
        <v>223</v>
      </c>
      <c r="AD4" s="24" t="s">
        <v>236</v>
      </c>
      <c r="AE4" s="24" t="s">
        <v>244</v>
      </c>
      <c r="AF4" s="24" t="s">
        <v>258</v>
      </c>
      <c r="AG4" s="24" t="s">
        <v>260</v>
      </c>
      <c r="AH4" s="24" t="s">
        <v>262</v>
      </c>
      <c r="AI4" s="23" t="s">
        <v>278</v>
      </c>
      <c r="AJ4" s="24" t="s">
        <v>280</v>
      </c>
      <c r="AK4" s="24" t="s">
        <v>282</v>
      </c>
      <c r="AL4" s="24" t="s">
        <v>289</v>
      </c>
      <c r="AM4" s="24" t="s">
        <v>307</v>
      </c>
      <c r="AN4" s="24" t="s">
        <v>309</v>
      </c>
      <c r="AO4" s="24" t="s">
        <v>314</v>
      </c>
      <c r="AP4" s="24" t="s">
        <v>318</v>
      </c>
      <c r="AQ4" s="24" t="s">
        <v>319</v>
      </c>
      <c r="AR4" s="24" t="s">
        <v>320</v>
      </c>
    </row>
    <row r="5" spans="2:44" x14ac:dyDescent="0.2">
      <c r="B5" s="29" t="s">
        <v>109</v>
      </c>
      <c r="C5" s="9">
        <v>244705</v>
      </c>
      <c r="D5" s="9">
        <v>210782</v>
      </c>
      <c r="E5" s="9">
        <v>362918</v>
      </c>
      <c r="F5" s="9">
        <v>447743</v>
      </c>
      <c r="G5" s="9">
        <v>232649</v>
      </c>
      <c r="H5" s="9">
        <v>244831</v>
      </c>
      <c r="I5" s="9">
        <v>389999</v>
      </c>
      <c r="J5" s="9">
        <v>353003</v>
      </c>
      <c r="K5" s="9">
        <v>239329</v>
      </c>
      <c r="L5" s="9">
        <v>312059</v>
      </c>
      <c r="M5" s="9">
        <v>421939</v>
      </c>
      <c r="N5" s="9">
        <v>491011</v>
      </c>
      <c r="O5" s="9">
        <v>330046</v>
      </c>
      <c r="P5" s="9">
        <v>318516</v>
      </c>
      <c r="Q5" s="9">
        <v>476600</v>
      </c>
      <c r="R5" s="9">
        <v>478658</v>
      </c>
      <c r="S5" s="9">
        <v>298422</v>
      </c>
      <c r="T5" s="9">
        <v>255277</v>
      </c>
      <c r="U5" s="9">
        <v>441053</v>
      </c>
      <c r="V5" s="9">
        <v>495131</v>
      </c>
      <c r="W5" s="9">
        <v>377782</v>
      </c>
      <c r="X5" s="9">
        <v>322941</v>
      </c>
      <c r="Y5" s="9">
        <v>528725</v>
      </c>
      <c r="Z5" s="9">
        <v>615954</v>
      </c>
      <c r="AA5" s="9">
        <v>475268</v>
      </c>
      <c r="AB5" s="9">
        <v>404256</v>
      </c>
      <c r="AC5" s="9">
        <v>595605</v>
      </c>
      <c r="AD5" s="9">
        <v>671789</v>
      </c>
      <c r="AE5" s="9">
        <v>447640</v>
      </c>
      <c r="AF5" s="9">
        <v>385843</v>
      </c>
      <c r="AG5" s="9">
        <v>590822</v>
      </c>
      <c r="AH5" s="9">
        <v>653432</v>
      </c>
      <c r="AI5" s="9">
        <v>471063</v>
      </c>
      <c r="AJ5" s="9">
        <v>341100</v>
      </c>
      <c r="AK5" s="9">
        <v>556776</v>
      </c>
      <c r="AL5" s="9">
        <v>530895</v>
      </c>
      <c r="AM5" s="9">
        <v>380848</v>
      </c>
      <c r="AN5" s="9">
        <v>394745</v>
      </c>
      <c r="AO5" s="9">
        <v>519459</v>
      </c>
      <c r="AP5" s="9">
        <v>575321</v>
      </c>
      <c r="AQ5" s="9">
        <v>470696</v>
      </c>
      <c r="AR5" s="9">
        <v>414185</v>
      </c>
    </row>
    <row r="6" spans="2:44" x14ac:dyDescent="0.2">
      <c r="B6" s="29" t="s">
        <v>110</v>
      </c>
      <c r="C6" s="9">
        <v>82123</v>
      </c>
      <c r="D6" s="9">
        <v>39658</v>
      </c>
      <c r="E6" s="9">
        <v>51047</v>
      </c>
      <c r="F6" s="9">
        <v>76483</v>
      </c>
      <c r="G6" s="9">
        <v>98719</v>
      </c>
      <c r="H6" s="9">
        <v>42048</v>
      </c>
      <c r="I6" s="9">
        <v>67896</v>
      </c>
      <c r="J6" s="9">
        <v>146890</v>
      </c>
      <c r="K6" s="9">
        <v>132133</v>
      </c>
      <c r="L6" s="9">
        <v>59658</v>
      </c>
      <c r="M6" s="9">
        <v>53609</v>
      </c>
      <c r="N6" s="9">
        <v>109624</v>
      </c>
      <c r="O6" s="9">
        <v>126585</v>
      </c>
      <c r="P6" s="9">
        <v>72485</v>
      </c>
      <c r="Q6" s="9">
        <v>69770</v>
      </c>
      <c r="R6" s="9">
        <v>125926</v>
      </c>
      <c r="S6" s="9">
        <v>93713</v>
      </c>
      <c r="T6" s="9">
        <v>51925</v>
      </c>
      <c r="U6" s="9">
        <v>70248</v>
      </c>
      <c r="V6" s="9">
        <v>125845</v>
      </c>
      <c r="W6" s="9">
        <v>117661</v>
      </c>
      <c r="X6" s="9">
        <v>89697</v>
      </c>
      <c r="Y6" s="9">
        <v>84290</v>
      </c>
      <c r="Z6" s="9">
        <v>187400</v>
      </c>
      <c r="AA6" s="9">
        <v>128303</v>
      </c>
      <c r="AB6" s="9">
        <v>100458</v>
      </c>
      <c r="AC6" s="9">
        <v>143395</v>
      </c>
      <c r="AD6" s="9">
        <v>192289</v>
      </c>
      <c r="AE6" s="9">
        <v>167776</v>
      </c>
      <c r="AF6" s="9">
        <v>102902</v>
      </c>
      <c r="AG6" s="9">
        <v>139270</v>
      </c>
      <c r="AH6" s="9">
        <v>232615</v>
      </c>
      <c r="AI6" s="9">
        <v>167382</v>
      </c>
      <c r="AJ6" s="9">
        <v>121041</v>
      </c>
      <c r="AK6" s="9">
        <v>177757</v>
      </c>
      <c r="AL6" s="9">
        <v>265836</v>
      </c>
      <c r="AM6" s="9">
        <v>185754</v>
      </c>
      <c r="AN6" s="9">
        <v>104495</v>
      </c>
      <c r="AO6" s="9">
        <v>134498</v>
      </c>
      <c r="AP6" s="9">
        <v>187918</v>
      </c>
      <c r="AQ6" s="9">
        <v>150260</v>
      </c>
      <c r="AR6" s="9">
        <v>121803</v>
      </c>
    </row>
    <row r="7" spans="2:44" x14ac:dyDescent="0.2">
      <c r="B7" s="78" t="s">
        <v>111</v>
      </c>
      <c r="C7" s="79">
        <v>326828</v>
      </c>
      <c r="D7" s="79">
        <v>250440</v>
      </c>
      <c r="E7" s="79">
        <v>413965</v>
      </c>
      <c r="F7" s="79">
        <v>524226</v>
      </c>
      <c r="G7" s="79">
        <v>331368</v>
      </c>
      <c r="H7" s="79">
        <v>286879</v>
      </c>
      <c r="I7" s="79">
        <v>457895</v>
      </c>
      <c r="J7" s="79">
        <v>499893</v>
      </c>
      <c r="K7" s="79">
        <v>371462</v>
      </c>
      <c r="L7" s="79">
        <v>371717</v>
      </c>
      <c r="M7" s="79">
        <v>475548</v>
      </c>
      <c r="N7" s="79">
        <v>600635</v>
      </c>
      <c r="O7" s="79">
        <v>456631</v>
      </c>
      <c r="P7" s="79">
        <v>391001</v>
      </c>
      <c r="Q7" s="79">
        <v>546370</v>
      </c>
      <c r="R7" s="79">
        <v>604584</v>
      </c>
      <c r="S7" s="79">
        <v>392135</v>
      </c>
      <c r="T7" s="79">
        <v>307202</v>
      </c>
      <c r="U7" s="79">
        <v>511301</v>
      </c>
      <c r="V7" s="79">
        <v>620976</v>
      </c>
      <c r="W7" s="79">
        <v>495443</v>
      </c>
      <c r="X7" s="79">
        <v>412638</v>
      </c>
      <c r="Y7" s="79">
        <v>613015</v>
      </c>
      <c r="Z7" s="79">
        <v>803354</v>
      </c>
      <c r="AA7" s="79">
        <v>603571</v>
      </c>
      <c r="AB7" s="79">
        <v>504714</v>
      </c>
      <c r="AC7" s="79">
        <v>739000</v>
      </c>
      <c r="AD7" s="79">
        <v>864078</v>
      </c>
      <c r="AE7" s="79">
        <v>615416</v>
      </c>
      <c r="AF7" s="79">
        <v>488745</v>
      </c>
      <c r="AG7" s="79">
        <v>730092</v>
      </c>
      <c r="AH7" s="79">
        <v>886047</v>
      </c>
      <c r="AI7" s="79">
        <v>638445</v>
      </c>
      <c r="AJ7" s="79">
        <v>462141</v>
      </c>
      <c r="AK7" s="79">
        <v>734533</v>
      </c>
      <c r="AL7" s="79">
        <v>796731</v>
      </c>
      <c r="AM7" s="79">
        <v>566602</v>
      </c>
      <c r="AN7" s="79">
        <v>499240</v>
      </c>
      <c r="AO7" s="79">
        <v>653957</v>
      </c>
      <c r="AP7" s="79">
        <v>763239</v>
      </c>
      <c r="AQ7" s="79">
        <v>620956</v>
      </c>
      <c r="AR7" s="79">
        <v>535988</v>
      </c>
    </row>
    <row r="8" spans="2:44" x14ac:dyDescent="0.2">
      <c r="B8" s="30" t="s">
        <v>112</v>
      </c>
      <c r="C8" s="31">
        <v>-53222</v>
      </c>
      <c r="D8" s="31">
        <v>-41940</v>
      </c>
      <c r="E8" s="31">
        <v>-64619</v>
      </c>
      <c r="F8" s="31">
        <v>-82596</v>
      </c>
      <c r="G8" s="31">
        <v>-52049</v>
      </c>
      <c r="H8" s="31">
        <v>-54290</v>
      </c>
      <c r="I8" s="31">
        <v>-72849</v>
      </c>
      <c r="J8" s="31">
        <v>-72236</v>
      </c>
      <c r="K8" s="31">
        <v>-50414</v>
      </c>
      <c r="L8" s="31">
        <v>-58443</v>
      </c>
      <c r="M8" s="31">
        <v>-74095</v>
      </c>
      <c r="N8" s="31">
        <v>-91188</v>
      </c>
      <c r="O8" s="31">
        <v>-62157</v>
      </c>
      <c r="P8" s="31">
        <v>-65657</v>
      </c>
      <c r="Q8" s="31">
        <v>-81148</v>
      </c>
      <c r="R8" s="31">
        <v>-74609</v>
      </c>
      <c r="S8" s="31">
        <v>-56522</v>
      </c>
      <c r="T8" s="31">
        <v>-46756</v>
      </c>
      <c r="U8" s="31">
        <v>-68355</v>
      </c>
      <c r="V8" s="31">
        <v>-83650</v>
      </c>
      <c r="W8" s="31">
        <v>-75591</v>
      </c>
      <c r="X8" s="31">
        <v>-62118</v>
      </c>
      <c r="Y8" s="31">
        <v>-84219</v>
      </c>
      <c r="Z8" s="31">
        <v>-106711</v>
      </c>
      <c r="AA8" s="31">
        <v>-88429</v>
      </c>
      <c r="AB8" s="31">
        <v>-77636</v>
      </c>
      <c r="AC8" s="31">
        <v>-106044</v>
      </c>
      <c r="AD8" s="31">
        <v>-121240</v>
      </c>
      <c r="AE8" s="31">
        <v>-94654</v>
      </c>
      <c r="AF8" s="31">
        <v>-73064</v>
      </c>
      <c r="AG8" s="31">
        <v>-101448</v>
      </c>
      <c r="AH8" s="31">
        <v>-113839</v>
      </c>
      <c r="AI8" s="31">
        <v>-82815</v>
      </c>
      <c r="AJ8" s="31">
        <v>-66171</v>
      </c>
      <c r="AK8" s="31">
        <v>-92679</v>
      </c>
      <c r="AL8" s="31">
        <v>-94731</v>
      </c>
      <c r="AM8" s="31">
        <v>-71665</v>
      </c>
      <c r="AN8" s="31">
        <v>-73482</v>
      </c>
      <c r="AO8" s="31">
        <v>-93334</v>
      </c>
      <c r="AP8" s="31">
        <v>-108248</v>
      </c>
      <c r="AQ8" s="31">
        <v>-87050</v>
      </c>
      <c r="AR8" s="31">
        <v>-76734</v>
      </c>
    </row>
    <row r="9" spans="2:44" x14ac:dyDescent="0.2">
      <c r="B9" s="30" t="s">
        <v>113</v>
      </c>
      <c r="C9" s="31">
        <v>-13078</v>
      </c>
      <c r="D9" s="31">
        <v>-12994</v>
      </c>
      <c r="E9" s="31">
        <v>-21481</v>
      </c>
      <c r="F9" s="31">
        <v>-26890</v>
      </c>
      <c r="G9" s="31">
        <v>-13818</v>
      </c>
      <c r="H9" s="31">
        <v>-14759</v>
      </c>
      <c r="I9" s="31">
        <v>-24320</v>
      </c>
      <c r="J9" s="31">
        <v>-21851</v>
      </c>
      <c r="K9" s="31">
        <v>-15246</v>
      </c>
      <c r="L9" s="31">
        <v>-18779</v>
      </c>
      <c r="M9" s="31">
        <v>-26327</v>
      </c>
      <c r="N9" s="31">
        <v>-29113</v>
      </c>
      <c r="O9" s="31">
        <v>-19989</v>
      </c>
      <c r="P9" s="31">
        <v>-19814</v>
      </c>
      <c r="Q9" s="31">
        <v>-28858</v>
      </c>
      <c r="R9" s="31">
        <v>-41847</v>
      </c>
      <c r="S9" s="31">
        <v>-19243</v>
      </c>
      <c r="T9" s="31">
        <v>-16135</v>
      </c>
      <c r="U9" s="31">
        <v>-28817</v>
      </c>
      <c r="V9" s="31">
        <v>-31074</v>
      </c>
      <c r="W9" s="31">
        <v>-24090</v>
      </c>
      <c r="X9" s="31">
        <v>-20066</v>
      </c>
      <c r="Y9" s="31">
        <v>-32296</v>
      </c>
      <c r="Z9" s="31">
        <v>-37033</v>
      </c>
      <c r="AA9" s="31">
        <v>-29335</v>
      </c>
      <c r="AB9" s="31">
        <v>-25965</v>
      </c>
      <c r="AC9" s="31">
        <v>-34757</v>
      </c>
      <c r="AD9" s="31">
        <v>-40693</v>
      </c>
      <c r="AE9" s="31">
        <v>-26974</v>
      </c>
      <c r="AF9" s="31">
        <v>-18661</v>
      </c>
      <c r="AG9" s="31">
        <v>-27421</v>
      </c>
      <c r="AH9" s="31">
        <v>-30941</v>
      </c>
      <c r="AI9" s="31">
        <v>-23358</v>
      </c>
      <c r="AJ9" s="31">
        <v>-16002</v>
      </c>
      <c r="AK9" s="31">
        <v>-26592</v>
      </c>
      <c r="AL9" s="31">
        <v>-26706</v>
      </c>
      <c r="AM9" s="31">
        <v>-19155</v>
      </c>
      <c r="AN9" s="31">
        <v>-18806</v>
      </c>
      <c r="AO9" s="31">
        <v>-24197</v>
      </c>
      <c r="AP9" s="31">
        <v>-29036</v>
      </c>
      <c r="AQ9" s="31">
        <v>-23766</v>
      </c>
      <c r="AR9" s="31">
        <v>-19140</v>
      </c>
    </row>
    <row r="10" spans="2:44" x14ac:dyDescent="0.2">
      <c r="B10" s="29" t="s">
        <v>114</v>
      </c>
      <c r="C10" s="9">
        <v>-66300</v>
      </c>
      <c r="D10" s="9">
        <v>-54934</v>
      </c>
      <c r="E10" s="9">
        <v>-86100</v>
      </c>
      <c r="F10" s="9">
        <v>-109486</v>
      </c>
      <c r="G10" s="9">
        <v>-65867</v>
      </c>
      <c r="H10" s="9">
        <v>-69049</v>
      </c>
      <c r="I10" s="9">
        <v>-97169</v>
      </c>
      <c r="J10" s="9">
        <v>-94087</v>
      </c>
      <c r="K10" s="9">
        <v>-65660</v>
      </c>
      <c r="L10" s="9">
        <v>-77222</v>
      </c>
      <c r="M10" s="9">
        <v>-100422</v>
      </c>
      <c r="N10" s="9">
        <v>-120301</v>
      </c>
      <c r="O10" s="9">
        <v>-82146</v>
      </c>
      <c r="P10" s="9">
        <v>-85471</v>
      </c>
      <c r="Q10" s="9">
        <v>-110006</v>
      </c>
      <c r="R10" s="9">
        <v>-116456</v>
      </c>
      <c r="S10" s="9">
        <v>-75765</v>
      </c>
      <c r="T10" s="9">
        <v>-62891</v>
      </c>
      <c r="U10" s="9">
        <v>-97172</v>
      </c>
      <c r="V10" s="9">
        <v>-114724</v>
      </c>
      <c r="W10" s="9">
        <v>-99681</v>
      </c>
      <c r="X10" s="9">
        <v>-82184</v>
      </c>
      <c r="Y10" s="9">
        <v>-116515</v>
      </c>
      <c r="Z10" s="9">
        <v>-143744</v>
      </c>
      <c r="AA10" s="9">
        <v>-117764</v>
      </c>
      <c r="AB10" s="9">
        <v>-103601</v>
      </c>
      <c r="AC10" s="9">
        <v>-140801</v>
      </c>
      <c r="AD10" s="9">
        <v>-161933</v>
      </c>
      <c r="AE10" s="9">
        <v>-121628</v>
      </c>
      <c r="AF10" s="9">
        <v>-91725</v>
      </c>
      <c r="AG10" s="9">
        <v>-128869</v>
      </c>
      <c r="AH10" s="9">
        <v>-144780</v>
      </c>
      <c r="AI10" s="9">
        <v>-106173</v>
      </c>
      <c r="AJ10" s="9">
        <v>-82173</v>
      </c>
      <c r="AK10" s="9">
        <v>-119271</v>
      </c>
      <c r="AL10" s="9">
        <v>-121437</v>
      </c>
      <c r="AM10" s="9">
        <v>-90820</v>
      </c>
      <c r="AN10" s="9">
        <v>-92288</v>
      </c>
      <c r="AO10" s="9">
        <v>-117531</v>
      </c>
      <c r="AP10" s="9">
        <v>-137284</v>
      </c>
      <c r="AQ10" s="9">
        <v>-110816</v>
      </c>
      <c r="AR10" s="9">
        <v>-95874</v>
      </c>
    </row>
    <row r="11" spans="2:44" x14ac:dyDescent="0.2">
      <c r="B11" s="78" t="s">
        <v>115</v>
      </c>
      <c r="C11" s="79">
        <v>260528</v>
      </c>
      <c r="D11" s="79">
        <v>195506</v>
      </c>
      <c r="E11" s="79">
        <v>327865</v>
      </c>
      <c r="F11" s="79">
        <v>414740</v>
      </c>
      <c r="G11" s="79">
        <v>265501</v>
      </c>
      <c r="H11" s="79">
        <v>217830</v>
      </c>
      <c r="I11" s="79">
        <v>360726</v>
      </c>
      <c r="J11" s="79">
        <v>405806</v>
      </c>
      <c r="K11" s="79">
        <v>305802</v>
      </c>
      <c r="L11" s="79">
        <v>294495</v>
      </c>
      <c r="M11" s="79">
        <v>375126</v>
      </c>
      <c r="N11" s="79">
        <v>480334</v>
      </c>
      <c r="O11" s="79">
        <v>374485</v>
      </c>
      <c r="P11" s="79">
        <v>305530</v>
      </c>
      <c r="Q11" s="79">
        <v>436364</v>
      </c>
      <c r="R11" s="79">
        <v>488128</v>
      </c>
      <c r="S11" s="79">
        <v>316370</v>
      </c>
      <c r="T11" s="79">
        <v>244311</v>
      </c>
      <c r="U11" s="79">
        <v>414129</v>
      </c>
      <c r="V11" s="79">
        <v>506252</v>
      </c>
      <c r="W11" s="79">
        <v>395762</v>
      </c>
      <c r="X11" s="79">
        <v>330454</v>
      </c>
      <c r="Y11" s="79">
        <v>496500</v>
      </c>
      <c r="Z11" s="79">
        <v>659610</v>
      </c>
      <c r="AA11" s="79">
        <v>485807</v>
      </c>
      <c r="AB11" s="79">
        <v>401113</v>
      </c>
      <c r="AC11" s="79">
        <v>598199</v>
      </c>
      <c r="AD11" s="79">
        <v>702145</v>
      </c>
      <c r="AE11" s="79">
        <v>493788</v>
      </c>
      <c r="AF11" s="79">
        <v>397020</v>
      </c>
      <c r="AG11" s="79">
        <v>601223</v>
      </c>
      <c r="AH11" s="79">
        <v>741267</v>
      </c>
      <c r="AI11" s="79">
        <v>532272</v>
      </c>
      <c r="AJ11" s="79">
        <v>379968</v>
      </c>
      <c r="AK11" s="79">
        <v>615262</v>
      </c>
      <c r="AL11" s="79">
        <v>675294</v>
      </c>
      <c r="AM11" s="79">
        <v>475782</v>
      </c>
      <c r="AN11" s="79">
        <v>406952</v>
      </c>
      <c r="AO11" s="79">
        <v>536426</v>
      </c>
      <c r="AP11" s="79">
        <v>625955</v>
      </c>
      <c r="AQ11" s="79">
        <v>510140</v>
      </c>
      <c r="AR11" s="79">
        <v>440114</v>
      </c>
    </row>
    <row r="12" spans="2:44" x14ac:dyDescent="0.2">
      <c r="B12" s="29" t="s">
        <v>116</v>
      </c>
      <c r="C12" s="9">
        <v>-165734</v>
      </c>
      <c r="D12" s="9">
        <v>-127685</v>
      </c>
      <c r="E12" s="9">
        <v>-175751</v>
      </c>
      <c r="F12" s="9">
        <v>-223537</v>
      </c>
      <c r="G12" s="9">
        <v>-180565</v>
      </c>
      <c r="H12" s="9">
        <v>-132941</v>
      </c>
      <c r="I12" s="9">
        <v>-194904</v>
      </c>
      <c r="J12" s="9">
        <v>-222783</v>
      </c>
      <c r="K12" s="9">
        <v>-190898</v>
      </c>
      <c r="L12" s="9">
        <v>-183142</v>
      </c>
      <c r="M12" s="9">
        <v>-226121</v>
      </c>
      <c r="N12" s="9">
        <v>-289550</v>
      </c>
      <c r="O12" s="9">
        <v>-259458</v>
      </c>
      <c r="P12" s="9">
        <v>-213758</v>
      </c>
      <c r="Q12" s="9">
        <v>-222393</v>
      </c>
      <c r="R12" s="9">
        <v>-257652</v>
      </c>
      <c r="S12" s="9">
        <v>-196976</v>
      </c>
      <c r="T12" s="9">
        <v>-158762</v>
      </c>
      <c r="U12" s="9">
        <v>-221729</v>
      </c>
      <c r="V12" s="9">
        <v>-263030</v>
      </c>
      <c r="W12" s="9">
        <v>-227392</v>
      </c>
      <c r="X12" s="9">
        <v>-192162</v>
      </c>
      <c r="Y12" s="9">
        <v>-246926</v>
      </c>
      <c r="Z12" s="9">
        <v>-333688</v>
      </c>
      <c r="AA12" s="9">
        <v>-265935</v>
      </c>
      <c r="AB12" s="9">
        <v>-230644</v>
      </c>
      <c r="AC12" s="9">
        <v>-316992</v>
      </c>
      <c r="AD12" s="9">
        <v>-379991</v>
      </c>
      <c r="AE12" s="9">
        <v>-285001</v>
      </c>
      <c r="AF12" s="9">
        <v>-237074</v>
      </c>
      <c r="AG12" s="9">
        <v>-314664</v>
      </c>
      <c r="AH12" s="9">
        <v>-370640</v>
      </c>
      <c r="AI12" s="9">
        <v>-282856</v>
      </c>
      <c r="AJ12" s="9">
        <v>-222399</v>
      </c>
      <c r="AK12" s="9">
        <v>-305119</v>
      </c>
      <c r="AL12" s="9">
        <v>-324539</v>
      </c>
      <c r="AM12" s="9">
        <v>-253194</v>
      </c>
      <c r="AN12" s="9">
        <v>-221901</v>
      </c>
      <c r="AO12" s="9">
        <v>-271952</v>
      </c>
      <c r="AP12" s="9">
        <v>-301541</v>
      </c>
      <c r="AQ12" s="9">
        <v>-263100</v>
      </c>
      <c r="AR12" s="9">
        <v>-242180</v>
      </c>
    </row>
    <row r="13" spans="2:44" x14ac:dyDescent="0.2">
      <c r="B13" s="78" t="s">
        <v>117</v>
      </c>
      <c r="C13" s="79">
        <v>94794</v>
      </c>
      <c r="D13" s="79">
        <v>67821</v>
      </c>
      <c r="E13" s="79">
        <v>152114</v>
      </c>
      <c r="F13" s="79">
        <v>191203</v>
      </c>
      <c r="G13" s="79">
        <v>84936</v>
      </c>
      <c r="H13" s="79">
        <v>84889</v>
      </c>
      <c r="I13" s="79">
        <v>165822</v>
      </c>
      <c r="J13" s="79">
        <v>183023</v>
      </c>
      <c r="K13" s="79">
        <v>114904</v>
      </c>
      <c r="L13" s="79">
        <v>111353</v>
      </c>
      <c r="M13" s="79">
        <v>149005</v>
      </c>
      <c r="N13" s="79">
        <v>190784</v>
      </c>
      <c r="O13" s="79">
        <v>115027</v>
      </c>
      <c r="P13" s="79">
        <v>91772</v>
      </c>
      <c r="Q13" s="79">
        <v>213971</v>
      </c>
      <c r="R13" s="79">
        <v>230476</v>
      </c>
      <c r="S13" s="79">
        <v>119394</v>
      </c>
      <c r="T13" s="79">
        <v>85549</v>
      </c>
      <c r="U13" s="79">
        <v>192400</v>
      </c>
      <c r="V13" s="79">
        <v>243222</v>
      </c>
      <c r="W13" s="79">
        <v>168370</v>
      </c>
      <c r="X13" s="79">
        <v>138292</v>
      </c>
      <c r="Y13" s="79">
        <v>249574</v>
      </c>
      <c r="Z13" s="79">
        <v>325922</v>
      </c>
      <c r="AA13" s="79">
        <v>219872</v>
      </c>
      <c r="AB13" s="79">
        <v>170469</v>
      </c>
      <c r="AC13" s="79">
        <v>281207</v>
      </c>
      <c r="AD13" s="79">
        <v>322154</v>
      </c>
      <c r="AE13" s="79">
        <v>208787</v>
      </c>
      <c r="AF13" s="79">
        <v>159946</v>
      </c>
      <c r="AG13" s="79">
        <v>286559</v>
      </c>
      <c r="AH13" s="79">
        <v>370627</v>
      </c>
      <c r="AI13" s="79">
        <v>249416</v>
      </c>
      <c r="AJ13" s="79">
        <v>157569</v>
      </c>
      <c r="AK13" s="79">
        <v>310143</v>
      </c>
      <c r="AL13" s="79">
        <v>350755</v>
      </c>
      <c r="AM13" s="79">
        <v>222588</v>
      </c>
      <c r="AN13" s="79">
        <v>185051</v>
      </c>
      <c r="AO13" s="79">
        <v>264474</v>
      </c>
      <c r="AP13" s="79">
        <v>324414</v>
      </c>
      <c r="AQ13" s="79">
        <v>247040</v>
      </c>
      <c r="AR13" s="79">
        <v>197934</v>
      </c>
    </row>
    <row r="14" spans="2:44" x14ac:dyDescent="0.2">
      <c r="B14" s="29" t="s">
        <v>118</v>
      </c>
      <c r="C14" s="9">
        <v>-65446</v>
      </c>
      <c r="D14" s="9">
        <v>-59693</v>
      </c>
      <c r="E14" s="9">
        <v>-91610</v>
      </c>
      <c r="F14" s="9">
        <v>-108368</v>
      </c>
      <c r="G14" s="9">
        <v>-67303</v>
      </c>
      <c r="H14" s="9">
        <v>-69586</v>
      </c>
      <c r="I14" s="9">
        <v>-101023</v>
      </c>
      <c r="J14" s="9">
        <v>-114881</v>
      </c>
      <c r="K14" s="9">
        <v>-78461</v>
      </c>
      <c r="L14" s="9">
        <v>-85965</v>
      </c>
      <c r="M14" s="9">
        <v>-113732</v>
      </c>
      <c r="N14" s="9">
        <v>-135704</v>
      </c>
      <c r="O14" s="9">
        <v>-88850</v>
      </c>
      <c r="P14" s="9">
        <v>-83337</v>
      </c>
      <c r="Q14" s="9">
        <v>-137034</v>
      </c>
      <c r="R14" s="9">
        <v>-133612</v>
      </c>
      <c r="S14" s="9">
        <v>-82940</v>
      </c>
      <c r="T14" s="9">
        <v>-80387</v>
      </c>
      <c r="U14" s="9">
        <v>-138589</v>
      </c>
      <c r="V14" s="9">
        <v>-151356</v>
      </c>
      <c r="W14" s="9">
        <v>-112860</v>
      </c>
      <c r="X14" s="9">
        <v>-106053</v>
      </c>
      <c r="Y14" s="9">
        <v>-142323</v>
      </c>
      <c r="Z14" s="9">
        <v>-158109</v>
      </c>
      <c r="AA14" s="9">
        <v>-130161</v>
      </c>
      <c r="AB14" s="9">
        <v>-114937</v>
      </c>
      <c r="AC14" s="9">
        <v>-166625</v>
      </c>
      <c r="AD14" s="9">
        <v>-182746</v>
      </c>
      <c r="AE14" s="9">
        <v>-136352</v>
      </c>
      <c r="AF14" s="9">
        <v>-121069</v>
      </c>
      <c r="AG14" s="9">
        <v>-180801</v>
      </c>
      <c r="AH14" s="9">
        <v>-198284</v>
      </c>
      <c r="AI14" s="9">
        <v>-140230</v>
      </c>
      <c r="AJ14" s="9">
        <v>-120512</v>
      </c>
      <c r="AK14" s="9">
        <v>-186698</v>
      </c>
      <c r="AL14" s="9">
        <v>-219711</v>
      </c>
      <c r="AM14" s="9">
        <v>-140279</v>
      </c>
      <c r="AN14" s="9">
        <v>-130441</v>
      </c>
      <c r="AO14" s="9">
        <v>-157008</v>
      </c>
      <c r="AP14" s="9">
        <v>-169205</v>
      </c>
      <c r="AQ14" s="9">
        <v>-137325</v>
      </c>
      <c r="AR14" s="9">
        <v>-140753</v>
      </c>
    </row>
    <row r="15" spans="2:44" x14ac:dyDescent="0.2">
      <c r="B15" s="32" t="s">
        <v>119</v>
      </c>
      <c r="C15" s="9">
        <v>-55873</v>
      </c>
      <c r="D15" s="9">
        <v>-51378</v>
      </c>
      <c r="E15" s="9">
        <v>-85826</v>
      </c>
      <c r="F15" s="9">
        <v>-95477</v>
      </c>
      <c r="G15" s="9">
        <v>-57522</v>
      </c>
      <c r="H15" s="9">
        <v>-59587</v>
      </c>
      <c r="I15" s="9">
        <v>-90091</v>
      </c>
      <c r="J15" s="9">
        <v>-99242</v>
      </c>
      <c r="K15" s="9">
        <v>-66079</v>
      </c>
      <c r="L15" s="9">
        <v>-72526</v>
      </c>
      <c r="M15" s="9">
        <v>-99877</v>
      </c>
      <c r="N15" s="9">
        <v>-117793</v>
      </c>
      <c r="O15" s="9">
        <v>-75990</v>
      </c>
      <c r="P15" s="9">
        <v>-69953</v>
      </c>
      <c r="Q15" s="9">
        <v>-116412</v>
      </c>
      <c r="R15" s="9">
        <v>-114655</v>
      </c>
      <c r="S15" s="9">
        <v>-70287</v>
      </c>
      <c r="T15" s="9">
        <v>-66396</v>
      </c>
      <c r="U15" s="9">
        <v>-123168</v>
      </c>
      <c r="V15" s="9">
        <v>-134671</v>
      </c>
      <c r="W15" s="9">
        <v>-97113</v>
      </c>
      <c r="X15" s="9">
        <v>-87899</v>
      </c>
      <c r="Y15" s="9">
        <v>-125462</v>
      </c>
      <c r="Z15" s="9">
        <v>-140491</v>
      </c>
      <c r="AA15" s="9">
        <v>-113458</v>
      </c>
      <c r="AB15" s="9">
        <v>-96403</v>
      </c>
      <c r="AC15" s="9">
        <v>-146927</v>
      </c>
      <c r="AD15" s="9">
        <v>-164432</v>
      </c>
      <c r="AE15" s="9">
        <v>-111714</v>
      </c>
      <c r="AF15" s="9">
        <v>-101856</v>
      </c>
      <c r="AG15" s="9">
        <v>-155506</v>
      </c>
      <c r="AH15" s="9">
        <v>-174668</v>
      </c>
      <c r="AI15" s="9">
        <v>-114332</v>
      </c>
      <c r="AJ15" s="9">
        <v>-95959</v>
      </c>
      <c r="AK15" s="9">
        <v>-161135</v>
      </c>
      <c r="AL15" s="9">
        <v>-152283</v>
      </c>
      <c r="AM15" s="9">
        <v>-104675</v>
      </c>
      <c r="AN15" s="9">
        <v>-107538</v>
      </c>
      <c r="AO15" s="9">
        <v>-133706</v>
      </c>
      <c r="AP15" s="9">
        <v>-144655</v>
      </c>
      <c r="AQ15" s="9">
        <v>-107002</v>
      </c>
      <c r="AR15" s="9">
        <v>-116546</v>
      </c>
    </row>
    <row r="16" spans="2:44" x14ac:dyDescent="0.2">
      <c r="B16" s="32" t="s">
        <v>120</v>
      </c>
      <c r="C16" s="9">
        <v>-10139</v>
      </c>
      <c r="D16" s="9">
        <v>-10759</v>
      </c>
      <c r="E16" s="9">
        <v>-10777</v>
      </c>
      <c r="F16" s="9">
        <v>-12356</v>
      </c>
      <c r="G16" s="9">
        <v>-10465</v>
      </c>
      <c r="H16" s="9">
        <v>-11126</v>
      </c>
      <c r="I16" s="9">
        <v>-12656</v>
      </c>
      <c r="J16" s="9">
        <v>-16543</v>
      </c>
      <c r="K16" s="9">
        <v>-12589</v>
      </c>
      <c r="L16" s="9">
        <v>-13574</v>
      </c>
      <c r="M16" s="9">
        <v>-13457</v>
      </c>
      <c r="N16" s="9">
        <v>-19357</v>
      </c>
      <c r="O16" s="9">
        <v>-13222</v>
      </c>
      <c r="P16" s="9">
        <v>-14009</v>
      </c>
      <c r="Q16" s="9">
        <v>-16963</v>
      </c>
      <c r="R16" s="9">
        <v>-17684</v>
      </c>
      <c r="S16" s="9">
        <v>-13876</v>
      </c>
      <c r="T16" s="9">
        <v>-14954</v>
      </c>
      <c r="U16" s="9">
        <v>-15725</v>
      </c>
      <c r="V16" s="9">
        <v>-16622</v>
      </c>
      <c r="W16" s="9">
        <v>-15810</v>
      </c>
      <c r="X16" s="9">
        <v>-18656</v>
      </c>
      <c r="Y16" s="9">
        <v>-17084</v>
      </c>
      <c r="Z16" s="9">
        <v>-18863</v>
      </c>
      <c r="AA16" s="9">
        <v>-18018</v>
      </c>
      <c r="AB16" s="9">
        <v>-19406</v>
      </c>
      <c r="AC16" s="9">
        <v>-21344</v>
      </c>
      <c r="AD16" s="9">
        <v>-20264</v>
      </c>
      <c r="AE16" s="9">
        <v>-20213</v>
      </c>
      <c r="AF16" s="9">
        <v>-21269</v>
      </c>
      <c r="AG16" s="9">
        <v>-25186</v>
      </c>
      <c r="AH16" s="9">
        <v>-24595</v>
      </c>
      <c r="AI16" s="9">
        <v>-24391</v>
      </c>
      <c r="AJ16" s="9">
        <v>-24581</v>
      </c>
      <c r="AK16" s="9">
        <v>-26992</v>
      </c>
      <c r="AL16" s="9">
        <v>-25731</v>
      </c>
      <c r="AM16" s="9">
        <v>-26567</v>
      </c>
      <c r="AN16" s="9">
        <v>-26643</v>
      </c>
      <c r="AO16" s="9">
        <v>-21216</v>
      </c>
      <c r="AP16" s="9">
        <v>-22660</v>
      </c>
      <c r="AQ16" s="9">
        <v>-22842</v>
      </c>
      <c r="AR16" s="9">
        <v>-22963</v>
      </c>
    </row>
    <row r="17" spans="2:44" x14ac:dyDescent="0.2">
      <c r="B17" s="33" t="s">
        <v>122</v>
      </c>
      <c r="C17" s="9">
        <v>390</v>
      </c>
      <c r="D17" s="9">
        <v>2392</v>
      </c>
      <c r="E17" s="9">
        <v>7397</v>
      </c>
      <c r="F17" s="9">
        <v>512</v>
      </c>
      <c r="G17" s="9">
        <v>871</v>
      </c>
      <c r="H17" s="9">
        <v>5101</v>
      </c>
      <c r="I17" s="9">
        <v>2651</v>
      </c>
      <c r="J17" s="9">
        <v>2705</v>
      </c>
      <c r="K17" s="9">
        <v>594</v>
      </c>
      <c r="L17" s="9">
        <v>1049</v>
      </c>
      <c r="M17" s="9">
        <v>579</v>
      </c>
      <c r="N17" s="9">
        <v>978</v>
      </c>
      <c r="O17" s="9">
        <v>838</v>
      </c>
      <c r="P17" s="9">
        <v>1163</v>
      </c>
      <c r="Q17" s="9">
        <v>638</v>
      </c>
      <c r="R17" s="9">
        <v>729</v>
      </c>
      <c r="S17" s="9">
        <v>2415</v>
      </c>
      <c r="T17" s="9">
        <v>1393</v>
      </c>
      <c r="U17" s="9">
        <v>1519</v>
      </c>
      <c r="V17" s="9">
        <v>1351</v>
      </c>
      <c r="W17" s="9">
        <v>914</v>
      </c>
      <c r="X17" s="9">
        <v>1420</v>
      </c>
      <c r="Y17" s="9">
        <v>1045</v>
      </c>
      <c r="Z17" s="9">
        <v>2373</v>
      </c>
      <c r="AA17" s="9">
        <v>2610</v>
      </c>
      <c r="AB17" s="9">
        <v>2631</v>
      </c>
      <c r="AC17" s="9">
        <v>2247</v>
      </c>
      <c r="AD17" s="9">
        <v>3112</v>
      </c>
      <c r="AE17" s="9">
        <v>1218</v>
      </c>
      <c r="AF17" s="9">
        <v>2859</v>
      </c>
      <c r="AG17" s="9">
        <v>1422</v>
      </c>
      <c r="AH17" s="9">
        <v>2475</v>
      </c>
      <c r="AI17" s="9">
        <v>1015</v>
      </c>
      <c r="AJ17" s="9">
        <v>2276</v>
      </c>
      <c r="AK17" s="9">
        <v>1702</v>
      </c>
      <c r="AL17" s="9">
        <v>1681</v>
      </c>
      <c r="AM17" s="9">
        <v>5502</v>
      </c>
      <c r="AN17" s="9">
        <v>32083</v>
      </c>
      <c r="AO17" s="9">
        <v>4930</v>
      </c>
      <c r="AP17" s="9">
        <v>1939</v>
      </c>
      <c r="AQ17" s="9">
        <v>2069</v>
      </c>
      <c r="AR17" s="9">
        <v>2636</v>
      </c>
    </row>
    <row r="18" spans="2:44" x14ac:dyDescent="0.2">
      <c r="B18" s="33" t="s">
        <v>123</v>
      </c>
      <c r="C18" s="9">
        <v>176</v>
      </c>
      <c r="D18" s="9">
        <v>52</v>
      </c>
      <c r="E18" s="9">
        <v>-2404</v>
      </c>
      <c r="F18" s="9">
        <v>-1047</v>
      </c>
      <c r="G18" s="9">
        <v>-187</v>
      </c>
      <c r="H18" s="9">
        <v>-3974</v>
      </c>
      <c r="I18" s="9">
        <v>-927</v>
      </c>
      <c r="J18" s="9">
        <v>-1735</v>
      </c>
      <c r="K18" s="9">
        <v>-387</v>
      </c>
      <c r="L18" s="9">
        <v>-914</v>
      </c>
      <c r="M18" s="9">
        <v>-977</v>
      </c>
      <c r="N18" s="9">
        <v>468</v>
      </c>
      <c r="O18" s="9">
        <v>-476</v>
      </c>
      <c r="P18" s="9">
        <v>-538</v>
      </c>
      <c r="Q18" s="9">
        <v>-4297</v>
      </c>
      <c r="R18" s="9">
        <v>-2002</v>
      </c>
      <c r="S18" s="9">
        <v>-1192</v>
      </c>
      <c r="T18" s="9">
        <v>-430</v>
      </c>
      <c r="U18" s="9">
        <v>-1215</v>
      </c>
      <c r="V18" s="9">
        <v>-1414</v>
      </c>
      <c r="W18" s="9">
        <v>-851</v>
      </c>
      <c r="X18" s="9">
        <v>-918</v>
      </c>
      <c r="Y18" s="9">
        <v>-822</v>
      </c>
      <c r="Z18" s="9">
        <v>-1128</v>
      </c>
      <c r="AA18" s="9">
        <v>-1295</v>
      </c>
      <c r="AB18" s="9">
        <v>-1759</v>
      </c>
      <c r="AC18" s="9">
        <v>-601</v>
      </c>
      <c r="AD18" s="9">
        <v>-1162</v>
      </c>
      <c r="AE18" s="9">
        <v>-5643</v>
      </c>
      <c r="AF18" s="9">
        <v>-803</v>
      </c>
      <c r="AG18" s="9">
        <v>-1531</v>
      </c>
      <c r="AH18" s="9">
        <v>-1496</v>
      </c>
      <c r="AI18" s="9">
        <v>-2522</v>
      </c>
      <c r="AJ18" s="9">
        <v>-2248</v>
      </c>
      <c r="AK18" s="9">
        <v>-273</v>
      </c>
      <c r="AL18" s="9">
        <v>-15378</v>
      </c>
      <c r="AM18" s="9">
        <v>-14539</v>
      </c>
      <c r="AN18" s="9">
        <v>-28343</v>
      </c>
      <c r="AO18" s="9">
        <v>-7016</v>
      </c>
      <c r="AP18" s="9">
        <v>-3829</v>
      </c>
      <c r="AQ18" s="9">
        <v>-9550</v>
      </c>
      <c r="AR18" s="9">
        <v>-3880</v>
      </c>
    </row>
    <row r="19" spans="2:44" x14ac:dyDescent="0.2">
      <c r="B19" s="33" t="s">
        <v>291</v>
      </c>
      <c r="C19" s="9">
        <v>0</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-28000</v>
      </c>
      <c r="AM19" s="9">
        <v>0</v>
      </c>
      <c r="AN19" s="9">
        <v>0</v>
      </c>
      <c r="AO19" s="9">
        <v>0</v>
      </c>
      <c r="AP19" s="9">
        <v>0</v>
      </c>
      <c r="AQ19" s="9">
        <v>0</v>
      </c>
      <c r="AR19" s="9">
        <v>0</v>
      </c>
    </row>
    <row r="20" spans="2:44" x14ac:dyDescent="0.2">
      <c r="B20" s="32" t="s">
        <v>121</v>
      </c>
      <c r="C20" s="9">
        <v>0</v>
      </c>
      <c r="D20" s="9">
        <v>0</v>
      </c>
      <c r="E20" s="9">
        <v>0</v>
      </c>
      <c r="F20" s="9">
        <v>0</v>
      </c>
      <c r="G20" s="9">
        <v>0</v>
      </c>
      <c r="H20" s="9">
        <v>0</v>
      </c>
      <c r="I20" s="9">
        <v>0</v>
      </c>
      <c r="J20" s="9">
        <v>-66</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v>0</v>
      </c>
      <c r="AF20" s="9">
        <v>0</v>
      </c>
      <c r="AG20" s="9">
        <v>0</v>
      </c>
      <c r="AH20" s="9">
        <v>0</v>
      </c>
      <c r="AI20" s="9">
        <v>0</v>
      </c>
      <c r="AJ20" s="9">
        <v>0</v>
      </c>
      <c r="AK20" s="9">
        <v>0</v>
      </c>
      <c r="AL20" s="9">
        <v>0</v>
      </c>
      <c r="AM20" s="9">
        <v>0</v>
      </c>
      <c r="AN20" s="9">
        <v>0</v>
      </c>
      <c r="AO20" s="9">
        <v>0</v>
      </c>
      <c r="AP20" s="9">
        <v>0</v>
      </c>
      <c r="AQ20" s="9">
        <v>0</v>
      </c>
      <c r="AR20" s="9">
        <v>0</v>
      </c>
    </row>
    <row r="21" spans="2:44" ht="25.5" x14ac:dyDescent="0.2">
      <c r="B21" s="80" t="s">
        <v>149</v>
      </c>
      <c r="C21" s="79">
        <v>29348</v>
      </c>
      <c r="D21" s="79">
        <v>8128</v>
      </c>
      <c r="E21" s="79">
        <v>60504</v>
      </c>
      <c r="F21" s="79">
        <v>82835</v>
      </c>
      <c r="G21" s="79">
        <v>17633</v>
      </c>
      <c r="H21" s="79">
        <v>15303</v>
      </c>
      <c r="I21" s="79">
        <v>64799</v>
      </c>
      <c r="J21" s="79">
        <v>68142</v>
      </c>
      <c r="K21" s="79">
        <v>36443</v>
      </c>
      <c r="L21" s="79">
        <v>25388</v>
      </c>
      <c r="M21" s="79">
        <v>35273</v>
      </c>
      <c r="N21" s="79">
        <v>55080</v>
      </c>
      <c r="O21" s="79">
        <v>26177</v>
      </c>
      <c r="P21" s="79">
        <v>8435</v>
      </c>
      <c r="Q21" s="79">
        <v>76937</v>
      </c>
      <c r="R21" s="79">
        <v>96864</v>
      </c>
      <c r="S21" s="79">
        <v>36454</v>
      </c>
      <c r="T21" s="79">
        <v>5162</v>
      </c>
      <c r="U21" s="79">
        <v>53811</v>
      </c>
      <c r="V21" s="79">
        <v>91866</v>
      </c>
      <c r="W21" s="79">
        <v>55510</v>
      </c>
      <c r="X21" s="79">
        <v>32239</v>
      </c>
      <c r="Y21" s="79">
        <v>107251</v>
      </c>
      <c r="Z21" s="79">
        <v>167813</v>
      </c>
      <c r="AA21" s="79">
        <v>89711</v>
      </c>
      <c r="AB21" s="79">
        <v>55532</v>
      </c>
      <c r="AC21" s="79">
        <v>114582</v>
      </c>
      <c r="AD21" s="79">
        <v>139408</v>
      </c>
      <c r="AE21" s="79">
        <v>72435</v>
      </c>
      <c r="AF21" s="79">
        <v>38877</v>
      </c>
      <c r="AG21" s="79">
        <v>105758</v>
      </c>
      <c r="AH21" s="79">
        <v>172343</v>
      </c>
      <c r="AI21" s="79">
        <v>109186</v>
      </c>
      <c r="AJ21" s="79">
        <v>37057</v>
      </c>
      <c r="AK21" s="79">
        <v>123445</v>
      </c>
      <c r="AL21" s="79">
        <v>131044</v>
      </c>
      <c r="AM21" s="79">
        <v>82309</v>
      </c>
      <c r="AN21" s="79">
        <v>54610</v>
      </c>
      <c r="AO21" s="79">
        <v>107466</v>
      </c>
      <c r="AP21" s="79">
        <v>155209</v>
      </c>
      <c r="AQ21" s="79">
        <v>109715</v>
      </c>
      <c r="AR21" s="79">
        <v>57181</v>
      </c>
    </row>
    <row r="22" spans="2:44" x14ac:dyDescent="0.2">
      <c r="B22" s="33" t="s">
        <v>126</v>
      </c>
      <c r="C22" s="9">
        <v>38681</v>
      </c>
      <c r="D22" s="9">
        <v>42876</v>
      </c>
      <c r="E22" s="9">
        <v>44133</v>
      </c>
      <c r="F22" s="9">
        <v>41837</v>
      </c>
      <c r="G22" s="9">
        <v>43421</v>
      </c>
      <c r="H22" s="9">
        <v>43818</v>
      </c>
      <c r="I22" s="9">
        <v>54598</v>
      </c>
      <c r="J22" s="9">
        <v>79864</v>
      </c>
      <c r="K22" s="9">
        <v>60054</v>
      </c>
      <c r="L22" s="9">
        <v>61015</v>
      </c>
      <c r="M22" s="9">
        <v>47733</v>
      </c>
      <c r="N22" s="9">
        <v>42961</v>
      </c>
      <c r="O22" s="9">
        <v>45748</v>
      </c>
      <c r="P22" s="9">
        <v>45492</v>
      </c>
      <c r="Q22" s="9">
        <v>40112</v>
      </c>
      <c r="R22" s="9">
        <v>47050</v>
      </c>
      <c r="S22" s="9">
        <v>44212</v>
      </c>
      <c r="T22" s="9">
        <v>47184</v>
      </c>
      <c r="U22" s="9">
        <v>58975</v>
      </c>
      <c r="V22" s="9">
        <v>65425</v>
      </c>
      <c r="W22" s="9">
        <v>62162</v>
      </c>
      <c r="X22" s="9">
        <v>53816</v>
      </c>
      <c r="Y22" s="9">
        <v>41588</v>
      </c>
      <c r="Z22" s="9">
        <v>47371</v>
      </c>
      <c r="AA22" s="9">
        <v>39714</v>
      </c>
      <c r="AB22" s="9">
        <v>45646</v>
      </c>
      <c r="AC22" s="106">
        <v>52337</v>
      </c>
      <c r="AD22" s="9">
        <v>45364</v>
      </c>
      <c r="AE22" s="9">
        <v>51327</v>
      </c>
      <c r="AF22" s="9">
        <v>44813</v>
      </c>
      <c r="AG22" s="9">
        <v>56544</v>
      </c>
      <c r="AH22" s="9">
        <v>67735</v>
      </c>
      <c r="AI22" s="9">
        <v>105469</v>
      </c>
      <c r="AJ22" s="9">
        <v>102494</v>
      </c>
      <c r="AK22" s="9">
        <v>104004</v>
      </c>
      <c r="AL22" s="9">
        <v>109372</v>
      </c>
      <c r="AM22" s="9">
        <v>125605</v>
      </c>
      <c r="AN22" s="9">
        <v>94864</v>
      </c>
      <c r="AO22" s="9">
        <v>73629</v>
      </c>
      <c r="AP22" s="9">
        <v>102600</v>
      </c>
      <c r="AQ22" s="9">
        <v>97912</v>
      </c>
      <c r="AR22" s="9">
        <v>73758</v>
      </c>
    </row>
    <row r="23" spans="2:44" x14ac:dyDescent="0.2">
      <c r="B23" s="33" t="s">
        <v>125</v>
      </c>
      <c r="C23" s="9">
        <v>-13784</v>
      </c>
      <c r="D23" s="9">
        <v>-14561</v>
      </c>
      <c r="E23" s="9">
        <v>-22265</v>
      </c>
      <c r="F23" s="9">
        <v>-17214</v>
      </c>
      <c r="G23" s="9">
        <v>-15038</v>
      </c>
      <c r="H23" s="9">
        <v>-15688</v>
      </c>
      <c r="I23" s="9">
        <v>-43362</v>
      </c>
      <c r="J23" s="9">
        <v>-63375</v>
      </c>
      <c r="K23" s="9">
        <v>-25059</v>
      </c>
      <c r="L23" s="9">
        <v>-26175</v>
      </c>
      <c r="M23" s="9">
        <v>-13514</v>
      </c>
      <c r="N23" s="9">
        <v>-11391</v>
      </c>
      <c r="O23" s="9">
        <v>-22598</v>
      </c>
      <c r="P23" s="9">
        <v>-14396</v>
      </c>
      <c r="Q23" s="9">
        <v>-8301</v>
      </c>
      <c r="R23" s="9">
        <v>-10638</v>
      </c>
      <c r="S23" s="9">
        <v>-8791</v>
      </c>
      <c r="T23" s="9">
        <v>-11085</v>
      </c>
      <c r="U23" s="9">
        <v>-17165</v>
      </c>
      <c r="V23" s="9">
        <v>-25752</v>
      </c>
      <c r="W23" s="9">
        <v>-22604</v>
      </c>
      <c r="X23" s="9">
        <v>-17101</v>
      </c>
      <c r="Y23" s="9">
        <v>-13454</v>
      </c>
      <c r="Z23" s="9">
        <v>-19301</v>
      </c>
      <c r="AA23" s="9">
        <v>-12470</v>
      </c>
      <c r="AB23" s="9">
        <v>-26591</v>
      </c>
      <c r="AC23" s="106">
        <v>-23809</v>
      </c>
      <c r="AD23" s="9">
        <v>-16614</v>
      </c>
      <c r="AE23" s="9">
        <v>-22996</v>
      </c>
      <c r="AF23" s="9">
        <v>-11282</v>
      </c>
      <c r="AG23" s="9">
        <v>-22338</v>
      </c>
      <c r="AH23" s="9">
        <v>-28279</v>
      </c>
      <c r="AI23" s="9">
        <v>-67328</v>
      </c>
      <c r="AJ23" s="9">
        <v>-44106</v>
      </c>
      <c r="AK23" s="9">
        <v>-83557</v>
      </c>
      <c r="AL23" s="9">
        <v>-44001</v>
      </c>
      <c r="AM23" s="9">
        <v>-51250</v>
      </c>
      <c r="AN23" s="9">
        <v>-37562</v>
      </c>
      <c r="AO23" s="9">
        <v>-10588</v>
      </c>
      <c r="AP23" s="9">
        <v>-28780</v>
      </c>
      <c r="AQ23" s="9">
        <v>-20732</v>
      </c>
      <c r="AR23" s="9">
        <v>-14444</v>
      </c>
    </row>
    <row r="24" spans="2:44" x14ac:dyDescent="0.2">
      <c r="B24" s="81" t="s">
        <v>127</v>
      </c>
      <c r="C24" s="79">
        <v>24897</v>
      </c>
      <c r="D24" s="79">
        <v>28315</v>
      </c>
      <c r="E24" s="79">
        <v>21868</v>
      </c>
      <c r="F24" s="79">
        <v>24623</v>
      </c>
      <c r="G24" s="79">
        <v>28383</v>
      </c>
      <c r="H24" s="79">
        <v>28130</v>
      </c>
      <c r="I24" s="79">
        <v>11236</v>
      </c>
      <c r="J24" s="79">
        <v>16489</v>
      </c>
      <c r="K24" s="79">
        <v>34995</v>
      </c>
      <c r="L24" s="79">
        <v>34840</v>
      </c>
      <c r="M24" s="79">
        <v>34219</v>
      </c>
      <c r="N24" s="79">
        <v>31570</v>
      </c>
      <c r="O24" s="79">
        <v>23150</v>
      </c>
      <c r="P24" s="79">
        <v>31096</v>
      </c>
      <c r="Q24" s="79">
        <v>31811</v>
      </c>
      <c r="R24" s="79">
        <v>36412</v>
      </c>
      <c r="S24" s="79">
        <v>35421</v>
      </c>
      <c r="T24" s="79">
        <v>36099</v>
      </c>
      <c r="U24" s="79">
        <v>41810</v>
      </c>
      <c r="V24" s="79">
        <v>39673</v>
      </c>
      <c r="W24" s="79">
        <v>39558</v>
      </c>
      <c r="X24" s="79">
        <v>36715</v>
      </c>
      <c r="Y24" s="79">
        <v>28134</v>
      </c>
      <c r="Z24" s="79">
        <v>28070</v>
      </c>
      <c r="AA24" s="79">
        <v>27244</v>
      </c>
      <c r="AB24" s="79">
        <v>19055</v>
      </c>
      <c r="AC24" s="79">
        <v>28528</v>
      </c>
      <c r="AD24" s="79">
        <v>28750</v>
      </c>
      <c r="AE24" s="79">
        <v>28331</v>
      </c>
      <c r="AF24" s="79">
        <v>33531</v>
      </c>
      <c r="AG24" s="79">
        <v>34206</v>
      </c>
      <c r="AH24" s="79">
        <v>39456</v>
      </c>
      <c r="AI24" s="79">
        <v>38141</v>
      </c>
      <c r="AJ24" s="79">
        <v>58388</v>
      </c>
      <c r="AK24" s="79">
        <v>20447</v>
      </c>
      <c r="AL24" s="79">
        <v>65371</v>
      </c>
      <c r="AM24" s="79">
        <v>74355</v>
      </c>
      <c r="AN24" s="79">
        <v>57302</v>
      </c>
      <c r="AO24" s="79">
        <v>63041</v>
      </c>
      <c r="AP24" s="79">
        <v>73820</v>
      </c>
      <c r="AQ24" s="79">
        <v>77180</v>
      </c>
      <c r="AR24" s="79">
        <v>59314</v>
      </c>
    </row>
    <row r="25" spans="2:44" x14ac:dyDescent="0.2">
      <c r="B25" s="82" t="s">
        <v>128</v>
      </c>
      <c r="C25" s="83">
        <v>54245</v>
      </c>
      <c r="D25" s="83">
        <v>36443</v>
      </c>
      <c r="E25" s="83">
        <v>82372</v>
      </c>
      <c r="F25" s="83">
        <v>107458</v>
      </c>
      <c r="G25" s="83">
        <v>46016</v>
      </c>
      <c r="H25" s="83">
        <v>43433</v>
      </c>
      <c r="I25" s="83">
        <v>76035</v>
      </c>
      <c r="J25" s="83">
        <v>84631</v>
      </c>
      <c r="K25" s="83">
        <v>71438</v>
      </c>
      <c r="L25" s="83">
        <v>60228</v>
      </c>
      <c r="M25" s="83">
        <v>69492</v>
      </c>
      <c r="N25" s="83">
        <v>86650</v>
      </c>
      <c r="O25" s="83">
        <v>49327</v>
      </c>
      <c r="P25" s="83">
        <v>39531</v>
      </c>
      <c r="Q25" s="83">
        <v>108748</v>
      </c>
      <c r="R25" s="83">
        <v>133276</v>
      </c>
      <c r="S25" s="83">
        <v>71875</v>
      </c>
      <c r="T25" s="83">
        <v>41261</v>
      </c>
      <c r="U25" s="83">
        <v>95621</v>
      </c>
      <c r="V25" s="83">
        <v>131539</v>
      </c>
      <c r="W25" s="83">
        <v>95068</v>
      </c>
      <c r="X25" s="83">
        <v>68954</v>
      </c>
      <c r="Y25" s="83">
        <v>135385</v>
      </c>
      <c r="Z25" s="83">
        <v>195883</v>
      </c>
      <c r="AA25" s="83">
        <v>116955</v>
      </c>
      <c r="AB25" s="83">
        <v>74587</v>
      </c>
      <c r="AC25" s="83">
        <v>143110</v>
      </c>
      <c r="AD25" s="83">
        <v>168158</v>
      </c>
      <c r="AE25" s="83">
        <v>100766</v>
      </c>
      <c r="AF25" s="83">
        <v>72408</v>
      </c>
      <c r="AG25" s="83">
        <v>139964</v>
      </c>
      <c r="AH25" s="83">
        <v>211799</v>
      </c>
      <c r="AI25" s="83">
        <v>147327</v>
      </c>
      <c r="AJ25" s="83">
        <v>95445</v>
      </c>
      <c r="AK25" s="83">
        <v>143892</v>
      </c>
      <c r="AL25" s="83">
        <v>196415</v>
      </c>
      <c r="AM25" s="83">
        <v>156664</v>
      </c>
      <c r="AN25" s="83">
        <v>111912</v>
      </c>
      <c r="AO25" s="83">
        <v>170507</v>
      </c>
      <c r="AP25" s="83">
        <v>229029</v>
      </c>
      <c r="AQ25" s="83">
        <v>186895</v>
      </c>
      <c r="AR25" s="83">
        <v>116495</v>
      </c>
    </row>
    <row r="26" spans="2:44" x14ac:dyDescent="0.2">
      <c r="B26" s="34" t="s">
        <v>129</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108"/>
      <c r="AD26" s="35"/>
      <c r="AE26" s="35"/>
      <c r="AF26" s="35"/>
      <c r="AG26" s="35"/>
      <c r="AH26" s="35"/>
      <c r="AI26" s="35"/>
      <c r="AJ26" s="35"/>
      <c r="AK26" s="35"/>
      <c r="AL26" s="35"/>
      <c r="AM26" s="35"/>
      <c r="AN26" s="35"/>
      <c r="AO26" s="35"/>
      <c r="AP26" s="35"/>
      <c r="AQ26" s="35"/>
      <c r="AR26" s="35"/>
    </row>
    <row r="27" spans="2:44" x14ac:dyDescent="0.2">
      <c r="B27" s="33" t="s">
        <v>130</v>
      </c>
      <c r="C27" s="9">
        <v>-3072</v>
      </c>
      <c r="D27" s="9">
        <v>-4366</v>
      </c>
      <c r="E27" s="9">
        <v>-8192</v>
      </c>
      <c r="F27" s="9">
        <v>-7092</v>
      </c>
      <c r="G27" s="9">
        <v>-1201</v>
      </c>
      <c r="H27" s="9">
        <v>-1924</v>
      </c>
      <c r="I27" s="9">
        <v>-9806</v>
      </c>
      <c r="J27" s="9">
        <v>-2123</v>
      </c>
      <c r="K27" s="9">
        <v>-7848</v>
      </c>
      <c r="L27" s="9">
        <v>-3865</v>
      </c>
      <c r="M27" s="9">
        <v>-7993</v>
      </c>
      <c r="N27" s="9">
        <v>408</v>
      </c>
      <c r="O27" s="9">
        <v>-1635</v>
      </c>
      <c r="P27" s="9">
        <v>-917</v>
      </c>
      <c r="Q27" s="9">
        <v>-9706</v>
      </c>
      <c r="R27" s="9">
        <v>-4892</v>
      </c>
      <c r="S27" s="9">
        <v>-8363</v>
      </c>
      <c r="T27" s="9">
        <v>-3236</v>
      </c>
      <c r="U27" s="9">
        <v>-19616</v>
      </c>
      <c r="V27" s="9">
        <v>-13648</v>
      </c>
      <c r="W27" s="9">
        <v>-9496</v>
      </c>
      <c r="X27" s="9">
        <v>-7147</v>
      </c>
      <c r="Y27" s="9">
        <v>-21213</v>
      </c>
      <c r="Z27" s="9">
        <v>-29922</v>
      </c>
      <c r="AA27" s="9">
        <v>-11484</v>
      </c>
      <c r="AB27" s="9">
        <v>-3810</v>
      </c>
      <c r="AC27" s="106">
        <v>-17700</v>
      </c>
      <c r="AD27" s="9">
        <v>-23562</v>
      </c>
      <c r="AE27" s="9">
        <v>-6062</v>
      </c>
      <c r="AF27" s="9">
        <v>-3505</v>
      </c>
      <c r="AG27" s="9">
        <v>-14924</v>
      </c>
      <c r="AH27" s="9">
        <v>-16383</v>
      </c>
      <c r="AI27" s="9">
        <v>-12959</v>
      </c>
      <c r="AJ27" s="9">
        <v>-10945</v>
      </c>
      <c r="AK27" s="9">
        <v>-12198</v>
      </c>
      <c r="AL27" s="9">
        <v>-38553</v>
      </c>
      <c r="AM27" s="9">
        <v>-25517</v>
      </c>
      <c r="AN27" s="9">
        <v>24058</v>
      </c>
      <c r="AO27" s="9">
        <v>-16260</v>
      </c>
      <c r="AP27" s="9">
        <v>-26994</v>
      </c>
      <c r="AQ27" s="9">
        <v>-24614</v>
      </c>
      <c r="AR27" s="9">
        <v>30311</v>
      </c>
    </row>
    <row r="28" spans="2:44" x14ac:dyDescent="0.2">
      <c r="B28" s="33" t="s">
        <v>131</v>
      </c>
      <c r="C28" s="9">
        <v>-2897</v>
      </c>
      <c r="D28" s="9">
        <v>510</v>
      </c>
      <c r="E28" s="9">
        <v>5594</v>
      </c>
      <c r="F28" s="9">
        <v>-378</v>
      </c>
      <c r="G28" s="9">
        <v>-3881</v>
      </c>
      <c r="H28" s="9">
        <v>875</v>
      </c>
      <c r="I28" s="9">
        <v>7116</v>
      </c>
      <c r="J28" s="9">
        <v>245</v>
      </c>
      <c r="K28" s="9">
        <v>550</v>
      </c>
      <c r="L28" s="9">
        <v>910</v>
      </c>
      <c r="M28" s="9">
        <v>4064</v>
      </c>
      <c r="N28" s="9">
        <v>-1933</v>
      </c>
      <c r="O28" s="9">
        <v>-824</v>
      </c>
      <c r="P28" s="9">
        <v>-614</v>
      </c>
      <c r="Q28" s="9">
        <v>5802</v>
      </c>
      <c r="R28" s="9">
        <v>-5629</v>
      </c>
      <c r="S28" s="9">
        <v>-29</v>
      </c>
      <c r="T28" s="9">
        <v>-1256</v>
      </c>
      <c r="U28" s="9">
        <v>7647</v>
      </c>
      <c r="V28" s="9">
        <v>3656</v>
      </c>
      <c r="W28" s="9">
        <v>-3444</v>
      </c>
      <c r="X28" s="9">
        <v>-2179</v>
      </c>
      <c r="Y28" s="9">
        <v>5182</v>
      </c>
      <c r="Z28" s="9">
        <v>2820</v>
      </c>
      <c r="AA28" s="9">
        <v>-3228</v>
      </c>
      <c r="AB28" s="9">
        <v>-4775</v>
      </c>
      <c r="AC28" s="106">
        <v>-3611</v>
      </c>
      <c r="AD28" s="9">
        <v>-635</v>
      </c>
      <c r="AE28" s="9">
        <v>301</v>
      </c>
      <c r="AF28" s="9">
        <v>1469</v>
      </c>
      <c r="AG28" s="9">
        <v>424</v>
      </c>
      <c r="AH28" s="9">
        <v>-998</v>
      </c>
      <c r="AI28" s="9">
        <v>941</v>
      </c>
      <c r="AJ28" s="9">
        <v>-982</v>
      </c>
      <c r="AK28" s="9">
        <v>-2379</v>
      </c>
      <c r="AL28" s="9">
        <v>33307</v>
      </c>
      <c r="AM28" s="9">
        <v>9493</v>
      </c>
      <c r="AN28" s="9">
        <v>-44353</v>
      </c>
      <c r="AO28" s="9">
        <v>635</v>
      </c>
      <c r="AP28" s="9">
        <v>44781</v>
      </c>
      <c r="AQ28" s="9">
        <v>9489</v>
      </c>
      <c r="AR28" s="9">
        <v>-54853</v>
      </c>
    </row>
    <row r="29" spans="2:44" x14ac:dyDescent="0.2">
      <c r="B29" s="29" t="s">
        <v>132</v>
      </c>
      <c r="C29" s="9">
        <v>37</v>
      </c>
      <c r="D29" s="9">
        <v>24</v>
      </c>
      <c r="E29" s="9">
        <v>-98</v>
      </c>
      <c r="F29" s="9">
        <v>-80</v>
      </c>
      <c r="G29" s="9">
        <v>38</v>
      </c>
      <c r="H29" s="9">
        <v>24</v>
      </c>
      <c r="I29" s="9">
        <v>-55</v>
      </c>
      <c r="J29" s="9">
        <v>-56</v>
      </c>
      <c r="K29" s="9">
        <v>116</v>
      </c>
      <c r="L29" s="9">
        <v>43</v>
      </c>
      <c r="M29" s="9">
        <v>44</v>
      </c>
      <c r="N29" s="9">
        <v>-93</v>
      </c>
      <c r="O29" s="9">
        <v>30</v>
      </c>
      <c r="P29" s="9">
        <v>26</v>
      </c>
      <c r="Q29" s="9">
        <v>-39</v>
      </c>
      <c r="R29" s="9">
        <v>-85</v>
      </c>
      <c r="S29" s="9">
        <v>52</v>
      </c>
      <c r="T29" s="9">
        <v>86</v>
      </c>
      <c r="U29" s="9">
        <v>-148</v>
      </c>
      <c r="V29" s="9">
        <v>5</v>
      </c>
      <c r="W29" s="9">
        <v>-74</v>
      </c>
      <c r="X29" s="9">
        <v>-133</v>
      </c>
      <c r="Y29" s="9">
        <v>69</v>
      </c>
      <c r="Z29" s="9">
        <v>-750</v>
      </c>
      <c r="AA29" s="9">
        <v>105</v>
      </c>
      <c r="AB29" s="9">
        <v>182</v>
      </c>
      <c r="AC29" s="106">
        <v>294</v>
      </c>
      <c r="AD29" s="9">
        <v>-1046</v>
      </c>
      <c r="AE29" s="9">
        <v>1528</v>
      </c>
      <c r="AF29" s="9">
        <v>2041</v>
      </c>
      <c r="AG29" s="9">
        <v>541</v>
      </c>
      <c r="AH29" s="9">
        <v>875</v>
      </c>
      <c r="AI29" s="9">
        <v>1571</v>
      </c>
      <c r="AJ29" s="9">
        <v>3263</v>
      </c>
      <c r="AK29" s="9">
        <v>4138</v>
      </c>
      <c r="AL29" s="9">
        <v>2940</v>
      </c>
      <c r="AM29" s="9">
        <v>2945</v>
      </c>
      <c r="AN29" s="9">
        <v>1394</v>
      </c>
      <c r="AO29" s="9">
        <v>-3943</v>
      </c>
      <c r="AP29" s="9">
        <v>141</v>
      </c>
      <c r="AQ29" s="9">
        <v>24</v>
      </c>
      <c r="AR29" s="9">
        <v>2</v>
      </c>
    </row>
    <row r="30" spans="2:44" x14ac:dyDescent="0.2">
      <c r="B30" s="36" t="s">
        <v>146</v>
      </c>
      <c r="C30" s="12">
        <v>48313</v>
      </c>
      <c r="D30" s="12">
        <v>32611</v>
      </c>
      <c r="E30" s="12">
        <v>79676</v>
      </c>
      <c r="F30" s="12">
        <v>99908</v>
      </c>
      <c r="G30" s="12">
        <v>40972</v>
      </c>
      <c r="H30" s="12">
        <v>42408</v>
      </c>
      <c r="I30" s="12">
        <v>73290</v>
      </c>
      <c r="J30" s="12">
        <v>82697</v>
      </c>
      <c r="K30" s="12">
        <v>64256</v>
      </c>
      <c r="L30" s="12">
        <v>57316</v>
      </c>
      <c r="M30" s="12">
        <v>65607</v>
      </c>
      <c r="N30" s="12">
        <v>85032</v>
      </c>
      <c r="O30" s="12">
        <v>46898</v>
      </c>
      <c r="P30" s="12">
        <v>38026</v>
      </c>
      <c r="Q30" s="12">
        <v>104805</v>
      </c>
      <c r="R30" s="12">
        <v>122670</v>
      </c>
      <c r="S30" s="12">
        <v>63535</v>
      </c>
      <c r="T30" s="12">
        <v>36855</v>
      </c>
      <c r="U30" s="12">
        <v>83504</v>
      </c>
      <c r="V30" s="12">
        <v>121552</v>
      </c>
      <c r="W30" s="12">
        <v>82054</v>
      </c>
      <c r="X30" s="12">
        <v>59495</v>
      </c>
      <c r="Y30" s="12">
        <v>119423</v>
      </c>
      <c r="Z30" s="12">
        <v>168031</v>
      </c>
      <c r="AA30" s="12">
        <v>102348</v>
      </c>
      <c r="AB30" s="12">
        <v>66184</v>
      </c>
      <c r="AC30" s="107">
        <v>122093</v>
      </c>
      <c r="AD30" s="107">
        <v>142915</v>
      </c>
      <c r="AE30" s="107">
        <v>96533</v>
      </c>
      <c r="AF30" s="107">
        <v>72413</v>
      </c>
      <c r="AG30" s="107">
        <v>126005</v>
      </c>
      <c r="AH30" s="107">
        <v>195293</v>
      </c>
      <c r="AI30" s="107">
        <v>136880</v>
      </c>
      <c r="AJ30" s="107">
        <v>86781</v>
      </c>
      <c r="AK30" s="107">
        <v>133453</v>
      </c>
      <c r="AL30" s="107">
        <v>194109</v>
      </c>
      <c r="AM30" s="107">
        <v>143585</v>
      </c>
      <c r="AN30" s="107">
        <v>93011</v>
      </c>
      <c r="AO30" s="107">
        <v>150939</v>
      </c>
      <c r="AP30" s="107">
        <v>246957</v>
      </c>
      <c r="AQ30" s="107">
        <v>171794</v>
      </c>
      <c r="AR30" s="107">
        <v>91955</v>
      </c>
    </row>
    <row r="32" spans="2:44" x14ac:dyDescent="0.2">
      <c r="C32" s="24" t="s">
        <v>83</v>
      </c>
      <c r="D32" s="24" t="s">
        <v>84</v>
      </c>
      <c r="E32" s="24" t="s">
        <v>85</v>
      </c>
      <c r="F32" s="24" t="s">
        <v>86</v>
      </c>
      <c r="G32" s="24" t="s">
        <v>87</v>
      </c>
      <c r="H32" s="24" t="s">
        <v>88</v>
      </c>
      <c r="I32" s="24" t="s">
        <v>89</v>
      </c>
      <c r="J32" s="24" t="s">
        <v>90</v>
      </c>
      <c r="K32" s="24" t="s">
        <v>91</v>
      </c>
      <c r="L32" s="24" t="s">
        <v>92</v>
      </c>
      <c r="M32" s="24" t="s">
        <v>93</v>
      </c>
      <c r="N32" s="24" t="s">
        <v>94</v>
      </c>
      <c r="O32" s="24" t="s">
        <v>95</v>
      </c>
      <c r="P32" s="24" t="s">
        <v>96</v>
      </c>
      <c r="Q32" s="24" t="s">
        <v>97</v>
      </c>
      <c r="R32" s="24" t="s">
        <v>98</v>
      </c>
      <c r="S32" s="24" t="s">
        <v>99</v>
      </c>
      <c r="T32" s="24" t="s">
        <v>100</v>
      </c>
      <c r="U32" s="24" t="s">
        <v>101</v>
      </c>
      <c r="V32" s="24" t="s">
        <v>102</v>
      </c>
      <c r="W32" s="24" t="s">
        <v>103</v>
      </c>
      <c r="X32" s="24" t="s">
        <v>104</v>
      </c>
      <c r="Y32" s="24" t="s">
        <v>219</v>
      </c>
      <c r="Z32" s="24" t="s">
        <v>223</v>
      </c>
      <c r="AA32" s="24" t="s">
        <v>236</v>
      </c>
      <c r="AB32" s="24" t="s">
        <v>244</v>
      </c>
      <c r="AC32" s="24" t="s">
        <v>258</v>
      </c>
      <c r="AD32" s="24" t="s">
        <v>260</v>
      </c>
      <c r="AE32" s="24" t="s">
        <v>262</v>
      </c>
      <c r="AF32" s="23" t="s">
        <v>278</v>
      </c>
      <c r="AG32" s="24" t="s">
        <v>280</v>
      </c>
      <c r="AH32" s="24" t="s">
        <v>282</v>
      </c>
      <c r="AI32" s="24" t="s">
        <v>289</v>
      </c>
      <c r="AJ32" s="24" t="s">
        <v>307</v>
      </c>
      <c r="AK32" s="24" t="s">
        <v>309</v>
      </c>
      <c r="AL32" s="24" t="s">
        <v>314</v>
      </c>
      <c r="AM32" s="24" t="s">
        <v>318</v>
      </c>
      <c r="AN32" s="24" t="s">
        <v>319</v>
      </c>
      <c r="AO32" s="24" t="s">
        <v>320</v>
      </c>
    </row>
    <row r="33" spans="2:41" x14ac:dyDescent="0.2">
      <c r="B33" s="3" t="s">
        <v>331</v>
      </c>
      <c r="C33" s="145">
        <f>C11+D11+E11+F11</f>
        <v>1198639</v>
      </c>
      <c r="D33" s="145">
        <f t="shared" ref="D33:AO33" si="0">D11+E11+F11+G11</f>
        <v>1203612</v>
      </c>
      <c r="E33" s="145">
        <f t="shared" si="0"/>
        <v>1225936</v>
      </c>
      <c r="F33" s="145">
        <f t="shared" si="0"/>
        <v>1258797</v>
      </c>
      <c r="G33" s="145">
        <f t="shared" si="0"/>
        <v>1249863</v>
      </c>
      <c r="H33" s="145">
        <f t="shared" si="0"/>
        <v>1290164</v>
      </c>
      <c r="I33" s="145">
        <f t="shared" si="0"/>
        <v>1366829</v>
      </c>
      <c r="J33" s="145">
        <f t="shared" si="0"/>
        <v>1381229</v>
      </c>
      <c r="K33" s="145">
        <f t="shared" si="0"/>
        <v>1455757</v>
      </c>
      <c r="L33" s="145">
        <f t="shared" si="0"/>
        <v>1524440</v>
      </c>
      <c r="M33" s="145">
        <f t="shared" si="0"/>
        <v>1535475</v>
      </c>
      <c r="N33" s="145">
        <f t="shared" si="0"/>
        <v>1596713</v>
      </c>
      <c r="O33" s="145">
        <f t="shared" si="0"/>
        <v>1604507</v>
      </c>
      <c r="P33" s="145">
        <f t="shared" si="0"/>
        <v>1546392</v>
      </c>
      <c r="Q33" s="145">
        <f t="shared" si="0"/>
        <v>1485173</v>
      </c>
      <c r="R33" s="145">
        <f t="shared" si="0"/>
        <v>1462938</v>
      </c>
      <c r="S33" s="145">
        <f t="shared" si="0"/>
        <v>1481062</v>
      </c>
      <c r="T33" s="145">
        <f t="shared" si="0"/>
        <v>1560454</v>
      </c>
      <c r="U33" s="145">
        <f t="shared" si="0"/>
        <v>1646597</v>
      </c>
      <c r="V33" s="145">
        <f t="shared" si="0"/>
        <v>1728968</v>
      </c>
      <c r="W33" s="145">
        <f t="shared" si="0"/>
        <v>1882326</v>
      </c>
      <c r="X33" s="145">
        <f t="shared" si="0"/>
        <v>1972371</v>
      </c>
      <c r="Y33" s="145">
        <f t="shared" si="0"/>
        <v>2043030</v>
      </c>
      <c r="Z33" s="145">
        <f t="shared" si="0"/>
        <v>2144729</v>
      </c>
      <c r="AA33" s="145">
        <f t="shared" si="0"/>
        <v>2187264</v>
      </c>
      <c r="AB33" s="145">
        <f t="shared" si="0"/>
        <v>2195245</v>
      </c>
      <c r="AC33" s="145">
        <f t="shared" si="0"/>
        <v>2191152</v>
      </c>
      <c r="AD33" s="145">
        <f t="shared" si="0"/>
        <v>2194176</v>
      </c>
      <c r="AE33" s="145">
        <f t="shared" si="0"/>
        <v>2233298</v>
      </c>
      <c r="AF33" s="145">
        <f t="shared" si="0"/>
        <v>2271782</v>
      </c>
      <c r="AG33" s="145">
        <f t="shared" si="0"/>
        <v>2254730</v>
      </c>
      <c r="AH33" s="145">
        <f t="shared" si="0"/>
        <v>2268769</v>
      </c>
      <c r="AI33" s="145">
        <f t="shared" si="0"/>
        <v>2202796</v>
      </c>
      <c r="AJ33" s="145">
        <f t="shared" si="0"/>
        <v>2146306</v>
      </c>
      <c r="AK33" s="145">
        <f t="shared" si="0"/>
        <v>2173290</v>
      </c>
      <c r="AL33" s="145">
        <f t="shared" si="0"/>
        <v>2094454</v>
      </c>
      <c r="AM33" s="145">
        <f t="shared" si="0"/>
        <v>2045115</v>
      </c>
      <c r="AN33" s="145">
        <f t="shared" si="0"/>
        <v>2079473</v>
      </c>
      <c r="AO33" s="145">
        <f t="shared" si="0"/>
        <v>2112635</v>
      </c>
    </row>
    <row r="35" spans="2:41" x14ac:dyDescent="0.2">
      <c r="B35" s="3" t="s">
        <v>332</v>
      </c>
      <c r="C35" s="145">
        <f>C13+D13+E13+F13</f>
        <v>505932</v>
      </c>
      <c r="D35" s="145">
        <f t="shared" ref="D35:AO35" si="1">D13+E13+F13+G13</f>
        <v>496074</v>
      </c>
      <c r="E35" s="145">
        <f t="shared" si="1"/>
        <v>513142</v>
      </c>
      <c r="F35" s="145">
        <f t="shared" si="1"/>
        <v>526850</v>
      </c>
      <c r="G35" s="145">
        <f t="shared" si="1"/>
        <v>518670</v>
      </c>
      <c r="H35" s="145">
        <f t="shared" si="1"/>
        <v>548638</v>
      </c>
      <c r="I35" s="145">
        <f t="shared" si="1"/>
        <v>575102</v>
      </c>
      <c r="J35" s="145">
        <f t="shared" si="1"/>
        <v>558285</v>
      </c>
      <c r="K35" s="145">
        <f t="shared" si="1"/>
        <v>566046</v>
      </c>
      <c r="L35" s="145">
        <f t="shared" si="1"/>
        <v>566169</v>
      </c>
      <c r="M35" s="145">
        <f t="shared" si="1"/>
        <v>546588</v>
      </c>
      <c r="N35" s="145">
        <f t="shared" si="1"/>
        <v>611554</v>
      </c>
      <c r="O35" s="145">
        <f t="shared" si="1"/>
        <v>651246</v>
      </c>
      <c r="P35" s="145">
        <f t="shared" si="1"/>
        <v>655613</v>
      </c>
      <c r="Q35" s="145">
        <f t="shared" si="1"/>
        <v>649390</v>
      </c>
      <c r="R35" s="145">
        <f t="shared" si="1"/>
        <v>627819</v>
      </c>
      <c r="S35" s="145">
        <f t="shared" si="1"/>
        <v>640565</v>
      </c>
      <c r="T35" s="145">
        <f t="shared" si="1"/>
        <v>689541</v>
      </c>
      <c r="U35" s="145">
        <f t="shared" si="1"/>
        <v>742284</v>
      </c>
      <c r="V35" s="145">
        <f t="shared" si="1"/>
        <v>799458</v>
      </c>
      <c r="W35" s="145">
        <f t="shared" si="1"/>
        <v>882158</v>
      </c>
      <c r="X35" s="145">
        <f t="shared" si="1"/>
        <v>933660</v>
      </c>
      <c r="Y35" s="145">
        <f t="shared" si="1"/>
        <v>965837</v>
      </c>
      <c r="Z35" s="145">
        <f t="shared" si="1"/>
        <v>997470</v>
      </c>
      <c r="AA35" s="145">
        <f t="shared" si="1"/>
        <v>993702</v>
      </c>
      <c r="AB35" s="145">
        <f t="shared" si="1"/>
        <v>982617</v>
      </c>
      <c r="AC35" s="145">
        <f t="shared" si="1"/>
        <v>972094</v>
      </c>
      <c r="AD35" s="145">
        <f t="shared" si="1"/>
        <v>977446</v>
      </c>
      <c r="AE35" s="145">
        <f t="shared" si="1"/>
        <v>1025919</v>
      </c>
      <c r="AF35" s="145">
        <f t="shared" si="1"/>
        <v>1066548</v>
      </c>
      <c r="AG35" s="145">
        <f t="shared" si="1"/>
        <v>1064171</v>
      </c>
      <c r="AH35" s="145">
        <f t="shared" si="1"/>
        <v>1087755</v>
      </c>
      <c r="AI35" s="145">
        <f t="shared" si="1"/>
        <v>1067883</v>
      </c>
      <c r="AJ35" s="145">
        <f t="shared" si="1"/>
        <v>1041055</v>
      </c>
      <c r="AK35" s="145">
        <f t="shared" si="1"/>
        <v>1068537</v>
      </c>
      <c r="AL35" s="145">
        <f t="shared" si="1"/>
        <v>1022868</v>
      </c>
      <c r="AM35" s="145">
        <f t="shared" si="1"/>
        <v>996527</v>
      </c>
      <c r="AN35" s="145">
        <f t="shared" si="1"/>
        <v>1020979</v>
      </c>
      <c r="AO35" s="145">
        <f t="shared" si="1"/>
        <v>1033862</v>
      </c>
    </row>
    <row r="37" spans="2:41" x14ac:dyDescent="0.2">
      <c r="B37" s="3" t="s">
        <v>333</v>
      </c>
      <c r="C37" s="146">
        <f>C35/C33</f>
        <v>0.42208871895541528</v>
      </c>
      <c r="D37" s="146">
        <f t="shared" ref="D37:AO37" si="2">D35/D33</f>
        <v>0.41215441521021723</v>
      </c>
      <c r="E37" s="146">
        <f t="shared" si="2"/>
        <v>0.41857160569556651</v>
      </c>
      <c r="F37" s="146">
        <f t="shared" si="2"/>
        <v>0.41853452145183062</v>
      </c>
      <c r="G37" s="146">
        <f t="shared" si="2"/>
        <v>0.41498148197042395</v>
      </c>
      <c r="H37" s="146">
        <f t="shared" si="2"/>
        <v>0.42524671282100568</v>
      </c>
      <c r="I37" s="146">
        <f t="shared" si="2"/>
        <v>0.42075636381727344</v>
      </c>
      <c r="J37" s="146">
        <f t="shared" si="2"/>
        <v>0.40419438051184853</v>
      </c>
      <c r="K37" s="146">
        <f t="shared" si="2"/>
        <v>0.38883275161994757</v>
      </c>
      <c r="L37" s="146">
        <f t="shared" si="2"/>
        <v>0.37139474167563169</v>
      </c>
      <c r="M37" s="146">
        <f t="shared" si="2"/>
        <v>0.35597323303863626</v>
      </c>
      <c r="N37" s="146">
        <f t="shared" si="2"/>
        <v>0.3830080922495151</v>
      </c>
      <c r="O37" s="146">
        <f t="shared" si="2"/>
        <v>0.40588542150330287</v>
      </c>
      <c r="P37" s="146">
        <f t="shared" si="2"/>
        <v>0.42396300549925248</v>
      </c>
      <c r="Q37" s="146">
        <f t="shared" si="2"/>
        <v>0.43724872455936109</v>
      </c>
      <c r="R37" s="146">
        <f t="shared" si="2"/>
        <v>0.4291494239673862</v>
      </c>
      <c r="S37" s="146">
        <f t="shared" si="2"/>
        <v>0.43250383846186047</v>
      </c>
      <c r="T37" s="146">
        <f t="shared" si="2"/>
        <v>0.44188486171332192</v>
      </c>
      <c r="U37" s="146">
        <f t="shared" si="2"/>
        <v>0.45079882934318477</v>
      </c>
      <c r="V37" s="146">
        <f t="shared" si="2"/>
        <v>0.46239028137015836</v>
      </c>
      <c r="W37" s="146">
        <f t="shared" si="2"/>
        <v>0.46865314509813921</v>
      </c>
      <c r="X37" s="146">
        <f t="shared" si="2"/>
        <v>0.47336936103806027</v>
      </c>
      <c r="Y37" s="146">
        <f t="shared" si="2"/>
        <v>0.47274734095926146</v>
      </c>
      <c r="Z37" s="146">
        <f t="shared" si="2"/>
        <v>0.46507973734676966</v>
      </c>
      <c r="AA37" s="146">
        <f t="shared" si="2"/>
        <v>0.45431278528792135</v>
      </c>
      <c r="AB37" s="146">
        <f t="shared" si="2"/>
        <v>0.44761154221966115</v>
      </c>
      <c r="AC37" s="146">
        <f t="shared" si="2"/>
        <v>0.44364516929907188</v>
      </c>
      <c r="AD37" s="146">
        <f t="shared" si="2"/>
        <v>0.44547292468790106</v>
      </c>
      <c r="AE37" s="146">
        <f t="shared" si="2"/>
        <v>0.459373984125719</v>
      </c>
      <c r="AF37" s="146">
        <f t="shared" si="2"/>
        <v>0.46947638461789026</v>
      </c>
      <c r="AG37" s="146">
        <f t="shared" si="2"/>
        <v>0.47197269739614056</v>
      </c>
      <c r="AH37" s="146">
        <f t="shared" si="2"/>
        <v>0.4794472244640155</v>
      </c>
      <c r="AI37" s="146">
        <f t="shared" si="2"/>
        <v>0.48478524566051512</v>
      </c>
      <c r="AJ37" s="146">
        <f t="shared" si="2"/>
        <v>0.48504500290266161</v>
      </c>
      <c r="AK37" s="146">
        <f t="shared" si="2"/>
        <v>0.49166793202931958</v>
      </c>
      <c r="AL37" s="146">
        <f t="shared" si="2"/>
        <v>0.48836976128384774</v>
      </c>
      <c r="AM37" s="146">
        <f t="shared" si="2"/>
        <v>0.48727186490735241</v>
      </c>
      <c r="AN37" s="146">
        <f t="shared" si="2"/>
        <v>0.49097968571844885</v>
      </c>
      <c r="AO37" s="146">
        <f t="shared" si="2"/>
        <v>0.48937085677364994</v>
      </c>
    </row>
    <row r="39" spans="2:41" x14ac:dyDescent="0.2">
      <c r="B39" s="3" t="s">
        <v>334</v>
      </c>
      <c r="C39" s="145">
        <f>C15+D15+E15+F15+C16+D16+E16+F16</f>
        <v>-332585</v>
      </c>
      <c r="D39" s="145">
        <f t="shared" ref="D39:AO39" si="3">D15+E15+F15+G15+D16+E16+F16+G16</f>
        <v>-334560</v>
      </c>
      <c r="E39" s="145">
        <f t="shared" si="3"/>
        <v>-343136</v>
      </c>
      <c r="F39" s="145">
        <f t="shared" si="3"/>
        <v>-349280</v>
      </c>
      <c r="G39" s="145">
        <f t="shared" si="3"/>
        <v>-357232</v>
      </c>
      <c r="H39" s="145">
        <f t="shared" si="3"/>
        <v>-367913</v>
      </c>
      <c r="I39" s="145">
        <f t="shared" si="3"/>
        <v>-383300</v>
      </c>
      <c r="J39" s="145">
        <f t="shared" si="3"/>
        <v>-393887</v>
      </c>
      <c r="K39" s="145">
        <f t="shared" si="3"/>
        <v>-415252</v>
      </c>
      <c r="L39" s="145">
        <f t="shared" si="3"/>
        <v>-425796</v>
      </c>
      <c r="M39" s="145">
        <f t="shared" si="3"/>
        <v>-423658</v>
      </c>
      <c r="N39" s="145">
        <f t="shared" si="3"/>
        <v>-443699</v>
      </c>
      <c r="O39" s="145">
        <f t="shared" si="3"/>
        <v>-438888</v>
      </c>
      <c r="P39" s="145">
        <f t="shared" si="3"/>
        <v>-433839</v>
      </c>
      <c r="Q39" s="145">
        <f t="shared" si="3"/>
        <v>-431227</v>
      </c>
      <c r="R39" s="145">
        <f t="shared" si="3"/>
        <v>-436745</v>
      </c>
      <c r="S39" s="145">
        <f t="shared" si="3"/>
        <v>-455699</v>
      </c>
      <c r="T39" s="145">
        <f t="shared" si="3"/>
        <v>-484459</v>
      </c>
      <c r="U39" s="145">
        <f t="shared" si="3"/>
        <v>-509664</v>
      </c>
      <c r="V39" s="145">
        <f t="shared" si="3"/>
        <v>-513317</v>
      </c>
      <c r="W39" s="145">
        <f t="shared" si="3"/>
        <v>-521378</v>
      </c>
      <c r="X39" s="145">
        <f t="shared" si="3"/>
        <v>-539931</v>
      </c>
      <c r="Y39" s="145">
        <f t="shared" si="3"/>
        <v>-549185</v>
      </c>
      <c r="Z39" s="145">
        <f t="shared" si="3"/>
        <v>-574910</v>
      </c>
      <c r="AA39" s="145">
        <f t="shared" si="3"/>
        <v>-600252</v>
      </c>
      <c r="AB39" s="145">
        <f t="shared" si="3"/>
        <v>-600703</v>
      </c>
      <c r="AC39" s="145">
        <f t="shared" si="3"/>
        <v>-608019</v>
      </c>
      <c r="AD39" s="145">
        <f t="shared" si="3"/>
        <v>-620440</v>
      </c>
      <c r="AE39" s="145">
        <f t="shared" si="3"/>
        <v>-635007</v>
      </c>
      <c r="AF39" s="145">
        <f t="shared" si="3"/>
        <v>-641803</v>
      </c>
      <c r="AG39" s="145">
        <f t="shared" si="3"/>
        <v>-639218</v>
      </c>
      <c r="AH39" s="145">
        <f t="shared" si="3"/>
        <v>-646653</v>
      </c>
      <c r="AI39" s="145">
        <f t="shared" si="3"/>
        <v>-625404</v>
      </c>
      <c r="AJ39" s="145">
        <f t="shared" si="3"/>
        <v>-617923</v>
      </c>
      <c r="AK39" s="145">
        <f t="shared" si="3"/>
        <v>-631564</v>
      </c>
      <c r="AL39" s="145">
        <f t="shared" si="3"/>
        <v>-598359</v>
      </c>
      <c r="AM39" s="145">
        <f t="shared" si="3"/>
        <v>-587660</v>
      </c>
      <c r="AN39" s="145">
        <f t="shared" si="3"/>
        <v>-586262</v>
      </c>
      <c r="AO39" s="145">
        <f t="shared" si="3"/>
        <v>-591590</v>
      </c>
    </row>
    <row r="41" spans="2:41" x14ac:dyDescent="0.2">
      <c r="B41" s="3" t="s">
        <v>335</v>
      </c>
      <c r="C41" s="146">
        <f>C39/C33</f>
        <v>-0.27746886260166737</v>
      </c>
      <c r="D41" s="146">
        <f t="shared" ref="D41:AO41" si="4">D39/D33</f>
        <v>-0.27796333037556953</v>
      </c>
      <c r="E41" s="146">
        <f t="shared" si="4"/>
        <v>-0.2798971561321309</v>
      </c>
      <c r="F41" s="146">
        <f t="shared" si="4"/>
        <v>-0.2774712682028953</v>
      </c>
      <c r="G41" s="146">
        <f t="shared" si="4"/>
        <v>-0.28581692553503862</v>
      </c>
      <c r="H41" s="146">
        <f t="shared" si="4"/>
        <v>-0.28516762210075619</v>
      </c>
      <c r="I41" s="146">
        <f t="shared" si="4"/>
        <v>-0.28043010500947813</v>
      </c>
      <c r="J41" s="146">
        <f t="shared" si="4"/>
        <v>-0.28517139446101986</v>
      </c>
      <c r="K41" s="146">
        <f t="shared" si="4"/>
        <v>-0.28524815611396681</v>
      </c>
      <c r="L41" s="146">
        <f t="shared" si="4"/>
        <v>-0.27931305922174698</v>
      </c>
      <c r="M41" s="146">
        <f t="shared" si="4"/>
        <v>-0.27591331672609454</v>
      </c>
      <c r="N41" s="146">
        <f t="shared" si="4"/>
        <v>-0.27788275037530225</v>
      </c>
      <c r="O41" s="146">
        <f t="shared" si="4"/>
        <v>-0.2735344875404096</v>
      </c>
      <c r="P41" s="146">
        <f t="shared" si="4"/>
        <v>-0.28054917511213195</v>
      </c>
      <c r="Q41" s="146">
        <f t="shared" si="4"/>
        <v>-0.29035472635174486</v>
      </c>
      <c r="R41" s="146">
        <f t="shared" si="4"/>
        <v>-0.29853965103100749</v>
      </c>
      <c r="S41" s="146">
        <f t="shared" si="4"/>
        <v>-0.30768394570922758</v>
      </c>
      <c r="T41" s="146">
        <f t="shared" si="4"/>
        <v>-0.31046028912098661</v>
      </c>
      <c r="U41" s="146">
        <f t="shared" si="4"/>
        <v>-0.30952564592307652</v>
      </c>
      <c r="V41" s="146">
        <f t="shared" si="4"/>
        <v>-0.29689213449872986</v>
      </c>
      <c r="W41" s="146">
        <f t="shared" si="4"/>
        <v>-0.27698602686250945</v>
      </c>
      <c r="X41" s="146">
        <f t="shared" si="4"/>
        <v>-0.2737471804239669</v>
      </c>
      <c r="Y41" s="146">
        <f t="shared" si="4"/>
        <v>-0.26880907279873523</v>
      </c>
      <c r="Z41" s="146">
        <f t="shared" si="4"/>
        <v>-0.26805717645446114</v>
      </c>
      <c r="AA41" s="146">
        <f t="shared" si="4"/>
        <v>-0.27443052141853935</v>
      </c>
      <c r="AB41" s="146">
        <f t="shared" si="4"/>
        <v>-0.27363824994476699</v>
      </c>
      <c r="AC41" s="146">
        <f t="shared" si="4"/>
        <v>-0.27748828013757149</v>
      </c>
      <c r="AD41" s="146">
        <f t="shared" si="4"/>
        <v>-0.28276674250379186</v>
      </c>
      <c r="AE41" s="146">
        <f t="shared" si="4"/>
        <v>-0.2843359909873201</v>
      </c>
      <c r="AF41" s="146">
        <f t="shared" si="4"/>
        <v>-0.28251082190104509</v>
      </c>
      <c r="AG41" s="146">
        <f t="shared" si="4"/>
        <v>-0.28350090698221075</v>
      </c>
      <c r="AH41" s="146">
        <f t="shared" si="4"/>
        <v>-0.28502372872689991</v>
      </c>
      <c r="AI41" s="146">
        <f t="shared" si="4"/>
        <v>-0.28391371693066447</v>
      </c>
      <c r="AJ41" s="146">
        <f t="shared" si="4"/>
        <v>-0.28790070008656732</v>
      </c>
      <c r="AK41" s="146">
        <f t="shared" si="4"/>
        <v>-0.29060272674148413</v>
      </c>
      <c r="AL41" s="146">
        <f t="shared" si="4"/>
        <v>-0.28568734381370992</v>
      </c>
      <c r="AM41" s="146">
        <f t="shared" si="4"/>
        <v>-0.28734814423638766</v>
      </c>
      <c r="AN41" s="146">
        <f t="shared" si="4"/>
        <v>-0.28192816160633005</v>
      </c>
      <c r="AO41" s="146">
        <f t="shared" si="4"/>
        <v>-0.28002470848016814</v>
      </c>
    </row>
    <row r="43" spans="2:41" x14ac:dyDescent="0.2">
      <c r="B43" s="3" t="s">
        <v>336</v>
      </c>
      <c r="C43" s="145">
        <f>C21+D21+E21+F21</f>
        <v>180815</v>
      </c>
      <c r="D43" s="145">
        <f t="shared" ref="D43:AO43" si="5">D21+E21+F21+G21</f>
        <v>169100</v>
      </c>
      <c r="E43" s="145">
        <f t="shared" si="5"/>
        <v>176275</v>
      </c>
      <c r="F43" s="145">
        <f t="shared" si="5"/>
        <v>180570</v>
      </c>
      <c r="G43" s="145">
        <f t="shared" si="5"/>
        <v>165877</v>
      </c>
      <c r="H43" s="145">
        <f t="shared" si="5"/>
        <v>184687</v>
      </c>
      <c r="I43" s="145">
        <f t="shared" si="5"/>
        <v>194772</v>
      </c>
      <c r="J43" s="145">
        <f t="shared" si="5"/>
        <v>165246</v>
      </c>
      <c r="K43" s="145">
        <f t="shared" si="5"/>
        <v>152184</v>
      </c>
      <c r="L43" s="145">
        <f t="shared" si="5"/>
        <v>141918</v>
      </c>
      <c r="M43" s="145">
        <f t="shared" si="5"/>
        <v>124965</v>
      </c>
      <c r="N43" s="145">
        <f t="shared" si="5"/>
        <v>166629</v>
      </c>
      <c r="O43" s="145">
        <f t="shared" si="5"/>
        <v>208413</v>
      </c>
      <c r="P43" s="145">
        <f t="shared" si="5"/>
        <v>218690</v>
      </c>
      <c r="Q43" s="145">
        <f t="shared" si="5"/>
        <v>215417</v>
      </c>
      <c r="R43" s="145">
        <f t="shared" si="5"/>
        <v>192291</v>
      </c>
      <c r="S43" s="145">
        <f t="shared" si="5"/>
        <v>187293</v>
      </c>
      <c r="T43" s="145">
        <f t="shared" si="5"/>
        <v>206349</v>
      </c>
      <c r="U43" s="145">
        <f t="shared" si="5"/>
        <v>233426</v>
      </c>
      <c r="V43" s="145">
        <f t="shared" si="5"/>
        <v>286866</v>
      </c>
      <c r="W43" s="145">
        <f t="shared" si="5"/>
        <v>362813</v>
      </c>
      <c r="X43" s="145">
        <f t="shared" si="5"/>
        <v>397014</v>
      </c>
      <c r="Y43" s="145">
        <f t="shared" si="5"/>
        <v>420307</v>
      </c>
      <c r="Z43" s="145">
        <f t="shared" si="5"/>
        <v>427638</v>
      </c>
      <c r="AA43" s="145">
        <f t="shared" si="5"/>
        <v>399233</v>
      </c>
      <c r="AB43" s="145">
        <f t="shared" si="5"/>
        <v>381957</v>
      </c>
      <c r="AC43" s="145">
        <f t="shared" si="5"/>
        <v>365302</v>
      </c>
      <c r="AD43" s="145">
        <f t="shared" si="5"/>
        <v>356478</v>
      </c>
      <c r="AE43" s="145">
        <f t="shared" si="5"/>
        <v>389413</v>
      </c>
      <c r="AF43" s="145">
        <f t="shared" si="5"/>
        <v>426164</v>
      </c>
      <c r="AG43" s="145">
        <f t="shared" si="5"/>
        <v>424344</v>
      </c>
      <c r="AH43" s="145">
        <f t="shared" si="5"/>
        <v>442031</v>
      </c>
      <c r="AI43" s="145">
        <f t="shared" si="5"/>
        <v>400732</v>
      </c>
      <c r="AJ43" s="145">
        <f t="shared" si="5"/>
        <v>373855</v>
      </c>
      <c r="AK43" s="145">
        <f t="shared" si="5"/>
        <v>391408</v>
      </c>
      <c r="AL43" s="145">
        <f t="shared" si="5"/>
        <v>375429</v>
      </c>
      <c r="AM43" s="145">
        <f t="shared" si="5"/>
        <v>399594</v>
      </c>
      <c r="AN43" s="145">
        <f t="shared" si="5"/>
        <v>427000</v>
      </c>
      <c r="AO43" s="145">
        <f t="shared" si="5"/>
        <v>429571</v>
      </c>
    </row>
    <row r="45" spans="2:41" x14ac:dyDescent="0.2">
      <c r="B45" s="3" t="s">
        <v>337</v>
      </c>
      <c r="C45" s="146">
        <f>C43/C33</f>
        <v>0.15085025599867849</v>
      </c>
      <c r="D45" s="146">
        <f t="shared" ref="D45:AO45" si="6">D43/D33</f>
        <v>0.14049378038769969</v>
      </c>
      <c r="E45" s="146">
        <f t="shared" si="6"/>
        <v>0.14378809334255621</v>
      </c>
      <c r="F45" s="146">
        <f t="shared" si="6"/>
        <v>0.14344648104499771</v>
      </c>
      <c r="G45" s="146">
        <f t="shared" si="6"/>
        <v>0.13271614568956758</v>
      </c>
      <c r="H45" s="146">
        <f t="shared" si="6"/>
        <v>0.14315001813722908</v>
      </c>
      <c r="I45" s="146">
        <f t="shared" si="6"/>
        <v>0.1424991714398802</v>
      </c>
      <c r="J45" s="146">
        <f t="shared" si="6"/>
        <v>0.11963693203661377</v>
      </c>
      <c r="K45" s="146">
        <f t="shared" si="6"/>
        <v>0.10453942519252869</v>
      </c>
      <c r="L45" s="146">
        <f t="shared" si="6"/>
        <v>9.3095169373671641E-2</v>
      </c>
      <c r="M45" s="146">
        <f t="shared" si="6"/>
        <v>8.1385239095393927E-2</v>
      </c>
      <c r="N45" s="146">
        <f t="shared" si="6"/>
        <v>0.10435751446878681</v>
      </c>
      <c r="O45" s="146">
        <f t="shared" si="6"/>
        <v>0.12989223481106657</v>
      </c>
      <c r="P45" s="146">
        <f t="shared" si="6"/>
        <v>0.14141951070621162</v>
      </c>
      <c r="Q45" s="146">
        <f t="shared" si="6"/>
        <v>0.14504505535718734</v>
      </c>
      <c r="R45" s="146">
        <f t="shared" si="6"/>
        <v>0.13144166054884077</v>
      </c>
      <c r="S45" s="146">
        <f t="shared" si="6"/>
        <v>0.12645858174742178</v>
      </c>
      <c r="T45" s="146">
        <f t="shared" si="6"/>
        <v>0.13223651578322718</v>
      </c>
      <c r="U45" s="146">
        <f t="shared" si="6"/>
        <v>0.14176267781369697</v>
      </c>
      <c r="V45" s="146">
        <f t="shared" si="6"/>
        <v>0.16591747215680105</v>
      </c>
      <c r="W45" s="146">
        <f t="shared" si="6"/>
        <v>0.19274716494379826</v>
      </c>
      <c r="X45" s="146">
        <f t="shared" si="6"/>
        <v>0.20128768877660441</v>
      </c>
      <c r="Y45" s="146">
        <f t="shared" si="6"/>
        <v>0.20572727762196347</v>
      </c>
      <c r="Z45" s="146">
        <f t="shared" si="6"/>
        <v>0.19939022599125578</v>
      </c>
      <c r="AA45" s="146">
        <f t="shared" si="6"/>
        <v>0.18252620625585206</v>
      </c>
      <c r="AB45" s="146">
        <f t="shared" si="6"/>
        <v>0.17399288006577854</v>
      </c>
      <c r="AC45" s="146">
        <f t="shared" si="6"/>
        <v>0.16671686856959261</v>
      </c>
      <c r="AD45" s="146">
        <f t="shared" si="6"/>
        <v>0.16246554515225761</v>
      </c>
      <c r="AE45" s="146">
        <f t="shared" si="6"/>
        <v>0.17436678848948953</v>
      </c>
      <c r="AF45" s="146">
        <f t="shared" si="6"/>
        <v>0.18759018250870901</v>
      </c>
      <c r="AG45" s="146">
        <f t="shared" si="6"/>
        <v>0.18820169155508643</v>
      </c>
      <c r="AH45" s="146">
        <f t="shared" si="6"/>
        <v>0.19483296889194096</v>
      </c>
      <c r="AI45" s="146">
        <f t="shared" si="6"/>
        <v>0.18191970568314089</v>
      </c>
      <c r="AJ45" s="146">
        <f t="shared" si="6"/>
        <v>0.17418532119837526</v>
      </c>
      <c r="AK45" s="146">
        <f t="shared" si="6"/>
        <v>0.18009929645836498</v>
      </c>
      <c r="AL45" s="146">
        <f t="shared" si="6"/>
        <v>0.17924910263008881</v>
      </c>
      <c r="AM45" s="146">
        <f t="shared" si="6"/>
        <v>0.19538950132388644</v>
      </c>
      <c r="AN45" s="146">
        <f t="shared" si="6"/>
        <v>0.20534048771010732</v>
      </c>
      <c r="AO45" s="146">
        <f t="shared" si="6"/>
        <v>0.20333422479510185</v>
      </c>
    </row>
    <row r="47" spans="2:41" x14ac:dyDescent="0.2">
      <c r="B47" s="3" t="s">
        <v>184</v>
      </c>
      <c r="C47" s="145">
        <f>C24+D24+E24+F24</f>
        <v>99703</v>
      </c>
      <c r="D47" s="145">
        <f t="shared" ref="D47:AO47" si="7">D24+E24+F24+G24</f>
        <v>103189</v>
      </c>
      <c r="E47" s="145">
        <f t="shared" si="7"/>
        <v>103004</v>
      </c>
      <c r="F47" s="145">
        <f t="shared" si="7"/>
        <v>92372</v>
      </c>
      <c r="G47" s="145">
        <f t="shared" si="7"/>
        <v>84238</v>
      </c>
      <c r="H47" s="145">
        <f t="shared" si="7"/>
        <v>90850</v>
      </c>
      <c r="I47" s="145">
        <f t="shared" si="7"/>
        <v>97560</v>
      </c>
      <c r="J47" s="145">
        <f t="shared" si="7"/>
        <v>120543</v>
      </c>
      <c r="K47" s="145">
        <f t="shared" si="7"/>
        <v>135624</v>
      </c>
      <c r="L47" s="145">
        <f t="shared" si="7"/>
        <v>123779</v>
      </c>
      <c r="M47" s="145">
        <f t="shared" si="7"/>
        <v>120035</v>
      </c>
      <c r="N47" s="145">
        <f t="shared" si="7"/>
        <v>117627</v>
      </c>
      <c r="O47" s="145">
        <f t="shared" si="7"/>
        <v>122469</v>
      </c>
      <c r="P47" s="145">
        <f t="shared" si="7"/>
        <v>134740</v>
      </c>
      <c r="Q47" s="145">
        <f t="shared" si="7"/>
        <v>139743</v>
      </c>
      <c r="R47" s="145">
        <f t="shared" si="7"/>
        <v>149742</v>
      </c>
      <c r="S47" s="145">
        <f t="shared" si="7"/>
        <v>153003</v>
      </c>
      <c r="T47" s="145">
        <f t="shared" si="7"/>
        <v>157140</v>
      </c>
      <c r="U47" s="145">
        <f t="shared" si="7"/>
        <v>157756</v>
      </c>
      <c r="V47" s="145">
        <f t="shared" si="7"/>
        <v>144080</v>
      </c>
      <c r="W47" s="145">
        <f t="shared" si="7"/>
        <v>132477</v>
      </c>
      <c r="X47" s="145">
        <f t="shared" si="7"/>
        <v>120163</v>
      </c>
      <c r="Y47" s="145">
        <f t="shared" si="7"/>
        <v>102503</v>
      </c>
      <c r="Z47" s="145">
        <f t="shared" si="7"/>
        <v>102897</v>
      </c>
      <c r="AA47" s="145">
        <f t="shared" si="7"/>
        <v>103577</v>
      </c>
      <c r="AB47" s="145">
        <f t="shared" si="7"/>
        <v>104664</v>
      </c>
      <c r="AC47" s="145">
        <f t="shared" si="7"/>
        <v>119140</v>
      </c>
      <c r="AD47" s="145">
        <f t="shared" si="7"/>
        <v>124818</v>
      </c>
      <c r="AE47" s="145">
        <f t="shared" si="7"/>
        <v>135524</v>
      </c>
      <c r="AF47" s="145">
        <f t="shared" si="7"/>
        <v>145334</v>
      </c>
      <c r="AG47" s="145">
        <f t="shared" si="7"/>
        <v>170191</v>
      </c>
      <c r="AH47" s="145">
        <f t="shared" si="7"/>
        <v>156432</v>
      </c>
      <c r="AI47" s="145">
        <f t="shared" si="7"/>
        <v>182347</v>
      </c>
      <c r="AJ47" s="145">
        <f t="shared" si="7"/>
        <v>218561</v>
      </c>
      <c r="AK47" s="145">
        <f t="shared" si="7"/>
        <v>217475</v>
      </c>
      <c r="AL47" s="145">
        <f t="shared" si="7"/>
        <v>260069</v>
      </c>
      <c r="AM47" s="145">
        <f t="shared" si="7"/>
        <v>268518</v>
      </c>
      <c r="AN47" s="145">
        <f t="shared" si="7"/>
        <v>271343</v>
      </c>
      <c r="AO47" s="145">
        <f t="shared" si="7"/>
        <v>273355</v>
      </c>
    </row>
    <row r="49" spans="2:41" x14ac:dyDescent="0.2">
      <c r="B49" s="3" t="s">
        <v>338</v>
      </c>
      <c r="C49" s="145">
        <f>C30+D30+E30+F30</f>
        <v>260508</v>
      </c>
      <c r="D49" s="145">
        <f t="shared" ref="D49:AO49" si="8">D30+E30+F30+G30</f>
        <v>253167</v>
      </c>
      <c r="E49" s="145">
        <f t="shared" si="8"/>
        <v>262964</v>
      </c>
      <c r="F49" s="145">
        <f t="shared" si="8"/>
        <v>256578</v>
      </c>
      <c r="G49" s="145">
        <f t="shared" si="8"/>
        <v>239367</v>
      </c>
      <c r="H49" s="145">
        <f t="shared" si="8"/>
        <v>262651</v>
      </c>
      <c r="I49" s="145">
        <f t="shared" si="8"/>
        <v>277559</v>
      </c>
      <c r="J49" s="145">
        <f t="shared" si="8"/>
        <v>269876</v>
      </c>
      <c r="K49" s="145">
        <f t="shared" si="8"/>
        <v>272211</v>
      </c>
      <c r="L49" s="145">
        <f t="shared" si="8"/>
        <v>254853</v>
      </c>
      <c r="M49" s="145">
        <f t="shared" si="8"/>
        <v>235563</v>
      </c>
      <c r="N49" s="145">
        <f t="shared" si="8"/>
        <v>274761</v>
      </c>
      <c r="O49" s="145">
        <f t="shared" si="8"/>
        <v>312399</v>
      </c>
      <c r="P49" s="145">
        <f t="shared" si="8"/>
        <v>329036</v>
      </c>
      <c r="Q49" s="145">
        <f t="shared" si="8"/>
        <v>327865</v>
      </c>
      <c r="R49" s="145">
        <f t="shared" si="8"/>
        <v>306564</v>
      </c>
      <c r="S49" s="145">
        <f t="shared" si="8"/>
        <v>305446</v>
      </c>
      <c r="T49" s="145">
        <f t="shared" si="8"/>
        <v>323965</v>
      </c>
      <c r="U49" s="145">
        <f t="shared" si="8"/>
        <v>346605</v>
      </c>
      <c r="V49" s="145">
        <f t="shared" si="8"/>
        <v>382524</v>
      </c>
      <c r="W49" s="145">
        <f t="shared" si="8"/>
        <v>429003</v>
      </c>
      <c r="X49" s="145">
        <f t="shared" si="8"/>
        <v>449297</v>
      </c>
      <c r="Y49" s="145">
        <f t="shared" si="8"/>
        <v>455986</v>
      </c>
      <c r="Z49" s="145">
        <f t="shared" si="8"/>
        <v>458656</v>
      </c>
      <c r="AA49" s="145">
        <f t="shared" si="8"/>
        <v>433540</v>
      </c>
      <c r="AB49" s="145">
        <f t="shared" si="8"/>
        <v>427725</v>
      </c>
      <c r="AC49" s="145">
        <f t="shared" si="8"/>
        <v>433954</v>
      </c>
      <c r="AD49" s="145">
        <f t="shared" si="8"/>
        <v>437866</v>
      </c>
      <c r="AE49" s="145">
        <f t="shared" si="8"/>
        <v>490244</v>
      </c>
      <c r="AF49" s="145">
        <f t="shared" si="8"/>
        <v>530591</v>
      </c>
      <c r="AG49" s="145">
        <f t="shared" si="8"/>
        <v>544959</v>
      </c>
      <c r="AH49" s="145">
        <f t="shared" si="8"/>
        <v>552407</v>
      </c>
      <c r="AI49" s="145">
        <f t="shared" si="8"/>
        <v>551223</v>
      </c>
      <c r="AJ49" s="145">
        <f t="shared" si="8"/>
        <v>557928</v>
      </c>
      <c r="AK49" s="145">
        <f t="shared" si="8"/>
        <v>564158</v>
      </c>
      <c r="AL49" s="145">
        <f t="shared" si="8"/>
        <v>581644</v>
      </c>
      <c r="AM49" s="145">
        <f t="shared" si="8"/>
        <v>634492</v>
      </c>
      <c r="AN49" s="145">
        <f t="shared" si="8"/>
        <v>662701</v>
      </c>
      <c r="AO49" s="145">
        <f t="shared" si="8"/>
        <v>661645</v>
      </c>
    </row>
    <row r="51" spans="2:41" x14ac:dyDescent="0.2">
      <c r="B51" s="3" t="s">
        <v>339</v>
      </c>
      <c r="C51" s="146">
        <f>C49/C33</f>
        <v>0.21733649580899669</v>
      </c>
      <c r="D51" s="146">
        <f t="shared" ref="D51:AO51" si="9">D49/D33</f>
        <v>0.21033937847080289</v>
      </c>
      <c r="E51" s="146">
        <f t="shared" si="9"/>
        <v>0.21450059383197817</v>
      </c>
      <c r="F51" s="146">
        <f t="shared" si="9"/>
        <v>0.20382794048603547</v>
      </c>
      <c r="G51" s="146">
        <f t="shared" si="9"/>
        <v>0.1915145899990639</v>
      </c>
      <c r="H51" s="146">
        <f t="shared" si="9"/>
        <v>0.20357954492607142</v>
      </c>
      <c r="I51" s="146">
        <f t="shared" si="9"/>
        <v>0.20306783072352139</v>
      </c>
      <c r="J51" s="146">
        <f t="shared" si="9"/>
        <v>0.19538830997611548</v>
      </c>
      <c r="K51" s="146">
        <f t="shared" si="9"/>
        <v>0.18698931208986116</v>
      </c>
      <c r="L51" s="146">
        <f t="shared" si="9"/>
        <v>0.16717811130644697</v>
      </c>
      <c r="M51" s="146">
        <f t="shared" si="9"/>
        <v>0.15341376447027794</v>
      </c>
      <c r="N51" s="146">
        <f t="shared" si="9"/>
        <v>0.17207914008340885</v>
      </c>
      <c r="O51" s="146">
        <f t="shared" si="9"/>
        <v>0.19470092682674492</v>
      </c>
      <c r="P51" s="146">
        <f t="shared" si="9"/>
        <v>0.21277657928908064</v>
      </c>
      <c r="Q51" s="146">
        <f t="shared" si="9"/>
        <v>0.22075879375668694</v>
      </c>
      <c r="R51" s="146">
        <f t="shared" si="9"/>
        <v>0.20955365162433404</v>
      </c>
      <c r="S51" s="146">
        <f t="shared" si="9"/>
        <v>0.20623444528318194</v>
      </c>
      <c r="T51" s="146">
        <f t="shared" si="9"/>
        <v>0.2076094521209853</v>
      </c>
      <c r="U51" s="146">
        <f t="shared" si="9"/>
        <v>0.2104977720717334</v>
      </c>
      <c r="V51" s="146">
        <f t="shared" si="9"/>
        <v>0.2212441178784107</v>
      </c>
      <c r="W51" s="146">
        <f t="shared" si="9"/>
        <v>0.22791110572770074</v>
      </c>
      <c r="X51" s="146">
        <f t="shared" si="9"/>
        <v>0.22779537926688234</v>
      </c>
      <c r="Y51" s="146">
        <f t="shared" si="9"/>
        <v>0.22319104467384229</v>
      </c>
      <c r="Z51" s="146">
        <f t="shared" si="9"/>
        <v>0.2138526592403982</v>
      </c>
      <c r="AA51" s="146">
        <f t="shared" si="9"/>
        <v>0.19821109843164794</v>
      </c>
      <c r="AB51" s="146">
        <f t="shared" si="9"/>
        <v>0.19484157804709726</v>
      </c>
      <c r="AC51" s="146">
        <f t="shared" si="9"/>
        <v>0.19804833256661336</v>
      </c>
      <c r="AD51" s="146">
        <f t="shared" si="9"/>
        <v>0.19955828520592697</v>
      </c>
      <c r="AE51" s="146">
        <f t="shared" si="9"/>
        <v>0.21951571174111112</v>
      </c>
      <c r="AF51" s="146">
        <f t="shared" si="9"/>
        <v>0.23355718110276427</v>
      </c>
      <c r="AG51" s="146">
        <f t="shared" si="9"/>
        <v>0.2416959015048365</v>
      </c>
      <c r="AH51" s="146">
        <f t="shared" si="9"/>
        <v>0.24348313997590765</v>
      </c>
      <c r="AI51" s="146">
        <f t="shared" si="9"/>
        <v>0.25023787949496912</v>
      </c>
      <c r="AJ51" s="146">
        <f t="shared" si="9"/>
        <v>0.25994802232300518</v>
      </c>
      <c r="AK51" s="146">
        <f t="shared" si="9"/>
        <v>0.25958707765645633</v>
      </c>
      <c r="AL51" s="146">
        <f t="shared" si="9"/>
        <v>0.27770674361910075</v>
      </c>
      <c r="AM51" s="146">
        <f t="shared" si="9"/>
        <v>0.31024758998882701</v>
      </c>
      <c r="AN51" s="146">
        <f t="shared" si="9"/>
        <v>0.31868699425287078</v>
      </c>
      <c r="AO51" s="146">
        <f t="shared" si="9"/>
        <v>0.31318471955638338</v>
      </c>
    </row>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3"/>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RowHeight="12.75" x14ac:dyDescent="0.2"/>
  <cols>
    <col min="1" max="1" width="3" style="1" bestFit="1" customWidth="1"/>
    <col min="2" max="2" width="41.5703125" style="3" bestFit="1" customWidth="1"/>
    <col min="3" max="86" width="11.7109375" style="3" customWidth="1"/>
    <col min="87" max="16384" width="9.140625" style="3"/>
  </cols>
  <sheetData>
    <row r="1" spans="2:86" x14ac:dyDescent="0.2">
      <c r="B1" s="2" t="s">
        <v>105</v>
      </c>
    </row>
    <row r="2" spans="2:86" x14ac:dyDescent="0.2">
      <c r="B2" s="41" t="s">
        <v>269</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c r="AK2" s="28"/>
      <c r="AL2" s="28"/>
      <c r="AM2" s="28"/>
      <c r="AN2" s="28"/>
      <c r="AO2" s="28"/>
      <c r="AP2" s="28"/>
      <c r="AQ2" s="28"/>
      <c r="AR2" s="28"/>
      <c r="AS2" s="28"/>
      <c r="AT2" s="28"/>
      <c r="AU2" s="28"/>
      <c r="AV2" s="28"/>
      <c r="AW2" s="28"/>
      <c r="AX2" s="28"/>
      <c r="AY2" s="28"/>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row>
    <row r="3" spans="2:86" x14ac:dyDescent="0.2">
      <c r="B3" s="2"/>
      <c r="C3" s="15"/>
      <c r="D3" s="15"/>
      <c r="E3" s="15"/>
      <c r="F3" s="15"/>
      <c r="G3" s="15"/>
      <c r="H3" s="15"/>
      <c r="I3" s="15"/>
      <c r="J3" s="15"/>
      <c r="K3" s="15"/>
      <c r="L3" s="15"/>
      <c r="M3" s="15"/>
      <c r="N3" s="15"/>
      <c r="O3" s="15"/>
      <c r="P3" s="15"/>
      <c r="Q3" s="15"/>
      <c r="R3" s="15"/>
      <c r="S3" s="15"/>
      <c r="T3" s="15"/>
      <c r="U3" s="15"/>
      <c r="V3" s="15"/>
      <c r="W3" s="15"/>
      <c r="X3" s="15"/>
      <c r="Y3" s="15"/>
      <c r="Z3" s="15"/>
      <c r="AA3" s="15"/>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row>
    <row r="4" spans="2:86" x14ac:dyDescent="0.2">
      <c r="B4" s="25" t="s">
        <v>272</v>
      </c>
      <c r="C4" s="23" t="s">
        <v>79</v>
      </c>
      <c r="D4" s="24" t="s">
        <v>80</v>
      </c>
      <c r="E4" s="24" t="s">
        <v>81</v>
      </c>
      <c r="F4" s="24" t="s">
        <v>3</v>
      </c>
      <c r="G4" s="24" t="s">
        <v>82</v>
      </c>
      <c r="H4" s="24" t="s">
        <v>4</v>
      </c>
      <c r="I4" s="24" t="s">
        <v>83</v>
      </c>
      <c r="J4" s="24" t="s">
        <v>5</v>
      </c>
      <c r="K4" s="23" t="s">
        <v>6</v>
      </c>
      <c r="L4" s="24" t="s">
        <v>84</v>
      </c>
      <c r="M4" s="24" t="s">
        <v>85</v>
      </c>
      <c r="N4" s="24" t="s">
        <v>7</v>
      </c>
      <c r="O4" s="24" t="s">
        <v>86</v>
      </c>
      <c r="P4" s="24" t="s">
        <v>8</v>
      </c>
      <c r="Q4" s="24" t="s">
        <v>87</v>
      </c>
      <c r="R4" s="24" t="s">
        <v>9</v>
      </c>
      <c r="S4" s="23" t="s">
        <v>10</v>
      </c>
      <c r="T4" s="24" t="s">
        <v>88</v>
      </c>
      <c r="U4" s="24" t="s">
        <v>89</v>
      </c>
      <c r="V4" s="24" t="s">
        <v>11</v>
      </c>
      <c r="W4" s="24" t="s">
        <v>90</v>
      </c>
      <c r="X4" s="24" t="s">
        <v>12</v>
      </c>
      <c r="Y4" s="24" t="s">
        <v>91</v>
      </c>
      <c r="Z4" s="24" t="s">
        <v>13</v>
      </c>
      <c r="AA4" s="23" t="s">
        <v>14</v>
      </c>
      <c r="AB4" s="24" t="s">
        <v>92</v>
      </c>
      <c r="AC4" s="24" t="s">
        <v>93</v>
      </c>
      <c r="AD4" s="24" t="s">
        <v>15</v>
      </c>
      <c r="AE4" s="24" t="s">
        <v>94</v>
      </c>
      <c r="AF4" s="24" t="s">
        <v>16</v>
      </c>
      <c r="AG4" s="24" t="s">
        <v>95</v>
      </c>
      <c r="AH4" s="24" t="s">
        <v>17</v>
      </c>
      <c r="AI4" s="23" t="s">
        <v>18</v>
      </c>
      <c r="AJ4" s="24" t="s">
        <v>96</v>
      </c>
      <c r="AK4" s="24" t="s">
        <v>97</v>
      </c>
      <c r="AL4" s="24" t="s">
        <v>19</v>
      </c>
      <c r="AM4" s="24" t="s">
        <v>98</v>
      </c>
      <c r="AN4" s="24" t="s">
        <v>20</v>
      </c>
      <c r="AO4" s="24" t="s">
        <v>99</v>
      </c>
      <c r="AP4" s="24" t="s">
        <v>21</v>
      </c>
      <c r="AQ4" s="23" t="s">
        <v>22</v>
      </c>
      <c r="AR4" s="24" t="s">
        <v>100</v>
      </c>
      <c r="AS4" s="24" t="s">
        <v>101</v>
      </c>
      <c r="AT4" s="24" t="s">
        <v>23</v>
      </c>
      <c r="AU4" s="24" t="s">
        <v>102</v>
      </c>
      <c r="AV4" s="24" t="s">
        <v>24</v>
      </c>
      <c r="AW4" s="24" t="s">
        <v>103</v>
      </c>
      <c r="AX4" s="24" t="s">
        <v>25</v>
      </c>
      <c r="AY4" s="23" t="s">
        <v>26</v>
      </c>
      <c r="AZ4" s="24" t="s">
        <v>104</v>
      </c>
      <c r="BA4" s="24" t="s">
        <v>219</v>
      </c>
      <c r="BB4" s="24" t="s">
        <v>220</v>
      </c>
      <c r="BC4" s="24" t="s">
        <v>223</v>
      </c>
      <c r="BD4" s="24" t="s">
        <v>221</v>
      </c>
      <c r="BE4" s="24" t="s">
        <v>236</v>
      </c>
      <c r="BF4" s="24" t="s">
        <v>237</v>
      </c>
      <c r="BG4" s="24" t="s">
        <v>238</v>
      </c>
      <c r="BH4" s="24" t="s">
        <v>244</v>
      </c>
      <c r="BI4" s="24" t="s">
        <v>258</v>
      </c>
      <c r="BJ4" s="24" t="s">
        <v>259</v>
      </c>
      <c r="BK4" s="24" t="s">
        <v>260</v>
      </c>
      <c r="BL4" s="24" t="s">
        <v>261</v>
      </c>
      <c r="BM4" s="24" t="s">
        <v>262</v>
      </c>
      <c r="BN4" s="24" t="s">
        <v>263</v>
      </c>
      <c r="BO4" s="23" t="s">
        <v>264</v>
      </c>
      <c r="BP4" s="24" t="s">
        <v>278</v>
      </c>
      <c r="BQ4" s="24" t="s">
        <v>280</v>
      </c>
      <c r="BR4" s="24" t="s">
        <v>281</v>
      </c>
      <c r="BS4" s="24" t="s">
        <v>282</v>
      </c>
      <c r="BT4" s="24" t="s">
        <v>283</v>
      </c>
      <c r="BU4" s="24" t="s">
        <v>289</v>
      </c>
      <c r="BV4" s="24" t="s">
        <v>290</v>
      </c>
      <c r="BW4" s="23" t="s">
        <v>288</v>
      </c>
      <c r="BX4" s="23" t="s">
        <v>307</v>
      </c>
      <c r="BY4" s="23" t="s">
        <v>309</v>
      </c>
      <c r="BZ4" s="23" t="s">
        <v>310</v>
      </c>
      <c r="CA4" s="23" t="s">
        <v>314</v>
      </c>
      <c r="CB4" s="23" t="s">
        <v>313</v>
      </c>
      <c r="CC4" s="23" t="s">
        <v>318</v>
      </c>
      <c r="CD4" s="23" t="s">
        <v>316</v>
      </c>
      <c r="CE4" s="23" t="s">
        <v>317</v>
      </c>
      <c r="CF4" s="23" t="s">
        <v>319</v>
      </c>
      <c r="CG4" s="23" t="s">
        <v>320</v>
      </c>
      <c r="CH4" s="23" t="s">
        <v>321</v>
      </c>
    </row>
    <row r="5" spans="2:86" x14ac:dyDescent="0.2">
      <c r="B5" s="78" t="s">
        <v>270</v>
      </c>
      <c r="C5" s="79">
        <v>1374387</v>
      </c>
      <c r="D5" s="79">
        <v>326828</v>
      </c>
      <c r="E5" s="79">
        <v>250440</v>
      </c>
      <c r="F5" s="79">
        <v>577268</v>
      </c>
      <c r="G5" s="79">
        <v>413965</v>
      </c>
      <c r="H5" s="79">
        <v>991233</v>
      </c>
      <c r="I5" s="79">
        <v>524226</v>
      </c>
      <c r="J5" s="79">
        <v>938191</v>
      </c>
      <c r="K5" s="79">
        <v>1515459</v>
      </c>
      <c r="L5" s="79">
        <v>331368</v>
      </c>
      <c r="M5" s="79">
        <v>286879</v>
      </c>
      <c r="N5" s="79">
        <v>618247</v>
      </c>
      <c r="O5" s="79">
        <v>457895</v>
      </c>
      <c r="P5" s="79">
        <v>1076142</v>
      </c>
      <c r="Q5" s="79">
        <v>499893</v>
      </c>
      <c r="R5" s="79">
        <v>957788</v>
      </c>
      <c r="S5" s="79">
        <v>1576035</v>
      </c>
      <c r="T5" s="79">
        <v>371462</v>
      </c>
      <c r="U5" s="79">
        <v>371717</v>
      </c>
      <c r="V5" s="79">
        <v>743179</v>
      </c>
      <c r="W5" s="79">
        <v>475548</v>
      </c>
      <c r="X5" s="79">
        <v>1218727</v>
      </c>
      <c r="Y5" s="79">
        <v>600635</v>
      </c>
      <c r="Z5" s="79">
        <v>1076183</v>
      </c>
      <c r="AA5" s="79">
        <v>1819362</v>
      </c>
      <c r="AB5" s="79">
        <v>456631</v>
      </c>
      <c r="AC5" s="79">
        <v>391001</v>
      </c>
      <c r="AD5" s="79">
        <v>847632</v>
      </c>
      <c r="AE5" s="79">
        <v>546370</v>
      </c>
      <c r="AF5" s="79">
        <v>1394002</v>
      </c>
      <c r="AG5" s="79">
        <v>604584</v>
      </c>
      <c r="AH5" s="79">
        <v>1150954</v>
      </c>
      <c r="AI5" s="79">
        <v>1998586</v>
      </c>
      <c r="AJ5" s="79">
        <v>392135</v>
      </c>
      <c r="AK5" s="79">
        <v>307202</v>
      </c>
      <c r="AL5" s="79">
        <v>699337</v>
      </c>
      <c r="AM5" s="79">
        <v>511301</v>
      </c>
      <c r="AN5" s="79">
        <v>1210638</v>
      </c>
      <c r="AO5" s="79">
        <v>620976</v>
      </c>
      <c r="AP5" s="79">
        <v>1132277</v>
      </c>
      <c r="AQ5" s="79">
        <v>1831614</v>
      </c>
      <c r="AR5" s="79">
        <v>495443</v>
      </c>
      <c r="AS5" s="79">
        <v>412638</v>
      </c>
      <c r="AT5" s="79">
        <v>908081</v>
      </c>
      <c r="AU5" s="79">
        <v>613015</v>
      </c>
      <c r="AV5" s="79">
        <v>1521096</v>
      </c>
      <c r="AW5" s="79">
        <v>803354</v>
      </c>
      <c r="AX5" s="79">
        <v>1416369</v>
      </c>
      <c r="AY5" s="79">
        <v>2324450</v>
      </c>
      <c r="AZ5" s="79">
        <v>603571</v>
      </c>
      <c r="BA5" s="79">
        <v>504714</v>
      </c>
      <c r="BB5" s="79">
        <v>1108285</v>
      </c>
      <c r="BC5" s="79">
        <v>739000</v>
      </c>
      <c r="BD5" s="79">
        <v>1847285</v>
      </c>
      <c r="BE5" s="79">
        <v>864078</v>
      </c>
      <c r="BF5" s="79">
        <v>1603078</v>
      </c>
      <c r="BG5" s="79">
        <v>2711363</v>
      </c>
      <c r="BH5" s="79">
        <v>615416</v>
      </c>
      <c r="BI5" s="79">
        <v>488731</v>
      </c>
      <c r="BJ5" s="79">
        <v>1104147</v>
      </c>
      <c r="BK5" s="79">
        <v>730092</v>
      </c>
      <c r="BL5" s="79">
        <v>1834239</v>
      </c>
      <c r="BM5" s="79">
        <v>885196</v>
      </c>
      <c r="BN5" s="79">
        <v>1615288</v>
      </c>
      <c r="BO5" s="79">
        <v>2719435</v>
      </c>
      <c r="BP5" s="79">
        <v>637903</v>
      </c>
      <c r="BQ5" s="79">
        <v>461974</v>
      </c>
      <c r="BR5" s="79">
        <v>1099879</v>
      </c>
      <c r="BS5" s="79">
        <v>733873</v>
      </c>
      <c r="BT5" s="79">
        <v>1833752</v>
      </c>
      <c r="BU5" s="79">
        <v>796235</v>
      </c>
      <c r="BV5" s="79">
        <v>1530108</v>
      </c>
      <c r="BW5" s="79">
        <v>2629987</v>
      </c>
      <c r="BX5" s="79">
        <v>566602</v>
      </c>
      <c r="BY5" s="79">
        <v>499240</v>
      </c>
      <c r="BZ5" s="79">
        <v>1065842</v>
      </c>
      <c r="CA5" s="79">
        <v>653957</v>
      </c>
      <c r="CB5" s="79">
        <v>1719799</v>
      </c>
      <c r="CC5" s="79">
        <v>763239</v>
      </c>
      <c r="CD5" s="79">
        <v>1417196</v>
      </c>
      <c r="CE5" s="79">
        <v>2483038</v>
      </c>
      <c r="CF5" s="79">
        <v>620956</v>
      </c>
      <c r="CG5" s="79">
        <v>535988</v>
      </c>
      <c r="CH5" s="79">
        <v>1156944</v>
      </c>
    </row>
    <row r="6" spans="2:86" x14ac:dyDescent="0.2">
      <c r="B6" s="33" t="s">
        <v>109</v>
      </c>
      <c r="C6" s="9">
        <v>1169755</v>
      </c>
      <c r="D6" s="9">
        <v>244705</v>
      </c>
      <c r="E6" s="9">
        <v>210782</v>
      </c>
      <c r="F6" s="9">
        <v>455487</v>
      </c>
      <c r="G6" s="9">
        <v>362918</v>
      </c>
      <c r="H6" s="9">
        <v>818405</v>
      </c>
      <c r="I6" s="9">
        <v>447743</v>
      </c>
      <c r="J6" s="9">
        <v>810661</v>
      </c>
      <c r="K6" s="9">
        <v>1266148</v>
      </c>
      <c r="L6" s="9">
        <v>232649</v>
      </c>
      <c r="M6" s="9">
        <v>244831</v>
      </c>
      <c r="N6" s="9">
        <v>477480</v>
      </c>
      <c r="O6" s="9">
        <v>389999</v>
      </c>
      <c r="P6" s="9">
        <v>867479</v>
      </c>
      <c r="Q6" s="9">
        <v>353003</v>
      </c>
      <c r="R6" s="9">
        <v>743002</v>
      </c>
      <c r="S6" s="9">
        <v>1220482</v>
      </c>
      <c r="T6" s="9">
        <v>239329</v>
      </c>
      <c r="U6" s="9">
        <v>312059</v>
      </c>
      <c r="V6" s="9">
        <v>551388</v>
      </c>
      <c r="W6" s="9">
        <v>421939</v>
      </c>
      <c r="X6" s="9">
        <v>973327</v>
      </c>
      <c r="Y6" s="9">
        <v>491011</v>
      </c>
      <c r="Z6" s="9">
        <v>912950</v>
      </c>
      <c r="AA6" s="9">
        <v>1464338</v>
      </c>
      <c r="AB6" s="9">
        <v>330046</v>
      </c>
      <c r="AC6" s="9">
        <v>318516</v>
      </c>
      <c r="AD6" s="9">
        <v>648562</v>
      </c>
      <c r="AE6" s="9">
        <v>476600</v>
      </c>
      <c r="AF6" s="9">
        <v>1125162</v>
      </c>
      <c r="AG6" s="9">
        <v>478658</v>
      </c>
      <c r="AH6" s="9">
        <v>955258</v>
      </c>
      <c r="AI6" s="9">
        <v>1603820</v>
      </c>
      <c r="AJ6" s="9">
        <v>298422</v>
      </c>
      <c r="AK6" s="9">
        <v>255277</v>
      </c>
      <c r="AL6" s="9">
        <v>553699</v>
      </c>
      <c r="AM6" s="9">
        <v>441053</v>
      </c>
      <c r="AN6" s="9">
        <v>994752</v>
      </c>
      <c r="AO6" s="9">
        <v>495131</v>
      </c>
      <c r="AP6" s="9">
        <v>936184</v>
      </c>
      <c r="AQ6" s="9">
        <v>1489883</v>
      </c>
      <c r="AR6" s="9">
        <v>377782</v>
      </c>
      <c r="AS6" s="9">
        <v>322941</v>
      </c>
      <c r="AT6" s="9">
        <v>700723</v>
      </c>
      <c r="AU6" s="9">
        <v>528725</v>
      </c>
      <c r="AV6" s="9">
        <v>1229448</v>
      </c>
      <c r="AW6" s="9">
        <v>615954</v>
      </c>
      <c r="AX6" s="9">
        <v>1144679</v>
      </c>
      <c r="AY6" s="9">
        <v>1845402</v>
      </c>
      <c r="AZ6" s="9">
        <v>475268</v>
      </c>
      <c r="BA6" s="9">
        <v>404256</v>
      </c>
      <c r="BB6" s="9">
        <v>879524</v>
      </c>
      <c r="BC6" s="9">
        <v>595605</v>
      </c>
      <c r="BD6" s="9">
        <v>1475129</v>
      </c>
      <c r="BE6" s="9">
        <v>671789</v>
      </c>
      <c r="BF6" s="9">
        <v>1267394</v>
      </c>
      <c r="BG6" s="9">
        <v>2146918</v>
      </c>
      <c r="BH6" s="9">
        <v>447640</v>
      </c>
      <c r="BI6" s="9">
        <v>385843</v>
      </c>
      <c r="BJ6" s="9">
        <v>833483</v>
      </c>
      <c r="BK6" s="9">
        <v>590822</v>
      </c>
      <c r="BL6" s="9">
        <v>1424305</v>
      </c>
      <c r="BM6" s="9">
        <v>653424</v>
      </c>
      <c r="BN6" s="9">
        <v>1244246</v>
      </c>
      <c r="BO6" s="9">
        <v>2077729</v>
      </c>
      <c r="BP6" s="9">
        <v>471063</v>
      </c>
      <c r="BQ6" s="9">
        <v>341070</v>
      </c>
      <c r="BR6" s="9">
        <v>812133</v>
      </c>
      <c r="BS6" s="9">
        <v>556513</v>
      </c>
      <c r="BT6" s="9">
        <v>1368646</v>
      </c>
      <c r="BU6" s="9">
        <v>530580</v>
      </c>
      <c r="BV6" s="9">
        <v>1087093</v>
      </c>
      <c r="BW6" s="9">
        <v>1899226</v>
      </c>
      <c r="BX6" s="9">
        <v>380848</v>
      </c>
      <c r="BY6" s="9">
        <v>394745</v>
      </c>
      <c r="BZ6" s="9">
        <v>775593</v>
      </c>
      <c r="CA6" s="9">
        <v>519459</v>
      </c>
      <c r="CB6" s="9">
        <v>1295052</v>
      </c>
      <c r="CC6" s="9">
        <v>575321</v>
      </c>
      <c r="CD6" s="9">
        <v>1094780</v>
      </c>
      <c r="CE6" s="9">
        <v>1870373</v>
      </c>
      <c r="CF6" s="9">
        <v>470696</v>
      </c>
      <c r="CG6" s="9">
        <v>414185</v>
      </c>
      <c r="CH6" s="9">
        <v>884881</v>
      </c>
    </row>
    <row r="7" spans="2:86" x14ac:dyDescent="0.2">
      <c r="B7" s="33" t="s">
        <v>110</v>
      </c>
      <c r="C7" s="9">
        <v>204632</v>
      </c>
      <c r="D7" s="9">
        <v>82123</v>
      </c>
      <c r="E7" s="9">
        <v>39658</v>
      </c>
      <c r="F7" s="9">
        <v>121781</v>
      </c>
      <c r="G7" s="9">
        <v>51047</v>
      </c>
      <c r="H7" s="9">
        <v>172828</v>
      </c>
      <c r="I7" s="9">
        <v>76483</v>
      </c>
      <c r="J7" s="9">
        <v>127530</v>
      </c>
      <c r="K7" s="9">
        <v>249311</v>
      </c>
      <c r="L7" s="9">
        <v>98719</v>
      </c>
      <c r="M7" s="9">
        <v>42048</v>
      </c>
      <c r="N7" s="9">
        <v>140767</v>
      </c>
      <c r="O7" s="9">
        <v>67896</v>
      </c>
      <c r="P7" s="9">
        <v>208663</v>
      </c>
      <c r="Q7" s="9">
        <v>146890</v>
      </c>
      <c r="R7" s="9">
        <v>214786</v>
      </c>
      <c r="S7" s="9">
        <v>355553</v>
      </c>
      <c r="T7" s="9">
        <v>132133</v>
      </c>
      <c r="U7" s="9">
        <v>59658</v>
      </c>
      <c r="V7" s="9">
        <v>191791</v>
      </c>
      <c r="W7" s="9">
        <v>53609</v>
      </c>
      <c r="X7" s="9">
        <v>245400</v>
      </c>
      <c r="Y7" s="9">
        <v>109624</v>
      </c>
      <c r="Z7" s="9">
        <v>163233</v>
      </c>
      <c r="AA7" s="9">
        <v>355024</v>
      </c>
      <c r="AB7" s="9">
        <v>126585</v>
      </c>
      <c r="AC7" s="9">
        <v>72485</v>
      </c>
      <c r="AD7" s="9">
        <v>199070</v>
      </c>
      <c r="AE7" s="9">
        <v>69770</v>
      </c>
      <c r="AF7" s="9">
        <v>268840</v>
      </c>
      <c r="AG7" s="9">
        <v>125926</v>
      </c>
      <c r="AH7" s="9">
        <v>195696</v>
      </c>
      <c r="AI7" s="9">
        <v>394766</v>
      </c>
      <c r="AJ7" s="9">
        <v>93713</v>
      </c>
      <c r="AK7" s="9">
        <v>51925</v>
      </c>
      <c r="AL7" s="9">
        <v>145638</v>
      </c>
      <c r="AM7" s="9">
        <v>70248</v>
      </c>
      <c r="AN7" s="9">
        <v>215886</v>
      </c>
      <c r="AO7" s="9">
        <v>125845</v>
      </c>
      <c r="AP7" s="9">
        <v>196093</v>
      </c>
      <c r="AQ7" s="9">
        <v>341731</v>
      </c>
      <c r="AR7" s="9">
        <v>117661</v>
      </c>
      <c r="AS7" s="9">
        <v>89697</v>
      </c>
      <c r="AT7" s="9">
        <v>207358</v>
      </c>
      <c r="AU7" s="9">
        <v>84290</v>
      </c>
      <c r="AV7" s="9">
        <v>291648</v>
      </c>
      <c r="AW7" s="9">
        <v>187400</v>
      </c>
      <c r="AX7" s="9">
        <v>271690</v>
      </c>
      <c r="AY7" s="9">
        <v>479048</v>
      </c>
      <c r="AZ7" s="9">
        <v>128303</v>
      </c>
      <c r="BA7" s="9">
        <v>100458</v>
      </c>
      <c r="BB7" s="9">
        <v>228761</v>
      </c>
      <c r="BC7" s="9">
        <v>143395</v>
      </c>
      <c r="BD7" s="9">
        <v>372156</v>
      </c>
      <c r="BE7" s="9">
        <v>192289</v>
      </c>
      <c r="BF7" s="9">
        <v>335684</v>
      </c>
      <c r="BG7" s="9">
        <v>564445</v>
      </c>
      <c r="BH7" s="9">
        <v>167776</v>
      </c>
      <c r="BI7" s="9">
        <v>102888</v>
      </c>
      <c r="BJ7" s="9">
        <v>270664</v>
      </c>
      <c r="BK7" s="9">
        <v>139270</v>
      </c>
      <c r="BL7" s="9">
        <v>409934</v>
      </c>
      <c r="BM7" s="9">
        <v>231772</v>
      </c>
      <c r="BN7" s="9">
        <v>371042</v>
      </c>
      <c r="BO7" s="9">
        <v>641706</v>
      </c>
      <c r="BP7" s="9">
        <v>166842</v>
      </c>
      <c r="BQ7" s="9">
        <v>120904</v>
      </c>
      <c r="BR7" s="9">
        <v>287746</v>
      </c>
      <c r="BS7" s="9">
        <v>177360</v>
      </c>
      <c r="BT7" s="9">
        <v>465106</v>
      </c>
      <c r="BU7" s="9">
        <v>265655</v>
      </c>
      <c r="BV7" s="9">
        <v>443015</v>
      </c>
      <c r="BW7" s="9">
        <v>730761</v>
      </c>
      <c r="BX7" s="9">
        <v>185754</v>
      </c>
      <c r="BY7" s="9">
        <v>104495</v>
      </c>
      <c r="BZ7" s="9">
        <v>290249</v>
      </c>
      <c r="CA7" s="9">
        <v>134498</v>
      </c>
      <c r="CB7" s="9">
        <v>424747</v>
      </c>
      <c r="CC7" s="9">
        <v>187918</v>
      </c>
      <c r="CD7" s="9">
        <v>322416</v>
      </c>
      <c r="CE7" s="9">
        <v>612665</v>
      </c>
      <c r="CF7" s="9">
        <v>150260</v>
      </c>
      <c r="CG7" s="9">
        <v>121803</v>
      </c>
      <c r="CH7" s="9">
        <v>272063</v>
      </c>
    </row>
    <row r="8" spans="2:86" x14ac:dyDescent="0.2">
      <c r="B8" s="78" t="s">
        <v>271</v>
      </c>
      <c r="C8" s="79">
        <v>0</v>
      </c>
      <c r="D8" s="79">
        <v>0</v>
      </c>
      <c r="E8" s="79">
        <v>0</v>
      </c>
      <c r="F8" s="79">
        <v>0</v>
      </c>
      <c r="G8" s="79">
        <v>0</v>
      </c>
      <c r="H8" s="79">
        <v>0</v>
      </c>
      <c r="I8" s="79">
        <v>0</v>
      </c>
      <c r="J8" s="79">
        <v>0</v>
      </c>
      <c r="K8" s="79">
        <v>0</v>
      </c>
      <c r="L8" s="79">
        <v>0</v>
      </c>
      <c r="M8" s="79">
        <v>0</v>
      </c>
      <c r="N8" s="79">
        <v>0</v>
      </c>
      <c r="O8" s="79">
        <v>0</v>
      </c>
      <c r="P8" s="79">
        <v>0</v>
      </c>
      <c r="Q8" s="79">
        <v>0</v>
      </c>
      <c r="R8" s="79">
        <v>0</v>
      </c>
      <c r="S8" s="79">
        <v>0</v>
      </c>
      <c r="T8" s="79">
        <v>0</v>
      </c>
      <c r="U8" s="79">
        <v>0</v>
      </c>
      <c r="V8" s="79">
        <v>0</v>
      </c>
      <c r="W8" s="79">
        <v>0</v>
      </c>
      <c r="X8" s="79">
        <v>0</v>
      </c>
      <c r="Y8" s="79">
        <v>0</v>
      </c>
      <c r="Z8" s="79">
        <v>0</v>
      </c>
      <c r="AA8" s="79">
        <v>0</v>
      </c>
      <c r="AB8" s="79">
        <v>0</v>
      </c>
      <c r="AC8" s="79">
        <v>0</v>
      </c>
      <c r="AD8" s="79">
        <v>0</v>
      </c>
      <c r="AE8" s="79">
        <v>0</v>
      </c>
      <c r="AF8" s="79">
        <v>0</v>
      </c>
      <c r="AG8" s="79">
        <v>0</v>
      </c>
      <c r="AH8" s="79">
        <v>0</v>
      </c>
      <c r="AI8" s="79">
        <v>0</v>
      </c>
      <c r="AJ8" s="79">
        <v>0</v>
      </c>
      <c r="AK8" s="79">
        <v>0</v>
      </c>
      <c r="AL8" s="79">
        <v>0</v>
      </c>
      <c r="AM8" s="79">
        <v>0</v>
      </c>
      <c r="AN8" s="79">
        <v>0</v>
      </c>
      <c r="AO8" s="79">
        <v>0</v>
      </c>
      <c r="AP8" s="79">
        <v>0</v>
      </c>
      <c r="AQ8" s="79">
        <v>0</v>
      </c>
      <c r="AR8" s="79">
        <v>0</v>
      </c>
      <c r="AS8" s="79">
        <v>0</v>
      </c>
      <c r="AT8" s="79">
        <v>0</v>
      </c>
      <c r="AU8" s="79">
        <v>0</v>
      </c>
      <c r="AV8" s="79">
        <v>0</v>
      </c>
      <c r="AW8" s="79">
        <v>0</v>
      </c>
      <c r="AX8" s="79">
        <v>0</v>
      </c>
      <c r="AY8" s="79">
        <v>0</v>
      </c>
      <c r="AZ8" s="79">
        <v>0</v>
      </c>
      <c r="BA8" s="79">
        <v>0</v>
      </c>
      <c r="BB8" s="79">
        <v>0</v>
      </c>
      <c r="BC8" s="79">
        <v>0</v>
      </c>
      <c r="BD8" s="79">
        <v>0</v>
      </c>
      <c r="BE8" s="79">
        <v>0</v>
      </c>
      <c r="BF8" s="79">
        <v>0</v>
      </c>
      <c r="BG8" s="79">
        <v>0</v>
      </c>
      <c r="BH8" s="79">
        <v>0</v>
      </c>
      <c r="BI8" s="79">
        <v>14</v>
      </c>
      <c r="BJ8" s="79">
        <v>14</v>
      </c>
      <c r="BK8" s="79">
        <v>0</v>
      </c>
      <c r="BL8" s="79">
        <v>14</v>
      </c>
      <c r="BM8" s="79">
        <v>851</v>
      </c>
      <c r="BN8" s="79">
        <v>851</v>
      </c>
      <c r="BO8" s="79">
        <v>865</v>
      </c>
      <c r="BP8" s="79">
        <v>540</v>
      </c>
      <c r="BQ8" s="79">
        <v>167</v>
      </c>
      <c r="BR8" s="79">
        <v>707</v>
      </c>
      <c r="BS8" s="79">
        <v>660</v>
      </c>
      <c r="BT8" s="79">
        <v>1367</v>
      </c>
      <c r="BU8" s="79">
        <v>496</v>
      </c>
      <c r="BV8" s="79">
        <v>1156</v>
      </c>
      <c r="BW8" s="79">
        <v>1863</v>
      </c>
      <c r="BX8" s="79">
        <v>0</v>
      </c>
      <c r="BY8" s="79">
        <v>0</v>
      </c>
      <c r="BZ8" s="79">
        <v>0</v>
      </c>
      <c r="CA8" s="79">
        <v>0</v>
      </c>
      <c r="CB8" s="79">
        <v>0</v>
      </c>
      <c r="CC8" s="79">
        <v>0</v>
      </c>
      <c r="CD8" s="79">
        <v>0</v>
      </c>
      <c r="CE8" s="79">
        <v>0</v>
      </c>
      <c r="CF8" s="79">
        <v>0</v>
      </c>
      <c r="CG8" s="79">
        <v>0</v>
      </c>
      <c r="CH8" s="79">
        <v>0</v>
      </c>
    </row>
    <row r="9" spans="2:86" x14ac:dyDescent="0.2">
      <c r="B9" s="33" t="s">
        <v>109</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8</v>
      </c>
      <c r="BN9" s="9">
        <v>8</v>
      </c>
      <c r="BO9" s="9">
        <v>8</v>
      </c>
      <c r="BP9" s="9">
        <v>0</v>
      </c>
      <c r="BQ9" s="9">
        <v>30</v>
      </c>
      <c r="BR9" s="9">
        <v>30</v>
      </c>
      <c r="BS9" s="9">
        <v>263</v>
      </c>
      <c r="BT9" s="9">
        <v>293</v>
      </c>
      <c r="BU9" s="9">
        <v>315</v>
      </c>
      <c r="BV9" s="9">
        <v>578</v>
      </c>
      <c r="BW9" s="9">
        <v>608</v>
      </c>
      <c r="BX9" s="9">
        <v>0</v>
      </c>
      <c r="BY9" s="9">
        <v>0</v>
      </c>
      <c r="BZ9" s="9">
        <v>0</v>
      </c>
      <c r="CA9" s="9">
        <v>0</v>
      </c>
      <c r="CB9" s="9">
        <v>0</v>
      </c>
      <c r="CC9" s="9">
        <v>0</v>
      </c>
      <c r="CD9" s="9">
        <v>0</v>
      </c>
      <c r="CE9" s="9">
        <v>0</v>
      </c>
      <c r="CF9" s="9">
        <v>0</v>
      </c>
      <c r="CG9" s="9">
        <v>0</v>
      </c>
      <c r="CH9" s="9">
        <v>0</v>
      </c>
    </row>
    <row r="10" spans="2:86" x14ac:dyDescent="0.2">
      <c r="B10" s="33" t="s">
        <v>110</v>
      </c>
      <c r="C10" s="9">
        <v>0</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9">
        <v>0</v>
      </c>
      <c r="BF10" s="9">
        <v>0</v>
      </c>
      <c r="BG10" s="9">
        <v>0</v>
      </c>
      <c r="BH10" s="9">
        <v>0</v>
      </c>
      <c r="BI10" s="9">
        <v>14</v>
      </c>
      <c r="BJ10" s="9">
        <v>14</v>
      </c>
      <c r="BK10" s="9">
        <v>0</v>
      </c>
      <c r="BL10" s="9">
        <v>14</v>
      </c>
      <c r="BM10" s="9">
        <v>843</v>
      </c>
      <c r="BN10" s="9">
        <v>843</v>
      </c>
      <c r="BO10" s="9">
        <v>857</v>
      </c>
      <c r="BP10" s="9">
        <v>540</v>
      </c>
      <c r="BQ10" s="9">
        <v>137</v>
      </c>
      <c r="BR10" s="9">
        <v>677</v>
      </c>
      <c r="BS10" s="9">
        <v>397</v>
      </c>
      <c r="BT10" s="9">
        <v>1074</v>
      </c>
      <c r="BU10" s="9">
        <v>181</v>
      </c>
      <c r="BV10" s="9">
        <v>578</v>
      </c>
      <c r="BW10" s="9">
        <v>1255</v>
      </c>
      <c r="BX10" s="9">
        <v>0</v>
      </c>
      <c r="BY10" s="9">
        <v>0</v>
      </c>
      <c r="BZ10" s="9">
        <v>0</v>
      </c>
      <c r="CA10" s="9">
        <v>0</v>
      </c>
      <c r="CB10" s="9">
        <v>0</v>
      </c>
      <c r="CC10" s="9">
        <v>0</v>
      </c>
      <c r="CD10" s="9">
        <v>0</v>
      </c>
      <c r="CE10" s="9">
        <v>0</v>
      </c>
      <c r="CF10" s="9">
        <v>0</v>
      </c>
      <c r="CG10" s="9">
        <v>0</v>
      </c>
      <c r="CH10" s="9">
        <v>0</v>
      </c>
    </row>
    <row r="11" spans="2:86" x14ac:dyDescent="0.2">
      <c r="B11" s="78" t="s">
        <v>111</v>
      </c>
      <c r="C11" s="79">
        <v>1374387</v>
      </c>
      <c r="D11" s="79">
        <v>326828</v>
      </c>
      <c r="E11" s="79">
        <v>250440</v>
      </c>
      <c r="F11" s="79">
        <v>577268</v>
      </c>
      <c r="G11" s="79">
        <v>413965</v>
      </c>
      <c r="H11" s="79">
        <v>991233</v>
      </c>
      <c r="I11" s="79">
        <v>524226</v>
      </c>
      <c r="J11" s="79">
        <v>938191</v>
      </c>
      <c r="K11" s="79">
        <v>1515459</v>
      </c>
      <c r="L11" s="79">
        <v>331368</v>
      </c>
      <c r="M11" s="79">
        <v>286879</v>
      </c>
      <c r="N11" s="79">
        <v>618247</v>
      </c>
      <c r="O11" s="79">
        <v>457895</v>
      </c>
      <c r="P11" s="79">
        <v>1076142</v>
      </c>
      <c r="Q11" s="79">
        <v>499893</v>
      </c>
      <c r="R11" s="79">
        <v>957788</v>
      </c>
      <c r="S11" s="79">
        <v>1576035</v>
      </c>
      <c r="T11" s="79">
        <v>371462</v>
      </c>
      <c r="U11" s="79">
        <v>371717</v>
      </c>
      <c r="V11" s="79">
        <v>743179</v>
      </c>
      <c r="W11" s="79">
        <v>475548</v>
      </c>
      <c r="X11" s="79">
        <v>1218727</v>
      </c>
      <c r="Y11" s="79">
        <v>600635</v>
      </c>
      <c r="Z11" s="79">
        <v>1076183</v>
      </c>
      <c r="AA11" s="79">
        <v>1819362</v>
      </c>
      <c r="AB11" s="79">
        <v>456631</v>
      </c>
      <c r="AC11" s="79">
        <v>391001</v>
      </c>
      <c r="AD11" s="79">
        <v>847632</v>
      </c>
      <c r="AE11" s="79">
        <v>546370</v>
      </c>
      <c r="AF11" s="79">
        <v>1394002</v>
      </c>
      <c r="AG11" s="79">
        <v>604584</v>
      </c>
      <c r="AH11" s="79">
        <v>1150954</v>
      </c>
      <c r="AI11" s="79">
        <v>1998586</v>
      </c>
      <c r="AJ11" s="79">
        <v>392135</v>
      </c>
      <c r="AK11" s="79">
        <v>307202</v>
      </c>
      <c r="AL11" s="79">
        <v>699337</v>
      </c>
      <c r="AM11" s="79">
        <v>511301</v>
      </c>
      <c r="AN11" s="79">
        <v>1210638</v>
      </c>
      <c r="AO11" s="79">
        <v>620976</v>
      </c>
      <c r="AP11" s="79">
        <v>1132277</v>
      </c>
      <c r="AQ11" s="79">
        <v>1831614</v>
      </c>
      <c r="AR11" s="79">
        <v>495443</v>
      </c>
      <c r="AS11" s="79">
        <v>412638</v>
      </c>
      <c r="AT11" s="79">
        <v>908081</v>
      </c>
      <c r="AU11" s="79">
        <v>613015</v>
      </c>
      <c r="AV11" s="79">
        <v>1521096</v>
      </c>
      <c r="AW11" s="79">
        <v>803354</v>
      </c>
      <c r="AX11" s="79">
        <v>1416369</v>
      </c>
      <c r="AY11" s="79">
        <v>2324450</v>
      </c>
      <c r="AZ11" s="79">
        <v>603571</v>
      </c>
      <c r="BA11" s="79">
        <v>504714</v>
      </c>
      <c r="BB11" s="79">
        <v>1108285</v>
      </c>
      <c r="BC11" s="79">
        <v>739000</v>
      </c>
      <c r="BD11" s="79">
        <v>1847285</v>
      </c>
      <c r="BE11" s="79">
        <v>864078</v>
      </c>
      <c r="BF11" s="79">
        <v>1603078</v>
      </c>
      <c r="BG11" s="79">
        <v>2711363</v>
      </c>
      <c r="BH11" s="79">
        <v>615416</v>
      </c>
      <c r="BI11" s="79">
        <v>488745</v>
      </c>
      <c r="BJ11" s="79">
        <v>1104161</v>
      </c>
      <c r="BK11" s="79">
        <v>730092</v>
      </c>
      <c r="BL11" s="79">
        <v>1834253</v>
      </c>
      <c r="BM11" s="79">
        <v>886047</v>
      </c>
      <c r="BN11" s="79">
        <v>1616139</v>
      </c>
      <c r="BO11" s="79">
        <v>2720300</v>
      </c>
      <c r="BP11" s="79">
        <v>638445</v>
      </c>
      <c r="BQ11" s="79">
        <v>462141</v>
      </c>
      <c r="BR11" s="79">
        <v>1100586</v>
      </c>
      <c r="BS11" s="79">
        <v>734533</v>
      </c>
      <c r="BT11" s="79">
        <v>1835119</v>
      </c>
      <c r="BU11" s="79">
        <v>796731</v>
      </c>
      <c r="BV11" s="79">
        <v>1531264</v>
      </c>
      <c r="BW11" s="79">
        <v>2631850</v>
      </c>
      <c r="BX11" s="79">
        <v>566602</v>
      </c>
      <c r="BY11" s="79">
        <v>499240</v>
      </c>
      <c r="BZ11" s="79">
        <v>1065842</v>
      </c>
      <c r="CA11" s="79">
        <v>653957</v>
      </c>
      <c r="CB11" s="79">
        <v>1719799</v>
      </c>
      <c r="CC11" s="79">
        <v>763239</v>
      </c>
      <c r="CD11" s="79">
        <v>1417196</v>
      </c>
      <c r="CE11" s="79">
        <v>2483038</v>
      </c>
      <c r="CF11" s="79">
        <v>620956</v>
      </c>
      <c r="CG11" s="79">
        <v>535988</v>
      </c>
      <c r="CH11" s="79">
        <v>1156944</v>
      </c>
    </row>
    <row r="12" spans="2:86" x14ac:dyDescent="0.2">
      <c r="B12" s="120" t="s">
        <v>109</v>
      </c>
      <c r="C12" s="121">
        <v>1169755</v>
      </c>
      <c r="D12" s="121">
        <v>244705</v>
      </c>
      <c r="E12" s="121">
        <v>210782</v>
      </c>
      <c r="F12" s="121">
        <v>455487</v>
      </c>
      <c r="G12" s="121">
        <v>362918</v>
      </c>
      <c r="H12" s="121">
        <v>818405</v>
      </c>
      <c r="I12" s="121">
        <v>447743</v>
      </c>
      <c r="J12" s="121">
        <v>810661</v>
      </c>
      <c r="K12" s="121">
        <v>1266148</v>
      </c>
      <c r="L12" s="121">
        <v>232649</v>
      </c>
      <c r="M12" s="121">
        <v>244831</v>
      </c>
      <c r="N12" s="121">
        <v>477480</v>
      </c>
      <c r="O12" s="121">
        <v>389999</v>
      </c>
      <c r="P12" s="121">
        <v>867479</v>
      </c>
      <c r="Q12" s="121">
        <v>353003</v>
      </c>
      <c r="R12" s="121">
        <v>743002</v>
      </c>
      <c r="S12" s="121">
        <v>1220482</v>
      </c>
      <c r="T12" s="121">
        <v>239329</v>
      </c>
      <c r="U12" s="121">
        <v>312059</v>
      </c>
      <c r="V12" s="121">
        <v>551388</v>
      </c>
      <c r="W12" s="121">
        <v>421939</v>
      </c>
      <c r="X12" s="121">
        <v>973327</v>
      </c>
      <c r="Y12" s="121">
        <v>491011</v>
      </c>
      <c r="Z12" s="121">
        <v>912950</v>
      </c>
      <c r="AA12" s="121">
        <v>1464338</v>
      </c>
      <c r="AB12" s="121">
        <v>330046</v>
      </c>
      <c r="AC12" s="121">
        <v>318516</v>
      </c>
      <c r="AD12" s="121">
        <v>648562</v>
      </c>
      <c r="AE12" s="121">
        <v>476600</v>
      </c>
      <c r="AF12" s="121">
        <v>1125162</v>
      </c>
      <c r="AG12" s="121">
        <v>478658</v>
      </c>
      <c r="AH12" s="121">
        <v>955258</v>
      </c>
      <c r="AI12" s="121">
        <v>1603820</v>
      </c>
      <c r="AJ12" s="121">
        <v>298422</v>
      </c>
      <c r="AK12" s="121">
        <v>255277</v>
      </c>
      <c r="AL12" s="121">
        <v>553699</v>
      </c>
      <c r="AM12" s="121">
        <v>441053</v>
      </c>
      <c r="AN12" s="121">
        <v>994752</v>
      </c>
      <c r="AO12" s="121">
        <v>495131</v>
      </c>
      <c r="AP12" s="121">
        <v>936184</v>
      </c>
      <c r="AQ12" s="121">
        <v>1489883</v>
      </c>
      <c r="AR12" s="121">
        <v>377782</v>
      </c>
      <c r="AS12" s="121">
        <v>322941</v>
      </c>
      <c r="AT12" s="121">
        <v>700723</v>
      </c>
      <c r="AU12" s="121">
        <v>528725</v>
      </c>
      <c r="AV12" s="121">
        <v>1229448</v>
      </c>
      <c r="AW12" s="121">
        <v>615954</v>
      </c>
      <c r="AX12" s="121">
        <v>1144679</v>
      </c>
      <c r="AY12" s="121">
        <v>1845402</v>
      </c>
      <c r="AZ12" s="121">
        <v>475268</v>
      </c>
      <c r="BA12" s="121">
        <v>404256</v>
      </c>
      <c r="BB12" s="121">
        <v>879524</v>
      </c>
      <c r="BC12" s="121">
        <v>595605</v>
      </c>
      <c r="BD12" s="121">
        <v>1475129</v>
      </c>
      <c r="BE12" s="121">
        <v>671789</v>
      </c>
      <c r="BF12" s="121">
        <v>1267394</v>
      </c>
      <c r="BG12" s="121">
        <v>2146918</v>
      </c>
      <c r="BH12" s="121">
        <v>447640</v>
      </c>
      <c r="BI12" s="121">
        <v>385843</v>
      </c>
      <c r="BJ12" s="121">
        <v>833483</v>
      </c>
      <c r="BK12" s="121">
        <v>590822</v>
      </c>
      <c r="BL12" s="121">
        <v>1424305</v>
      </c>
      <c r="BM12" s="121">
        <v>653432</v>
      </c>
      <c r="BN12" s="121">
        <v>1244254</v>
      </c>
      <c r="BO12" s="121">
        <v>2077737</v>
      </c>
      <c r="BP12" s="121">
        <v>471063</v>
      </c>
      <c r="BQ12" s="121">
        <v>341100</v>
      </c>
      <c r="BR12" s="121">
        <v>812163</v>
      </c>
      <c r="BS12" s="121">
        <v>556776</v>
      </c>
      <c r="BT12" s="121">
        <v>1368939</v>
      </c>
      <c r="BU12" s="121">
        <v>530895</v>
      </c>
      <c r="BV12" s="121">
        <v>1087671</v>
      </c>
      <c r="BW12" s="121">
        <v>1899834</v>
      </c>
      <c r="BX12" s="121">
        <v>380848</v>
      </c>
      <c r="BY12" s="121">
        <v>394745</v>
      </c>
      <c r="BZ12" s="121">
        <v>775593</v>
      </c>
      <c r="CA12" s="121">
        <v>519459</v>
      </c>
      <c r="CB12" s="121">
        <v>1295052</v>
      </c>
      <c r="CC12" s="121">
        <v>575321</v>
      </c>
      <c r="CD12" s="121">
        <v>1094780</v>
      </c>
      <c r="CE12" s="121">
        <v>1870373</v>
      </c>
      <c r="CF12" s="121">
        <v>470696</v>
      </c>
      <c r="CG12" s="121">
        <v>414185</v>
      </c>
      <c r="CH12" s="121">
        <v>884881</v>
      </c>
    </row>
    <row r="13" spans="2:86" x14ac:dyDescent="0.2">
      <c r="B13" s="120" t="s">
        <v>110</v>
      </c>
      <c r="C13" s="121">
        <v>204632</v>
      </c>
      <c r="D13" s="121">
        <v>82123</v>
      </c>
      <c r="E13" s="121">
        <v>39658</v>
      </c>
      <c r="F13" s="121">
        <v>121781</v>
      </c>
      <c r="G13" s="121">
        <v>51047</v>
      </c>
      <c r="H13" s="121">
        <v>172828</v>
      </c>
      <c r="I13" s="121">
        <v>76483</v>
      </c>
      <c r="J13" s="121">
        <v>127530</v>
      </c>
      <c r="K13" s="121">
        <v>249311</v>
      </c>
      <c r="L13" s="121">
        <v>98719</v>
      </c>
      <c r="M13" s="121">
        <v>42048</v>
      </c>
      <c r="N13" s="121">
        <v>140767</v>
      </c>
      <c r="O13" s="121">
        <v>67896</v>
      </c>
      <c r="P13" s="121">
        <v>208663</v>
      </c>
      <c r="Q13" s="121">
        <v>146890</v>
      </c>
      <c r="R13" s="121">
        <v>214786</v>
      </c>
      <c r="S13" s="121">
        <v>355553</v>
      </c>
      <c r="T13" s="121">
        <v>132133</v>
      </c>
      <c r="U13" s="121">
        <v>59658</v>
      </c>
      <c r="V13" s="121">
        <v>191791</v>
      </c>
      <c r="W13" s="121">
        <v>53609</v>
      </c>
      <c r="X13" s="121">
        <v>245400</v>
      </c>
      <c r="Y13" s="121">
        <v>109624</v>
      </c>
      <c r="Z13" s="121">
        <v>163233</v>
      </c>
      <c r="AA13" s="121">
        <v>355024</v>
      </c>
      <c r="AB13" s="121">
        <v>126585</v>
      </c>
      <c r="AC13" s="121">
        <v>72485</v>
      </c>
      <c r="AD13" s="121">
        <v>199070</v>
      </c>
      <c r="AE13" s="121">
        <v>69770</v>
      </c>
      <c r="AF13" s="121">
        <v>268840</v>
      </c>
      <c r="AG13" s="121">
        <v>125926</v>
      </c>
      <c r="AH13" s="121">
        <v>195696</v>
      </c>
      <c r="AI13" s="121">
        <v>394766</v>
      </c>
      <c r="AJ13" s="121">
        <v>93713</v>
      </c>
      <c r="AK13" s="121">
        <v>51925</v>
      </c>
      <c r="AL13" s="121">
        <v>145638</v>
      </c>
      <c r="AM13" s="121">
        <v>70248</v>
      </c>
      <c r="AN13" s="121">
        <v>215886</v>
      </c>
      <c r="AO13" s="121">
        <v>125845</v>
      </c>
      <c r="AP13" s="121">
        <v>196093</v>
      </c>
      <c r="AQ13" s="121">
        <v>341731</v>
      </c>
      <c r="AR13" s="121">
        <v>117661</v>
      </c>
      <c r="AS13" s="121">
        <v>89697</v>
      </c>
      <c r="AT13" s="121">
        <v>207358</v>
      </c>
      <c r="AU13" s="121">
        <v>84290</v>
      </c>
      <c r="AV13" s="121">
        <v>291648</v>
      </c>
      <c r="AW13" s="121">
        <v>187400</v>
      </c>
      <c r="AX13" s="121">
        <v>271690</v>
      </c>
      <c r="AY13" s="121">
        <v>479048</v>
      </c>
      <c r="AZ13" s="121">
        <v>128303</v>
      </c>
      <c r="BA13" s="121">
        <v>100458</v>
      </c>
      <c r="BB13" s="121">
        <v>228761</v>
      </c>
      <c r="BC13" s="121">
        <v>143395</v>
      </c>
      <c r="BD13" s="121">
        <v>372156</v>
      </c>
      <c r="BE13" s="121">
        <v>192289</v>
      </c>
      <c r="BF13" s="121">
        <v>335684</v>
      </c>
      <c r="BG13" s="121">
        <v>564445</v>
      </c>
      <c r="BH13" s="121">
        <v>167776</v>
      </c>
      <c r="BI13" s="121">
        <v>102902</v>
      </c>
      <c r="BJ13" s="121">
        <v>270678</v>
      </c>
      <c r="BK13" s="121">
        <v>139270</v>
      </c>
      <c r="BL13" s="121">
        <v>409948</v>
      </c>
      <c r="BM13" s="121">
        <v>232615</v>
      </c>
      <c r="BN13" s="121">
        <v>371885</v>
      </c>
      <c r="BO13" s="121">
        <v>642563</v>
      </c>
      <c r="BP13" s="121">
        <v>167382</v>
      </c>
      <c r="BQ13" s="121">
        <v>121041</v>
      </c>
      <c r="BR13" s="121">
        <v>288423</v>
      </c>
      <c r="BS13" s="121">
        <v>177757</v>
      </c>
      <c r="BT13" s="121">
        <v>466180</v>
      </c>
      <c r="BU13" s="121">
        <v>265836</v>
      </c>
      <c r="BV13" s="121">
        <v>443593</v>
      </c>
      <c r="BW13" s="121">
        <v>732016</v>
      </c>
      <c r="BX13" s="121">
        <v>185754</v>
      </c>
      <c r="BY13" s="121">
        <v>104495</v>
      </c>
      <c r="BZ13" s="121">
        <v>290249</v>
      </c>
      <c r="CA13" s="121">
        <v>134498</v>
      </c>
      <c r="CB13" s="121">
        <v>424747</v>
      </c>
      <c r="CC13" s="121">
        <v>187918</v>
      </c>
      <c r="CD13" s="121">
        <v>322416</v>
      </c>
      <c r="CE13" s="121">
        <v>612665</v>
      </c>
      <c r="CF13" s="121">
        <v>150260</v>
      </c>
      <c r="CG13" s="121">
        <v>121803</v>
      </c>
      <c r="CH13" s="121">
        <v>272063</v>
      </c>
    </row>
    <row r="15" spans="2:86" x14ac:dyDescent="0.2">
      <c r="B15" s="44" t="s">
        <v>273</v>
      </c>
      <c r="C15" s="23" t="s">
        <v>79</v>
      </c>
      <c r="D15" s="24" t="s">
        <v>80</v>
      </c>
      <c r="E15" s="24" t="s">
        <v>81</v>
      </c>
      <c r="F15" s="24" t="s">
        <v>3</v>
      </c>
      <c r="G15" s="24" t="s">
        <v>82</v>
      </c>
      <c r="H15" s="24" t="s">
        <v>4</v>
      </c>
      <c r="I15" s="24" t="s">
        <v>83</v>
      </c>
      <c r="J15" s="24" t="s">
        <v>5</v>
      </c>
      <c r="K15" s="23" t="s">
        <v>6</v>
      </c>
      <c r="L15" s="24" t="s">
        <v>84</v>
      </c>
      <c r="M15" s="24" t="s">
        <v>85</v>
      </c>
      <c r="N15" s="24" t="s">
        <v>7</v>
      </c>
      <c r="O15" s="24" t="s">
        <v>86</v>
      </c>
      <c r="P15" s="24" t="s">
        <v>8</v>
      </c>
      <c r="Q15" s="24" t="s">
        <v>87</v>
      </c>
      <c r="R15" s="24" t="s">
        <v>9</v>
      </c>
      <c r="S15" s="23" t="s">
        <v>10</v>
      </c>
      <c r="T15" s="24" t="s">
        <v>88</v>
      </c>
      <c r="U15" s="24" t="s">
        <v>89</v>
      </c>
      <c r="V15" s="24" t="s">
        <v>11</v>
      </c>
      <c r="W15" s="24" t="s">
        <v>90</v>
      </c>
      <c r="X15" s="24" t="s">
        <v>12</v>
      </c>
      <c r="Y15" s="24" t="s">
        <v>91</v>
      </c>
      <c r="Z15" s="24" t="s">
        <v>13</v>
      </c>
      <c r="AA15" s="23" t="s">
        <v>14</v>
      </c>
      <c r="AB15" s="24" t="s">
        <v>92</v>
      </c>
      <c r="AC15" s="24" t="s">
        <v>93</v>
      </c>
      <c r="AD15" s="24" t="s">
        <v>15</v>
      </c>
      <c r="AE15" s="24" t="s">
        <v>94</v>
      </c>
      <c r="AF15" s="24" t="s">
        <v>16</v>
      </c>
      <c r="AG15" s="24" t="s">
        <v>95</v>
      </c>
      <c r="AH15" s="24" t="s">
        <v>17</v>
      </c>
      <c r="AI15" s="23" t="s">
        <v>18</v>
      </c>
      <c r="AJ15" s="24" t="s">
        <v>96</v>
      </c>
      <c r="AK15" s="24" t="s">
        <v>97</v>
      </c>
      <c r="AL15" s="24" t="s">
        <v>19</v>
      </c>
      <c r="AM15" s="24" t="s">
        <v>98</v>
      </c>
      <c r="AN15" s="24" t="s">
        <v>20</v>
      </c>
      <c r="AO15" s="24" t="s">
        <v>99</v>
      </c>
      <c r="AP15" s="24" t="s">
        <v>21</v>
      </c>
      <c r="AQ15" s="23" t="s">
        <v>22</v>
      </c>
      <c r="AR15" s="24" t="s">
        <v>100</v>
      </c>
      <c r="AS15" s="24" t="s">
        <v>101</v>
      </c>
      <c r="AT15" s="24" t="s">
        <v>23</v>
      </c>
      <c r="AU15" s="24" t="s">
        <v>102</v>
      </c>
      <c r="AV15" s="24" t="s">
        <v>24</v>
      </c>
      <c r="AW15" s="24" t="s">
        <v>103</v>
      </c>
      <c r="AX15" s="24" t="s">
        <v>25</v>
      </c>
      <c r="AY15" s="23" t="s">
        <v>26</v>
      </c>
      <c r="AZ15" s="24" t="s">
        <v>104</v>
      </c>
      <c r="BA15" s="24" t="s">
        <v>219</v>
      </c>
      <c r="BB15" s="24" t="s">
        <v>220</v>
      </c>
      <c r="BC15" s="24" t="s">
        <v>223</v>
      </c>
      <c r="BD15" s="24" t="s">
        <v>221</v>
      </c>
      <c r="BE15" s="24" t="s">
        <v>236</v>
      </c>
      <c r="BF15" s="24" t="s">
        <v>237</v>
      </c>
      <c r="BG15" s="24" t="s">
        <v>238</v>
      </c>
      <c r="BH15" s="24" t="s">
        <v>244</v>
      </c>
      <c r="BI15" s="24" t="s">
        <v>258</v>
      </c>
      <c r="BJ15" s="24" t="s">
        <v>259</v>
      </c>
      <c r="BK15" s="24" t="s">
        <v>260</v>
      </c>
      <c r="BL15" s="24" t="s">
        <v>261</v>
      </c>
      <c r="BM15" s="24" t="s">
        <v>262</v>
      </c>
      <c r="BN15" s="24" t="s">
        <v>263</v>
      </c>
      <c r="BO15" s="23" t="s">
        <v>264</v>
      </c>
      <c r="BP15" s="24" t="s">
        <v>278</v>
      </c>
      <c r="BQ15" s="24" t="s">
        <v>280</v>
      </c>
      <c r="BR15" s="24" t="s">
        <v>281</v>
      </c>
      <c r="BS15" s="24" t="s">
        <v>282</v>
      </c>
      <c r="BT15" s="24" t="s">
        <v>283</v>
      </c>
      <c r="BU15" s="24" t="s">
        <v>289</v>
      </c>
      <c r="BV15" s="24" t="s">
        <v>290</v>
      </c>
      <c r="BW15" s="23" t="s">
        <v>288</v>
      </c>
      <c r="BX15" s="23" t="s">
        <v>307</v>
      </c>
      <c r="BY15" s="23" t="s">
        <v>309</v>
      </c>
      <c r="BZ15" s="23" t="s">
        <v>310</v>
      </c>
      <c r="CA15" s="23" t="s">
        <v>314</v>
      </c>
      <c r="CB15" s="23" t="s">
        <v>313</v>
      </c>
      <c r="CC15" s="23" t="s">
        <v>318</v>
      </c>
      <c r="CD15" s="23" t="s">
        <v>316</v>
      </c>
      <c r="CE15" s="23" t="s">
        <v>317</v>
      </c>
      <c r="CF15" s="23" t="s">
        <v>319</v>
      </c>
      <c r="CG15" s="23" t="s">
        <v>320</v>
      </c>
      <c r="CH15" s="23" t="s">
        <v>321</v>
      </c>
    </row>
    <row r="16" spans="2:86" x14ac:dyDescent="0.2">
      <c r="B16" s="33" t="s">
        <v>109</v>
      </c>
      <c r="C16" s="37">
        <v>0.85099999999999998</v>
      </c>
      <c r="D16" s="37">
        <v>0.749</v>
      </c>
      <c r="E16" s="37">
        <v>0.84199999999999997</v>
      </c>
      <c r="F16" s="37">
        <v>0.78900000000000003</v>
      </c>
      <c r="G16" s="37">
        <v>0.877</v>
      </c>
      <c r="H16" s="37">
        <v>0.82599999999999996</v>
      </c>
      <c r="I16" s="37">
        <v>0.85399999999999998</v>
      </c>
      <c r="J16" s="37">
        <v>0.86399999999999999</v>
      </c>
      <c r="K16" s="37">
        <v>0.83499999999999996</v>
      </c>
      <c r="L16" s="37">
        <v>0.70199999999999996</v>
      </c>
      <c r="M16" s="37">
        <v>0.85299999999999998</v>
      </c>
      <c r="N16" s="37">
        <v>0.77200000000000002</v>
      </c>
      <c r="O16" s="37">
        <v>0.85199999999999998</v>
      </c>
      <c r="P16" s="37">
        <v>0.80600000000000005</v>
      </c>
      <c r="Q16" s="37">
        <v>0.70599999999999996</v>
      </c>
      <c r="R16" s="37">
        <v>0.77600000000000002</v>
      </c>
      <c r="S16" s="37">
        <v>0.77400000000000002</v>
      </c>
      <c r="T16" s="37">
        <v>0.64400000000000002</v>
      </c>
      <c r="U16" s="37">
        <v>0.84</v>
      </c>
      <c r="V16" s="37">
        <v>0.74199999999999999</v>
      </c>
      <c r="W16" s="37">
        <v>0.88700000000000001</v>
      </c>
      <c r="X16" s="37">
        <v>0.79900000000000004</v>
      </c>
      <c r="Y16" s="37">
        <v>0.81699999999999995</v>
      </c>
      <c r="Z16" s="37">
        <v>0.84799999999999998</v>
      </c>
      <c r="AA16" s="37">
        <v>0.80500000000000005</v>
      </c>
      <c r="AB16" s="37">
        <v>0.72299999999999998</v>
      </c>
      <c r="AC16" s="37">
        <v>0.81499999999999995</v>
      </c>
      <c r="AD16" s="37">
        <v>0.76500000000000001</v>
      </c>
      <c r="AE16" s="37">
        <v>0.872</v>
      </c>
      <c r="AF16" s="37">
        <v>0.80700000000000005</v>
      </c>
      <c r="AG16" s="37">
        <v>0.79200000000000004</v>
      </c>
      <c r="AH16" s="37">
        <v>0.83</v>
      </c>
      <c r="AI16" s="37">
        <v>0.80200000000000005</v>
      </c>
      <c r="AJ16" s="37">
        <v>0.76100000000000001</v>
      </c>
      <c r="AK16" s="37">
        <v>0.83099999999999996</v>
      </c>
      <c r="AL16" s="37">
        <v>0.79200000000000004</v>
      </c>
      <c r="AM16" s="37">
        <v>0.86299999999999999</v>
      </c>
      <c r="AN16" s="37">
        <v>0.82199999999999995</v>
      </c>
      <c r="AO16" s="37">
        <v>0.79700000000000004</v>
      </c>
      <c r="AP16" s="37">
        <v>0.82699999999999996</v>
      </c>
      <c r="AQ16" s="37">
        <v>0.81299999999999994</v>
      </c>
      <c r="AR16" s="37">
        <v>0.76300000000000001</v>
      </c>
      <c r="AS16" s="37">
        <v>0.78300000000000003</v>
      </c>
      <c r="AT16" s="37">
        <v>0.77200000000000002</v>
      </c>
      <c r="AU16" s="37">
        <v>0.86199999999999999</v>
      </c>
      <c r="AV16" s="37">
        <v>0.80800000000000005</v>
      </c>
      <c r="AW16" s="37">
        <v>0.76700000000000002</v>
      </c>
      <c r="AX16" s="37">
        <v>0.80800000000000005</v>
      </c>
      <c r="AY16" s="37">
        <v>0.79400000000000004</v>
      </c>
      <c r="AZ16" s="37">
        <v>0.78700000000000003</v>
      </c>
      <c r="BA16" s="37">
        <v>0.80100000000000005</v>
      </c>
      <c r="BB16" s="37">
        <v>0.79400000000000004</v>
      </c>
      <c r="BC16" s="37">
        <v>0.80600000000000005</v>
      </c>
      <c r="BD16" s="37">
        <v>0.79900000000000004</v>
      </c>
      <c r="BE16" s="37">
        <v>0.77700000000000002</v>
      </c>
      <c r="BF16" s="37">
        <v>0.79100000000000004</v>
      </c>
      <c r="BG16" s="37">
        <v>0.79200000000000004</v>
      </c>
      <c r="BH16" s="37">
        <v>0.72699999999999998</v>
      </c>
      <c r="BI16" s="37">
        <v>0.78900000000000003</v>
      </c>
      <c r="BJ16" s="37">
        <v>0.755</v>
      </c>
      <c r="BK16" s="37">
        <v>0.80900000000000005</v>
      </c>
      <c r="BL16" s="37">
        <v>0.77700000000000002</v>
      </c>
      <c r="BM16" s="37">
        <v>0.73799999999999999</v>
      </c>
      <c r="BN16" s="37">
        <v>0.77</v>
      </c>
      <c r="BO16" s="37">
        <v>0.76400000000000001</v>
      </c>
      <c r="BP16" s="37">
        <v>0.73799999999999999</v>
      </c>
      <c r="BQ16" s="37">
        <v>0.73799999999999999</v>
      </c>
      <c r="BR16" s="37">
        <v>0.73799999999999999</v>
      </c>
      <c r="BS16" s="37">
        <v>0.75800000000000001</v>
      </c>
      <c r="BT16" s="37">
        <v>0.746</v>
      </c>
      <c r="BU16" s="37">
        <v>0.66600000000000004</v>
      </c>
      <c r="BV16" s="37">
        <v>0.71</v>
      </c>
      <c r="BW16" s="37">
        <v>0.72199999999999998</v>
      </c>
      <c r="BX16" s="37">
        <v>0.67200000000000004</v>
      </c>
      <c r="BY16" s="37">
        <v>0.79100000000000004</v>
      </c>
      <c r="BZ16" s="37">
        <v>0.72799999999999998</v>
      </c>
      <c r="CA16" s="37">
        <v>0.79400000000000004</v>
      </c>
      <c r="CB16" s="37">
        <v>0.753</v>
      </c>
      <c r="CC16" s="37">
        <v>0.754</v>
      </c>
      <c r="CD16" s="37">
        <v>0.77200000000000002</v>
      </c>
      <c r="CE16" s="37">
        <v>0.753</v>
      </c>
      <c r="CF16" s="37">
        <v>0.75800000000000001</v>
      </c>
      <c r="CG16" s="37">
        <v>0.77300000000000002</v>
      </c>
      <c r="CH16" s="37">
        <v>0.76500000000000001</v>
      </c>
    </row>
    <row r="17" spans="2:86" x14ac:dyDescent="0.2">
      <c r="B17" s="33" t="s">
        <v>110</v>
      </c>
      <c r="C17" s="37">
        <v>0.14899999999999999</v>
      </c>
      <c r="D17" s="37">
        <v>0.251</v>
      </c>
      <c r="E17" s="37">
        <v>0.158</v>
      </c>
      <c r="F17" s="37">
        <v>0.21099999999999999</v>
      </c>
      <c r="G17" s="37">
        <v>0.123</v>
      </c>
      <c r="H17" s="37">
        <v>0.17399999999999999</v>
      </c>
      <c r="I17" s="37">
        <v>0.14599999999999999</v>
      </c>
      <c r="J17" s="37">
        <v>0.13600000000000001</v>
      </c>
      <c r="K17" s="37">
        <v>0.16500000000000001</v>
      </c>
      <c r="L17" s="37">
        <v>0.29799999999999999</v>
      </c>
      <c r="M17" s="37">
        <v>0.14699999999999999</v>
      </c>
      <c r="N17" s="37">
        <v>0.22800000000000001</v>
      </c>
      <c r="O17" s="37">
        <v>0.14799999999999999</v>
      </c>
      <c r="P17" s="37">
        <v>0.19400000000000001</v>
      </c>
      <c r="Q17" s="37">
        <v>0.29399999999999998</v>
      </c>
      <c r="R17" s="37">
        <v>0.224</v>
      </c>
      <c r="S17" s="37">
        <v>0.22600000000000001</v>
      </c>
      <c r="T17" s="37">
        <v>0.35599999999999998</v>
      </c>
      <c r="U17" s="37">
        <v>0.16</v>
      </c>
      <c r="V17" s="37">
        <v>0.25800000000000001</v>
      </c>
      <c r="W17" s="37">
        <v>0.113</v>
      </c>
      <c r="X17" s="37">
        <v>0.20100000000000001</v>
      </c>
      <c r="Y17" s="37">
        <v>0.183</v>
      </c>
      <c r="Z17" s="37">
        <v>0.152</v>
      </c>
      <c r="AA17" s="37">
        <v>0.19500000000000001</v>
      </c>
      <c r="AB17" s="37">
        <v>0.27700000000000002</v>
      </c>
      <c r="AC17" s="37">
        <v>0.185</v>
      </c>
      <c r="AD17" s="37">
        <v>0.23499999999999999</v>
      </c>
      <c r="AE17" s="37">
        <v>0.128</v>
      </c>
      <c r="AF17" s="37">
        <v>0.193</v>
      </c>
      <c r="AG17" s="37">
        <v>0.20799999999999999</v>
      </c>
      <c r="AH17" s="37">
        <v>0.17</v>
      </c>
      <c r="AI17" s="37">
        <v>0.19800000000000001</v>
      </c>
      <c r="AJ17" s="37">
        <v>0.23899999999999999</v>
      </c>
      <c r="AK17" s="37">
        <v>0.16900000000000001</v>
      </c>
      <c r="AL17" s="37">
        <v>0.20799999999999999</v>
      </c>
      <c r="AM17" s="37">
        <v>0.13700000000000001</v>
      </c>
      <c r="AN17" s="37">
        <v>0.17799999999999999</v>
      </c>
      <c r="AO17" s="37">
        <v>0.20300000000000001</v>
      </c>
      <c r="AP17" s="37">
        <v>0.17299999999999999</v>
      </c>
      <c r="AQ17" s="37">
        <v>0.187</v>
      </c>
      <c r="AR17" s="37">
        <v>0.23699999999999999</v>
      </c>
      <c r="AS17" s="37">
        <v>0.217</v>
      </c>
      <c r="AT17" s="37">
        <v>0.22800000000000001</v>
      </c>
      <c r="AU17" s="37">
        <v>0.13800000000000001</v>
      </c>
      <c r="AV17" s="37">
        <v>0.192</v>
      </c>
      <c r="AW17" s="37">
        <v>0.23300000000000001</v>
      </c>
      <c r="AX17" s="37">
        <v>0.192</v>
      </c>
      <c r="AY17" s="37">
        <v>0.20599999999999999</v>
      </c>
      <c r="AZ17" s="37">
        <v>0.21299999999999999</v>
      </c>
      <c r="BA17" s="37">
        <v>0.19900000000000001</v>
      </c>
      <c r="BB17" s="37">
        <v>0.20599999999999999</v>
      </c>
      <c r="BC17" s="37">
        <v>0.19400000000000001</v>
      </c>
      <c r="BD17" s="37">
        <v>0.20100000000000001</v>
      </c>
      <c r="BE17" s="37">
        <v>0.223</v>
      </c>
      <c r="BF17" s="37">
        <v>0.20899999999999999</v>
      </c>
      <c r="BG17" s="37">
        <v>0.20799999999999999</v>
      </c>
      <c r="BH17" s="37">
        <v>0.27300000000000002</v>
      </c>
      <c r="BI17" s="37">
        <v>0.21099999999999999</v>
      </c>
      <c r="BJ17" s="37">
        <v>0.245</v>
      </c>
      <c r="BK17" s="37">
        <v>0.191</v>
      </c>
      <c r="BL17" s="37">
        <v>0.223</v>
      </c>
      <c r="BM17" s="37">
        <v>0.26200000000000001</v>
      </c>
      <c r="BN17" s="37">
        <v>0.23</v>
      </c>
      <c r="BO17" s="37">
        <v>0.23599999999999999</v>
      </c>
      <c r="BP17" s="37">
        <v>0.26200000000000001</v>
      </c>
      <c r="BQ17" s="37">
        <v>0.26200000000000001</v>
      </c>
      <c r="BR17" s="37">
        <v>0.26200000000000001</v>
      </c>
      <c r="BS17" s="37">
        <v>0.24199999999999999</v>
      </c>
      <c r="BT17" s="37">
        <v>0.254</v>
      </c>
      <c r="BU17" s="37">
        <v>0.33400000000000002</v>
      </c>
      <c r="BV17" s="37">
        <v>0.28999999999999998</v>
      </c>
      <c r="BW17" s="37">
        <v>0.27800000000000002</v>
      </c>
      <c r="BX17" s="37">
        <v>0.32800000000000001</v>
      </c>
      <c r="BY17" s="37">
        <v>0.20899999999999999</v>
      </c>
      <c r="BZ17" s="37">
        <v>0.27200000000000002</v>
      </c>
      <c r="CA17" s="37">
        <v>0.20599999999999999</v>
      </c>
      <c r="CB17" s="37">
        <v>0.247</v>
      </c>
      <c r="CC17" s="37">
        <v>0.246</v>
      </c>
      <c r="CD17" s="37">
        <v>0.22800000000000001</v>
      </c>
      <c r="CE17" s="37">
        <v>0.247</v>
      </c>
      <c r="CF17" s="37">
        <v>0.24199999999999999</v>
      </c>
      <c r="CG17" s="37">
        <v>0.22700000000000001</v>
      </c>
      <c r="CH17" s="37">
        <v>0.23499999999999999</v>
      </c>
    </row>
    <row r="18" spans="2:86" x14ac:dyDescent="0.2">
      <c r="B18" s="42" t="s">
        <v>136</v>
      </c>
      <c r="C18" s="43">
        <v>1</v>
      </c>
      <c r="D18" s="43">
        <v>1</v>
      </c>
      <c r="E18" s="43">
        <v>1</v>
      </c>
      <c r="F18" s="43">
        <v>1</v>
      </c>
      <c r="G18" s="43">
        <v>1</v>
      </c>
      <c r="H18" s="43">
        <v>1</v>
      </c>
      <c r="I18" s="43">
        <v>1</v>
      </c>
      <c r="J18" s="43">
        <v>1</v>
      </c>
      <c r="K18" s="43">
        <v>1</v>
      </c>
      <c r="L18" s="43">
        <v>1</v>
      </c>
      <c r="M18" s="43">
        <v>1</v>
      </c>
      <c r="N18" s="43">
        <v>1</v>
      </c>
      <c r="O18" s="43">
        <v>1</v>
      </c>
      <c r="P18" s="43">
        <v>1</v>
      </c>
      <c r="Q18" s="43">
        <v>1</v>
      </c>
      <c r="R18" s="43">
        <v>1</v>
      </c>
      <c r="S18" s="43">
        <v>1</v>
      </c>
      <c r="T18" s="43">
        <v>1</v>
      </c>
      <c r="U18" s="43">
        <v>1</v>
      </c>
      <c r="V18" s="43">
        <v>1</v>
      </c>
      <c r="W18" s="43">
        <v>1</v>
      </c>
      <c r="X18" s="43">
        <v>1</v>
      </c>
      <c r="Y18" s="43">
        <v>1</v>
      </c>
      <c r="Z18" s="43">
        <v>1</v>
      </c>
      <c r="AA18" s="43">
        <v>1</v>
      </c>
      <c r="AB18" s="43">
        <v>1</v>
      </c>
      <c r="AC18" s="43">
        <v>1</v>
      </c>
      <c r="AD18" s="43">
        <v>1</v>
      </c>
      <c r="AE18" s="43">
        <v>1</v>
      </c>
      <c r="AF18" s="43">
        <v>1</v>
      </c>
      <c r="AG18" s="43">
        <v>1</v>
      </c>
      <c r="AH18" s="43">
        <v>1</v>
      </c>
      <c r="AI18" s="43">
        <v>1</v>
      </c>
      <c r="AJ18" s="43">
        <v>1</v>
      </c>
      <c r="AK18" s="43">
        <v>1</v>
      </c>
      <c r="AL18" s="43">
        <v>1</v>
      </c>
      <c r="AM18" s="43">
        <v>1</v>
      </c>
      <c r="AN18" s="43">
        <v>1</v>
      </c>
      <c r="AO18" s="43">
        <v>1</v>
      </c>
      <c r="AP18" s="43">
        <v>1</v>
      </c>
      <c r="AQ18" s="43">
        <v>1</v>
      </c>
      <c r="AR18" s="43">
        <v>1</v>
      </c>
      <c r="AS18" s="43">
        <v>1</v>
      </c>
      <c r="AT18" s="43">
        <v>1</v>
      </c>
      <c r="AU18" s="43">
        <v>1</v>
      </c>
      <c r="AV18" s="43">
        <v>1</v>
      </c>
      <c r="AW18" s="43">
        <v>1</v>
      </c>
      <c r="AX18" s="43">
        <v>1</v>
      </c>
      <c r="AY18" s="43">
        <v>1</v>
      </c>
      <c r="AZ18" s="43">
        <v>1</v>
      </c>
      <c r="BA18" s="43">
        <v>1</v>
      </c>
      <c r="BB18" s="43">
        <v>1</v>
      </c>
      <c r="BC18" s="43">
        <v>1</v>
      </c>
      <c r="BD18" s="43">
        <v>1</v>
      </c>
      <c r="BE18" s="43">
        <v>1</v>
      </c>
      <c r="BF18" s="43">
        <v>1</v>
      </c>
      <c r="BG18" s="43">
        <v>1</v>
      </c>
      <c r="BH18" s="43">
        <v>1</v>
      </c>
      <c r="BI18" s="43">
        <v>1</v>
      </c>
      <c r="BJ18" s="43">
        <v>1</v>
      </c>
      <c r="BK18" s="43">
        <v>1</v>
      </c>
      <c r="BL18" s="43">
        <v>1</v>
      </c>
      <c r="BM18" s="43">
        <v>1</v>
      </c>
      <c r="BN18" s="43">
        <v>1</v>
      </c>
      <c r="BO18" s="43">
        <v>1</v>
      </c>
      <c r="BP18" s="43">
        <v>1</v>
      </c>
      <c r="BQ18" s="43">
        <v>1</v>
      </c>
      <c r="BR18" s="43">
        <v>1</v>
      </c>
      <c r="BS18" s="43">
        <v>1</v>
      </c>
      <c r="BT18" s="43">
        <v>1</v>
      </c>
      <c r="BU18" s="43">
        <v>1</v>
      </c>
      <c r="BV18" s="43">
        <v>1</v>
      </c>
      <c r="BW18" s="43">
        <v>1</v>
      </c>
      <c r="BX18" s="43">
        <v>1</v>
      </c>
      <c r="BY18" s="43">
        <v>1</v>
      </c>
      <c r="BZ18" s="43">
        <v>1</v>
      </c>
      <c r="CA18" s="43">
        <v>1</v>
      </c>
      <c r="CB18" s="43">
        <v>1</v>
      </c>
      <c r="CC18" s="43">
        <v>1</v>
      </c>
      <c r="CD18" s="43">
        <v>1</v>
      </c>
      <c r="CE18" s="43">
        <v>1</v>
      </c>
      <c r="CF18" s="43">
        <v>1</v>
      </c>
      <c r="CG18" s="43">
        <v>1</v>
      </c>
      <c r="CH18" s="43">
        <v>1</v>
      </c>
    </row>
    <row r="20" spans="2:86" x14ac:dyDescent="0.2">
      <c r="B20" s="44" t="s">
        <v>274</v>
      </c>
      <c r="C20" s="23" t="s">
        <v>79</v>
      </c>
      <c r="D20" s="24" t="s">
        <v>80</v>
      </c>
      <c r="E20" s="24" t="s">
        <v>81</v>
      </c>
      <c r="F20" s="24" t="s">
        <v>3</v>
      </c>
      <c r="G20" s="24" t="s">
        <v>82</v>
      </c>
      <c r="H20" s="24" t="s">
        <v>4</v>
      </c>
      <c r="I20" s="24" t="s">
        <v>83</v>
      </c>
      <c r="J20" s="24" t="s">
        <v>5</v>
      </c>
      <c r="K20" s="23" t="s">
        <v>6</v>
      </c>
      <c r="L20" s="24" t="s">
        <v>84</v>
      </c>
      <c r="M20" s="24" t="s">
        <v>85</v>
      </c>
      <c r="N20" s="24" t="s">
        <v>7</v>
      </c>
      <c r="O20" s="24" t="s">
        <v>86</v>
      </c>
      <c r="P20" s="24" t="s">
        <v>8</v>
      </c>
      <c r="Q20" s="24" t="s">
        <v>87</v>
      </c>
      <c r="R20" s="24" t="s">
        <v>9</v>
      </c>
      <c r="S20" s="23" t="s">
        <v>10</v>
      </c>
      <c r="T20" s="24" t="s">
        <v>88</v>
      </c>
      <c r="U20" s="24" t="s">
        <v>89</v>
      </c>
      <c r="V20" s="24" t="s">
        <v>11</v>
      </c>
      <c r="W20" s="24" t="s">
        <v>90</v>
      </c>
      <c r="X20" s="24" t="s">
        <v>12</v>
      </c>
      <c r="Y20" s="24" t="s">
        <v>91</v>
      </c>
      <c r="Z20" s="24" t="s">
        <v>13</v>
      </c>
      <c r="AA20" s="23" t="s">
        <v>14</v>
      </c>
      <c r="AB20" s="24" t="s">
        <v>92</v>
      </c>
      <c r="AC20" s="24" t="s">
        <v>93</v>
      </c>
      <c r="AD20" s="24" t="s">
        <v>15</v>
      </c>
      <c r="AE20" s="24" t="s">
        <v>94</v>
      </c>
      <c r="AF20" s="24" t="s">
        <v>16</v>
      </c>
      <c r="AG20" s="24" t="s">
        <v>95</v>
      </c>
      <c r="AH20" s="24" t="s">
        <v>17</v>
      </c>
      <c r="AI20" s="23" t="s">
        <v>18</v>
      </c>
      <c r="AJ20" s="24" t="s">
        <v>96</v>
      </c>
      <c r="AK20" s="24" t="s">
        <v>97</v>
      </c>
      <c r="AL20" s="24" t="s">
        <v>19</v>
      </c>
      <c r="AM20" s="24" t="s">
        <v>98</v>
      </c>
      <c r="AN20" s="24" t="s">
        <v>20</v>
      </c>
      <c r="AO20" s="24" t="s">
        <v>99</v>
      </c>
      <c r="AP20" s="24" t="s">
        <v>21</v>
      </c>
      <c r="AQ20" s="23" t="s">
        <v>22</v>
      </c>
      <c r="AR20" s="24" t="s">
        <v>100</v>
      </c>
      <c r="AS20" s="24" t="s">
        <v>101</v>
      </c>
      <c r="AT20" s="24" t="s">
        <v>23</v>
      </c>
      <c r="AU20" s="24" t="s">
        <v>102</v>
      </c>
      <c r="AV20" s="24" t="s">
        <v>24</v>
      </c>
      <c r="AW20" s="24" t="s">
        <v>103</v>
      </c>
      <c r="AX20" s="24" t="s">
        <v>25</v>
      </c>
      <c r="AY20" s="23" t="s">
        <v>26</v>
      </c>
      <c r="AZ20" s="24" t="s">
        <v>104</v>
      </c>
      <c r="BA20" s="24" t="s">
        <v>219</v>
      </c>
      <c r="BB20" s="24" t="s">
        <v>220</v>
      </c>
      <c r="BC20" s="24" t="s">
        <v>223</v>
      </c>
      <c r="BD20" s="24" t="s">
        <v>221</v>
      </c>
      <c r="BE20" s="24" t="s">
        <v>236</v>
      </c>
      <c r="BF20" s="24" t="s">
        <v>237</v>
      </c>
      <c r="BG20" s="24" t="s">
        <v>238</v>
      </c>
      <c r="BH20" s="24" t="s">
        <v>244</v>
      </c>
      <c r="BI20" s="24" t="s">
        <v>258</v>
      </c>
      <c r="BJ20" s="24" t="s">
        <v>259</v>
      </c>
      <c r="BK20" s="24" t="s">
        <v>260</v>
      </c>
      <c r="BL20" s="24" t="s">
        <v>261</v>
      </c>
      <c r="BM20" s="24" t="s">
        <v>262</v>
      </c>
      <c r="BN20" s="24" t="s">
        <v>263</v>
      </c>
      <c r="BO20" s="23" t="s">
        <v>264</v>
      </c>
      <c r="BP20" s="24" t="s">
        <v>278</v>
      </c>
      <c r="BQ20" s="24" t="s">
        <v>280</v>
      </c>
      <c r="BR20" s="24" t="s">
        <v>281</v>
      </c>
      <c r="BS20" s="24" t="s">
        <v>282</v>
      </c>
      <c r="BT20" s="24" t="s">
        <v>283</v>
      </c>
      <c r="BU20" s="24" t="s">
        <v>289</v>
      </c>
      <c r="BV20" s="24" t="s">
        <v>290</v>
      </c>
      <c r="BW20" s="23" t="s">
        <v>288</v>
      </c>
      <c r="BX20" s="23" t="s">
        <v>307</v>
      </c>
      <c r="BY20" s="23" t="s">
        <v>309</v>
      </c>
      <c r="BZ20" s="23" t="s">
        <v>310</v>
      </c>
      <c r="CA20" s="23" t="s">
        <v>314</v>
      </c>
      <c r="CB20" s="23" t="s">
        <v>313</v>
      </c>
      <c r="CC20" s="23" t="s">
        <v>318</v>
      </c>
      <c r="CD20" s="23" t="s">
        <v>316</v>
      </c>
      <c r="CE20" s="23" t="s">
        <v>317</v>
      </c>
      <c r="CF20" s="23" t="s">
        <v>319</v>
      </c>
      <c r="CG20" s="23" t="s">
        <v>320</v>
      </c>
      <c r="CH20" s="23" t="s">
        <v>321</v>
      </c>
    </row>
    <row r="21" spans="2:86" x14ac:dyDescent="0.2">
      <c r="B21" s="33" t="s">
        <v>109</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7">
        <v>0</v>
      </c>
      <c r="AN21" s="37">
        <v>0</v>
      </c>
      <c r="AO21" s="37">
        <v>0</v>
      </c>
      <c r="AP21" s="37">
        <v>0</v>
      </c>
      <c r="AQ21" s="37">
        <v>0</v>
      </c>
      <c r="AR21" s="37">
        <v>0</v>
      </c>
      <c r="AS21" s="37">
        <v>0</v>
      </c>
      <c r="AT21" s="37">
        <v>0</v>
      </c>
      <c r="AU21" s="37">
        <v>0</v>
      </c>
      <c r="AV21" s="37">
        <v>0</v>
      </c>
      <c r="AW21" s="37">
        <v>0</v>
      </c>
      <c r="AX21" s="37">
        <v>0</v>
      </c>
      <c r="AY21" s="37">
        <v>0</v>
      </c>
      <c r="AZ21" s="37">
        <v>0</v>
      </c>
      <c r="BA21" s="37">
        <v>0</v>
      </c>
      <c r="BB21" s="37">
        <v>0</v>
      </c>
      <c r="BC21" s="37">
        <v>0</v>
      </c>
      <c r="BD21" s="37">
        <v>0</v>
      </c>
      <c r="BE21" s="37">
        <v>0</v>
      </c>
      <c r="BF21" s="37">
        <v>0</v>
      </c>
      <c r="BG21" s="37">
        <v>0</v>
      </c>
      <c r="BH21" s="37">
        <v>0</v>
      </c>
      <c r="BI21" s="37">
        <v>0</v>
      </c>
      <c r="BJ21" s="37">
        <v>0</v>
      </c>
      <c r="BK21" s="37">
        <v>0</v>
      </c>
      <c r="BL21" s="37">
        <v>0</v>
      </c>
      <c r="BM21" s="37">
        <v>8.9999999999999993E-3</v>
      </c>
      <c r="BN21" s="37">
        <v>8.9999999999999993E-3</v>
      </c>
      <c r="BO21" s="37">
        <v>8.9999999999999993E-3</v>
      </c>
      <c r="BP21" s="37">
        <v>0</v>
      </c>
      <c r="BQ21" s="37">
        <v>0.18</v>
      </c>
      <c r="BR21" s="37">
        <v>4.2000000000000003E-2</v>
      </c>
      <c r="BS21" s="37">
        <v>0.39800000000000002</v>
      </c>
      <c r="BT21" s="37">
        <v>0.214</v>
      </c>
      <c r="BU21" s="37">
        <v>0.63500000000000001</v>
      </c>
      <c r="BV21" s="37">
        <v>0.5</v>
      </c>
      <c r="BW21" s="37">
        <v>0.32600000000000001</v>
      </c>
      <c r="BX21" s="37">
        <v>0</v>
      </c>
      <c r="BY21" s="37">
        <v>0</v>
      </c>
      <c r="BZ21" s="37">
        <v>0</v>
      </c>
      <c r="CA21" s="37">
        <v>0</v>
      </c>
      <c r="CB21" s="37">
        <v>0</v>
      </c>
      <c r="CC21" s="37">
        <v>0</v>
      </c>
      <c r="CD21" s="37">
        <v>0</v>
      </c>
      <c r="CE21" s="37">
        <v>0</v>
      </c>
      <c r="CF21" s="37">
        <v>0</v>
      </c>
      <c r="CG21" s="37">
        <v>0</v>
      </c>
      <c r="CH21" s="37">
        <v>0</v>
      </c>
    </row>
    <row r="22" spans="2:86" x14ac:dyDescent="0.2">
      <c r="B22" s="33" t="s">
        <v>110</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7">
        <v>0</v>
      </c>
      <c r="AN22" s="37">
        <v>0</v>
      </c>
      <c r="AO22" s="37">
        <v>0</v>
      </c>
      <c r="AP22" s="37">
        <v>0</v>
      </c>
      <c r="AQ22" s="37">
        <v>0</v>
      </c>
      <c r="AR22" s="37">
        <v>0</v>
      </c>
      <c r="AS22" s="37">
        <v>0</v>
      </c>
      <c r="AT22" s="37">
        <v>0</v>
      </c>
      <c r="AU22" s="37">
        <v>0</v>
      </c>
      <c r="AV22" s="37">
        <v>0</v>
      </c>
      <c r="AW22" s="37">
        <v>0</v>
      </c>
      <c r="AX22" s="37">
        <v>0</v>
      </c>
      <c r="AY22" s="37">
        <v>0</v>
      </c>
      <c r="AZ22" s="37">
        <v>0</v>
      </c>
      <c r="BA22" s="37">
        <v>0</v>
      </c>
      <c r="BB22" s="37">
        <v>0</v>
      </c>
      <c r="BC22" s="37">
        <v>0</v>
      </c>
      <c r="BD22" s="37">
        <v>0</v>
      </c>
      <c r="BE22" s="37">
        <v>0</v>
      </c>
      <c r="BF22" s="37">
        <v>0</v>
      </c>
      <c r="BG22" s="37">
        <v>0</v>
      </c>
      <c r="BH22" s="37">
        <v>0</v>
      </c>
      <c r="BI22" s="37">
        <v>1</v>
      </c>
      <c r="BJ22" s="37">
        <v>1</v>
      </c>
      <c r="BK22" s="37">
        <v>0</v>
      </c>
      <c r="BL22" s="37">
        <v>1</v>
      </c>
      <c r="BM22" s="37">
        <v>0.99099999999999999</v>
      </c>
      <c r="BN22" s="37">
        <v>0.99099999999999999</v>
      </c>
      <c r="BO22" s="37">
        <v>0.99099999999999999</v>
      </c>
      <c r="BP22" s="37">
        <v>1</v>
      </c>
      <c r="BQ22" s="37">
        <v>0.82</v>
      </c>
      <c r="BR22" s="37">
        <v>0.95799999999999996</v>
      </c>
      <c r="BS22" s="37">
        <v>0.60199999999999998</v>
      </c>
      <c r="BT22" s="37">
        <v>0.78600000000000003</v>
      </c>
      <c r="BU22" s="37">
        <v>0.36499999999999999</v>
      </c>
      <c r="BV22" s="37">
        <v>0.5</v>
      </c>
      <c r="BW22" s="37">
        <v>0.67400000000000004</v>
      </c>
      <c r="BX22" s="37">
        <v>0</v>
      </c>
      <c r="BY22" s="37">
        <v>0</v>
      </c>
      <c r="BZ22" s="37">
        <v>0</v>
      </c>
      <c r="CA22" s="37">
        <v>0</v>
      </c>
      <c r="CB22" s="37">
        <v>0</v>
      </c>
      <c r="CC22" s="37">
        <v>0</v>
      </c>
      <c r="CD22" s="37">
        <v>0</v>
      </c>
      <c r="CE22" s="37">
        <v>0</v>
      </c>
      <c r="CF22" s="37">
        <v>0</v>
      </c>
      <c r="CG22" s="37">
        <v>0</v>
      </c>
      <c r="CH22" s="37">
        <v>0</v>
      </c>
    </row>
    <row r="23" spans="2:86" x14ac:dyDescent="0.2">
      <c r="B23" s="42" t="s">
        <v>136</v>
      </c>
      <c r="C23" s="43">
        <v>0</v>
      </c>
      <c r="D23" s="43">
        <v>0</v>
      </c>
      <c r="E23" s="43">
        <v>0</v>
      </c>
      <c r="F23" s="43">
        <v>0</v>
      </c>
      <c r="G23" s="43">
        <v>0</v>
      </c>
      <c r="H23" s="43">
        <v>0</v>
      </c>
      <c r="I23" s="43">
        <v>0</v>
      </c>
      <c r="J23" s="43">
        <v>0</v>
      </c>
      <c r="K23" s="43">
        <v>0</v>
      </c>
      <c r="L23" s="43">
        <v>0</v>
      </c>
      <c r="M23" s="43">
        <v>0</v>
      </c>
      <c r="N23" s="43">
        <v>0</v>
      </c>
      <c r="O23" s="43">
        <v>0</v>
      </c>
      <c r="P23" s="43">
        <v>0</v>
      </c>
      <c r="Q23" s="43">
        <v>0</v>
      </c>
      <c r="R23" s="43">
        <v>0</v>
      </c>
      <c r="S23" s="43">
        <v>0</v>
      </c>
      <c r="T23" s="43">
        <v>0</v>
      </c>
      <c r="U23" s="43">
        <v>0</v>
      </c>
      <c r="V23" s="43">
        <v>0</v>
      </c>
      <c r="W23" s="43">
        <v>0</v>
      </c>
      <c r="X23" s="43">
        <v>0</v>
      </c>
      <c r="Y23" s="43">
        <v>0</v>
      </c>
      <c r="Z23" s="43">
        <v>0</v>
      </c>
      <c r="AA23" s="43">
        <v>0</v>
      </c>
      <c r="AB23" s="43">
        <v>0</v>
      </c>
      <c r="AC23" s="43">
        <v>0</v>
      </c>
      <c r="AD23" s="43">
        <v>0</v>
      </c>
      <c r="AE23" s="43">
        <v>0</v>
      </c>
      <c r="AF23" s="43">
        <v>0</v>
      </c>
      <c r="AG23" s="43">
        <v>0</v>
      </c>
      <c r="AH23" s="43">
        <v>0</v>
      </c>
      <c r="AI23" s="43">
        <v>0</v>
      </c>
      <c r="AJ23" s="43">
        <v>0</v>
      </c>
      <c r="AK23" s="43">
        <v>0</v>
      </c>
      <c r="AL23" s="43">
        <v>0</v>
      </c>
      <c r="AM23" s="43">
        <v>0</v>
      </c>
      <c r="AN23" s="43">
        <v>0</v>
      </c>
      <c r="AO23" s="43">
        <v>0</v>
      </c>
      <c r="AP23" s="43">
        <v>0</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43">
        <v>0</v>
      </c>
      <c r="BH23" s="43">
        <v>0</v>
      </c>
      <c r="BI23" s="43">
        <v>1</v>
      </c>
      <c r="BJ23" s="43">
        <v>1</v>
      </c>
      <c r="BK23" s="43">
        <v>0</v>
      </c>
      <c r="BL23" s="43">
        <v>1</v>
      </c>
      <c r="BM23" s="43">
        <v>1</v>
      </c>
      <c r="BN23" s="43">
        <v>1</v>
      </c>
      <c r="BO23" s="43">
        <v>1</v>
      </c>
      <c r="BP23" s="43">
        <v>1</v>
      </c>
      <c r="BQ23" s="43">
        <v>1</v>
      </c>
      <c r="BR23" s="43">
        <v>1</v>
      </c>
      <c r="BS23" s="43">
        <v>0</v>
      </c>
      <c r="BT23" s="43">
        <v>1</v>
      </c>
      <c r="BU23" s="43">
        <v>1</v>
      </c>
      <c r="BV23" s="43">
        <v>1</v>
      </c>
      <c r="BW23" s="43">
        <v>1</v>
      </c>
      <c r="BX23" s="43">
        <v>0</v>
      </c>
      <c r="BY23" s="43">
        <v>0</v>
      </c>
      <c r="BZ23" s="43">
        <v>0</v>
      </c>
      <c r="CA23" s="43">
        <v>0</v>
      </c>
      <c r="CB23" s="43">
        <v>0</v>
      </c>
      <c r="CC23" s="43">
        <v>0</v>
      </c>
      <c r="CD23" s="43">
        <v>0</v>
      </c>
      <c r="CE23" s="43">
        <v>0</v>
      </c>
      <c r="CF23" s="43">
        <v>0</v>
      </c>
      <c r="CG23" s="43">
        <v>0</v>
      </c>
      <c r="CH23" s="43">
        <v>0</v>
      </c>
    </row>
    <row r="25" spans="2:86" x14ac:dyDescent="0.2">
      <c r="B25" s="44" t="s">
        <v>275</v>
      </c>
      <c r="C25" s="23" t="s">
        <v>79</v>
      </c>
      <c r="D25" s="24" t="s">
        <v>80</v>
      </c>
      <c r="E25" s="24" t="s">
        <v>81</v>
      </c>
      <c r="F25" s="24" t="s">
        <v>3</v>
      </c>
      <c r="G25" s="24" t="s">
        <v>82</v>
      </c>
      <c r="H25" s="24" t="s">
        <v>4</v>
      </c>
      <c r="I25" s="24" t="s">
        <v>83</v>
      </c>
      <c r="J25" s="24" t="s">
        <v>5</v>
      </c>
      <c r="K25" s="23" t="s">
        <v>6</v>
      </c>
      <c r="L25" s="24" t="s">
        <v>84</v>
      </c>
      <c r="M25" s="24" t="s">
        <v>85</v>
      </c>
      <c r="N25" s="24" t="s">
        <v>7</v>
      </c>
      <c r="O25" s="24" t="s">
        <v>86</v>
      </c>
      <c r="P25" s="24" t="s">
        <v>8</v>
      </c>
      <c r="Q25" s="24" t="s">
        <v>87</v>
      </c>
      <c r="R25" s="24" t="s">
        <v>9</v>
      </c>
      <c r="S25" s="23" t="s">
        <v>10</v>
      </c>
      <c r="T25" s="24" t="s">
        <v>88</v>
      </c>
      <c r="U25" s="24" t="s">
        <v>89</v>
      </c>
      <c r="V25" s="24" t="s">
        <v>11</v>
      </c>
      <c r="W25" s="24" t="s">
        <v>90</v>
      </c>
      <c r="X25" s="24" t="s">
        <v>12</v>
      </c>
      <c r="Y25" s="24" t="s">
        <v>91</v>
      </c>
      <c r="Z25" s="24" t="s">
        <v>13</v>
      </c>
      <c r="AA25" s="23" t="s">
        <v>14</v>
      </c>
      <c r="AB25" s="24" t="s">
        <v>92</v>
      </c>
      <c r="AC25" s="24" t="s">
        <v>93</v>
      </c>
      <c r="AD25" s="24" t="s">
        <v>15</v>
      </c>
      <c r="AE25" s="24" t="s">
        <v>94</v>
      </c>
      <c r="AF25" s="24" t="s">
        <v>16</v>
      </c>
      <c r="AG25" s="24" t="s">
        <v>95</v>
      </c>
      <c r="AH25" s="24" t="s">
        <v>17</v>
      </c>
      <c r="AI25" s="23" t="s">
        <v>18</v>
      </c>
      <c r="AJ25" s="24" t="s">
        <v>96</v>
      </c>
      <c r="AK25" s="24" t="s">
        <v>97</v>
      </c>
      <c r="AL25" s="24" t="s">
        <v>19</v>
      </c>
      <c r="AM25" s="24" t="s">
        <v>98</v>
      </c>
      <c r="AN25" s="24" t="s">
        <v>20</v>
      </c>
      <c r="AO25" s="24" t="s">
        <v>99</v>
      </c>
      <c r="AP25" s="24" t="s">
        <v>21</v>
      </c>
      <c r="AQ25" s="23" t="s">
        <v>22</v>
      </c>
      <c r="AR25" s="24" t="s">
        <v>100</v>
      </c>
      <c r="AS25" s="24" t="s">
        <v>101</v>
      </c>
      <c r="AT25" s="24" t="s">
        <v>23</v>
      </c>
      <c r="AU25" s="24" t="s">
        <v>102</v>
      </c>
      <c r="AV25" s="24" t="s">
        <v>24</v>
      </c>
      <c r="AW25" s="24" t="s">
        <v>103</v>
      </c>
      <c r="AX25" s="24" t="s">
        <v>25</v>
      </c>
      <c r="AY25" s="23" t="s">
        <v>26</v>
      </c>
      <c r="AZ25" s="24" t="s">
        <v>104</v>
      </c>
      <c r="BA25" s="24" t="s">
        <v>219</v>
      </c>
      <c r="BB25" s="24" t="s">
        <v>220</v>
      </c>
      <c r="BC25" s="24" t="s">
        <v>223</v>
      </c>
      <c r="BD25" s="24" t="s">
        <v>221</v>
      </c>
      <c r="BE25" s="24" t="s">
        <v>236</v>
      </c>
      <c r="BF25" s="24" t="s">
        <v>237</v>
      </c>
      <c r="BG25" s="24" t="s">
        <v>238</v>
      </c>
      <c r="BH25" s="24" t="s">
        <v>244</v>
      </c>
      <c r="BI25" s="24" t="s">
        <v>258</v>
      </c>
      <c r="BJ25" s="24" t="s">
        <v>259</v>
      </c>
      <c r="BK25" s="24" t="s">
        <v>260</v>
      </c>
      <c r="BL25" s="24" t="s">
        <v>261</v>
      </c>
      <c r="BM25" s="24" t="s">
        <v>262</v>
      </c>
      <c r="BN25" s="24" t="s">
        <v>263</v>
      </c>
      <c r="BO25" s="23" t="s">
        <v>264</v>
      </c>
      <c r="BP25" s="24" t="s">
        <v>278</v>
      </c>
      <c r="BQ25" s="24" t="s">
        <v>280</v>
      </c>
      <c r="BR25" s="24" t="s">
        <v>281</v>
      </c>
      <c r="BS25" s="24" t="s">
        <v>282</v>
      </c>
      <c r="BT25" s="24" t="s">
        <v>283</v>
      </c>
      <c r="BU25" s="24" t="s">
        <v>289</v>
      </c>
      <c r="BV25" s="24" t="s">
        <v>290</v>
      </c>
      <c r="BW25" s="23" t="s">
        <v>288</v>
      </c>
      <c r="BX25" s="23" t="s">
        <v>307</v>
      </c>
      <c r="BY25" s="23" t="s">
        <v>309</v>
      </c>
      <c r="BZ25" s="23" t="s">
        <v>310</v>
      </c>
      <c r="CA25" s="23" t="s">
        <v>314</v>
      </c>
      <c r="CB25" s="23" t="s">
        <v>313</v>
      </c>
      <c r="CC25" s="23" t="s">
        <v>318</v>
      </c>
      <c r="CD25" s="23" t="s">
        <v>316</v>
      </c>
      <c r="CE25" s="23" t="s">
        <v>317</v>
      </c>
      <c r="CF25" s="23" t="s">
        <v>319</v>
      </c>
      <c r="CG25" s="23" t="s">
        <v>320</v>
      </c>
      <c r="CH25" s="23" t="s">
        <v>321</v>
      </c>
    </row>
    <row r="26" spans="2:86" x14ac:dyDescent="0.2">
      <c r="B26" s="33" t="s">
        <v>109</v>
      </c>
      <c r="C26" s="37">
        <v>0.85099999999999998</v>
      </c>
      <c r="D26" s="37">
        <v>0.749</v>
      </c>
      <c r="E26" s="37">
        <v>0.84199999999999997</v>
      </c>
      <c r="F26" s="37">
        <v>0.78900000000000003</v>
      </c>
      <c r="G26" s="37">
        <v>0.877</v>
      </c>
      <c r="H26" s="37">
        <v>0.82599999999999996</v>
      </c>
      <c r="I26" s="37">
        <v>0.85399999999999998</v>
      </c>
      <c r="J26" s="37">
        <v>0.86399999999999999</v>
      </c>
      <c r="K26" s="37">
        <v>0.83499999999999996</v>
      </c>
      <c r="L26" s="37">
        <v>0.70199999999999996</v>
      </c>
      <c r="M26" s="37">
        <v>0.85299999999999998</v>
      </c>
      <c r="N26" s="37">
        <v>0.77200000000000002</v>
      </c>
      <c r="O26" s="37">
        <v>0.85199999999999998</v>
      </c>
      <c r="P26" s="37">
        <v>0.80600000000000005</v>
      </c>
      <c r="Q26" s="37">
        <v>0.70599999999999996</v>
      </c>
      <c r="R26" s="37">
        <v>0.77600000000000002</v>
      </c>
      <c r="S26" s="37">
        <v>0.77400000000000002</v>
      </c>
      <c r="T26" s="37">
        <v>0.64400000000000002</v>
      </c>
      <c r="U26" s="37">
        <v>0.84</v>
      </c>
      <c r="V26" s="37">
        <v>0.74199999999999999</v>
      </c>
      <c r="W26" s="37">
        <v>0.88700000000000001</v>
      </c>
      <c r="X26" s="37">
        <v>0.79900000000000004</v>
      </c>
      <c r="Y26" s="37">
        <v>0.81699999999999995</v>
      </c>
      <c r="Z26" s="37">
        <v>0.84799999999999998</v>
      </c>
      <c r="AA26" s="37">
        <v>0.80500000000000005</v>
      </c>
      <c r="AB26" s="37">
        <v>0.72299999999999998</v>
      </c>
      <c r="AC26" s="37">
        <v>0.81499999999999995</v>
      </c>
      <c r="AD26" s="37">
        <v>0.76500000000000001</v>
      </c>
      <c r="AE26" s="37">
        <v>0.872</v>
      </c>
      <c r="AF26" s="37">
        <v>0.80700000000000005</v>
      </c>
      <c r="AG26" s="37">
        <v>0.79200000000000004</v>
      </c>
      <c r="AH26" s="37">
        <v>0.83</v>
      </c>
      <c r="AI26" s="37">
        <v>0.80200000000000005</v>
      </c>
      <c r="AJ26" s="37">
        <v>0.76100000000000001</v>
      </c>
      <c r="AK26" s="37">
        <v>0.83099999999999996</v>
      </c>
      <c r="AL26" s="37">
        <v>0.79200000000000004</v>
      </c>
      <c r="AM26" s="37">
        <v>0.86299999999999999</v>
      </c>
      <c r="AN26" s="37">
        <v>0.82199999999999995</v>
      </c>
      <c r="AO26" s="37">
        <v>0.79700000000000004</v>
      </c>
      <c r="AP26" s="37">
        <v>0.82699999999999996</v>
      </c>
      <c r="AQ26" s="37">
        <v>0.81299999999999994</v>
      </c>
      <c r="AR26" s="37">
        <v>0.76300000000000001</v>
      </c>
      <c r="AS26" s="37">
        <v>0.78300000000000003</v>
      </c>
      <c r="AT26" s="37">
        <v>0.77200000000000002</v>
      </c>
      <c r="AU26" s="37">
        <v>0.86199999999999999</v>
      </c>
      <c r="AV26" s="37">
        <v>0.80800000000000005</v>
      </c>
      <c r="AW26" s="37">
        <v>0.76700000000000002</v>
      </c>
      <c r="AX26" s="37">
        <v>0.80800000000000005</v>
      </c>
      <c r="AY26" s="37">
        <v>0.79400000000000004</v>
      </c>
      <c r="AZ26" s="37">
        <v>0.78700000000000003</v>
      </c>
      <c r="BA26" s="37">
        <v>0.80100000000000005</v>
      </c>
      <c r="BB26" s="37">
        <v>0.79400000000000004</v>
      </c>
      <c r="BC26" s="37">
        <v>0.80600000000000005</v>
      </c>
      <c r="BD26" s="37">
        <v>0.79900000000000004</v>
      </c>
      <c r="BE26" s="37">
        <v>0.77700000000000002</v>
      </c>
      <c r="BF26" s="37">
        <v>0.79100000000000004</v>
      </c>
      <c r="BG26" s="37">
        <v>0.79200000000000004</v>
      </c>
      <c r="BH26" s="37">
        <v>0.72699999999999998</v>
      </c>
      <c r="BI26" s="37">
        <v>0.78900000000000003</v>
      </c>
      <c r="BJ26" s="37">
        <v>0.755</v>
      </c>
      <c r="BK26" s="37">
        <v>0.80900000000000005</v>
      </c>
      <c r="BL26" s="37">
        <v>0.77700000000000002</v>
      </c>
      <c r="BM26" s="37">
        <v>0.73699999999999999</v>
      </c>
      <c r="BN26" s="37">
        <v>0.77</v>
      </c>
      <c r="BO26" s="37">
        <v>0.76400000000000001</v>
      </c>
      <c r="BP26" s="37">
        <v>0.73799999999999999</v>
      </c>
      <c r="BQ26" s="37">
        <v>0.73799999999999999</v>
      </c>
      <c r="BR26" s="37">
        <v>0.73799999999999999</v>
      </c>
      <c r="BS26" s="37">
        <v>0.75800000000000001</v>
      </c>
      <c r="BT26" s="37">
        <v>0.746</v>
      </c>
      <c r="BU26" s="37">
        <v>0.66600000000000004</v>
      </c>
      <c r="BV26" s="37">
        <v>0.71</v>
      </c>
      <c r="BW26" s="37">
        <v>0.72199999999999998</v>
      </c>
      <c r="BX26" s="37">
        <v>0.67200000000000004</v>
      </c>
      <c r="BY26" s="37">
        <v>0.79100000000000004</v>
      </c>
      <c r="BZ26" s="37">
        <v>0.72799999999999998</v>
      </c>
      <c r="CA26" s="37">
        <v>0.79400000000000004</v>
      </c>
      <c r="CB26" s="37">
        <v>0.753</v>
      </c>
      <c r="CC26" s="37">
        <v>0.754</v>
      </c>
      <c r="CD26" s="37">
        <v>0.77200000000000002</v>
      </c>
      <c r="CE26" s="37">
        <v>0.753</v>
      </c>
      <c r="CF26" s="37">
        <v>0.75800000000000001</v>
      </c>
      <c r="CG26" s="37">
        <v>0.77300000000000002</v>
      </c>
      <c r="CH26" s="37">
        <v>0.76500000000000001</v>
      </c>
    </row>
    <row r="27" spans="2:86" x14ac:dyDescent="0.2">
      <c r="B27" s="33" t="s">
        <v>110</v>
      </c>
      <c r="C27" s="37">
        <v>0.14899999999999999</v>
      </c>
      <c r="D27" s="37">
        <v>0.251</v>
      </c>
      <c r="E27" s="37">
        <v>0.158</v>
      </c>
      <c r="F27" s="37">
        <v>0.21099999999999999</v>
      </c>
      <c r="G27" s="37">
        <v>0.123</v>
      </c>
      <c r="H27" s="37">
        <v>0.17399999999999999</v>
      </c>
      <c r="I27" s="37">
        <v>0.14599999999999999</v>
      </c>
      <c r="J27" s="37">
        <v>0.13600000000000001</v>
      </c>
      <c r="K27" s="37">
        <v>0.16500000000000001</v>
      </c>
      <c r="L27" s="37">
        <v>0.29799999999999999</v>
      </c>
      <c r="M27" s="37">
        <v>0.14699999999999999</v>
      </c>
      <c r="N27" s="37">
        <v>0.22800000000000001</v>
      </c>
      <c r="O27" s="37">
        <v>0.14799999999999999</v>
      </c>
      <c r="P27" s="37">
        <v>0.19400000000000001</v>
      </c>
      <c r="Q27" s="37">
        <v>0.29399999999999998</v>
      </c>
      <c r="R27" s="37">
        <v>0.224</v>
      </c>
      <c r="S27" s="37">
        <v>0.22600000000000001</v>
      </c>
      <c r="T27" s="37">
        <v>0.35599999999999998</v>
      </c>
      <c r="U27" s="37">
        <v>0.16</v>
      </c>
      <c r="V27" s="37">
        <v>0.25800000000000001</v>
      </c>
      <c r="W27" s="37">
        <v>0.113</v>
      </c>
      <c r="X27" s="37">
        <v>0.20100000000000001</v>
      </c>
      <c r="Y27" s="37">
        <v>0.183</v>
      </c>
      <c r="Z27" s="37">
        <v>0.152</v>
      </c>
      <c r="AA27" s="37">
        <v>0.19500000000000001</v>
      </c>
      <c r="AB27" s="37">
        <v>0.27700000000000002</v>
      </c>
      <c r="AC27" s="37">
        <v>0.185</v>
      </c>
      <c r="AD27" s="37">
        <v>0.23499999999999999</v>
      </c>
      <c r="AE27" s="37">
        <v>0.128</v>
      </c>
      <c r="AF27" s="37">
        <v>0.193</v>
      </c>
      <c r="AG27" s="37">
        <v>0.20799999999999999</v>
      </c>
      <c r="AH27" s="37">
        <v>0.17</v>
      </c>
      <c r="AI27" s="37">
        <v>0.19800000000000001</v>
      </c>
      <c r="AJ27" s="37">
        <v>0.23899999999999999</v>
      </c>
      <c r="AK27" s="37">
        <v>0.16900000000000001</v>
      </c>
      <c r="AL27" s="37">
        <v>0.20799999999999999</v>
      </c>
      <c r="AM27" s="37">
        <v>0.13700000000000001</v>
      </c>
      <c r="AN27" s="37">
        <v>0.17799999999999999</v>
      </c>
      <c r="AO27" s="37">
        <v>0.20300000000000001</v>
      </c>
      <c r="AP27" s="37">
        <v>0.17299999999999999</v>
      </c>
      <c r="AQ27" s="37">
        <v>0.187</v>
      </c>
      <c r="AR27" s="37">
        <v>0.23699999999999999</v>
      </c>
      <c r="AS27" s="37">
        <v>0.217</v>
      </c>
      <c r="AT27" s="37">
        <v>0.22800000000000001</v>
      </c>
      <c r="AU27" s="37">
        <v>0.13800000000000001</v>
      </c>
      <c r="AV27" s="37">
        <v>0.192</v>
      </c>
      <c r="AW27" s="37">
        <v>0.23300000000000001</v>
      </c>
      <c r="AX27" s="37">
        <v>0.192</v>
      </c>
      <c r="AY27" s="37">
        <v>0.20599999999999999</v>
      </c>
      <c r="AZ27" s="37">
        <v>0.21299999999999999</v>
      </c>
      <c r="BA27" s="37">
        <v>0.19900000000000001</v>
      </c>
      <c r="BB27" s="37">
        <v>0.20599999999999999</v>
      </c>
      <c r="BC27" s="37">
        <v>0.19400000000000001</v>
      </c>
      <c r="BD27" s="37">
        <v>0.20100000000000001</v>
      </c>
      <c r="BE27" s="37">
        <v>0.223</v>
      </c>
      <c r="BF27" s="37">
        <v>0.20899999999999999</v>
      </c>
      <c r="BG27" s="37">
        <v>0.20799999999999999</v>
      </c>
      <c r="BH27" s="37">
        <v>0.27300000000000002</v>
      </c>
      <c r="BI27" s="37">
        <v>0.21099999999999999</v>
      </c>
      <c r="BJ27" s="37">
        <v>0.245</v>
      </c>
      <c r="BK27" s="37">
        <v>0.191</v>
      </c>
      <c r="BL27" s="37">
        <v>0.223</v>
      </c>
      <c r="BM27" s="37">
        <v>0.26300000000000001</v>
      </c>
      <c r="BN27" s="37">
        <v>0.23</v>
      </c>
      <c r="BO27" s="37">
        <v>0.23599999999999999</v>
      </c>
      <c r="BP27" s="37">
        <v>0.26200000000000001</v>
      </c>
      <c r="BQ27" s="37">
        <v>0.26200000000000001</v>
      </c>
      <c r="BR27" s="37">
        <v>0.26200000000000001</v>
      </c>
      <c r="BS27" s="37">
        <v>0.24199999999999999</v>
      </c>
      <c r="BT27" s="37">
        <v>0.254</v>
      </c>
      <c r="BU27" s="37">
        <v>0.33400000000000002</v>
      </c>
      <c r="BV27" s="37">
        <v>0.28999999999999998</v>
      </c>
      <c r="BW27" s="37">
        <v>0.27800000000000002</v>
      </c>
      <c r="BX27" s="37">
        <v>0.32800000000000001</v>
      </c>
      <c r="BY27" s="37">
        <v>0.20899999999999999</v>
      </c>
      <c r="BZ27" s="37">
        <v>0.27200000000000002</v>
      </c>
      <c r="CA27" s="37">
        <v>0.20599999999999999</v>
      </c>
      <c r="CB27" s="37">
        <v>0.247</v>
      </c>
      <c r="CC27" s="37">
        <v>0.246</v>
      </c>
      <c r="CD27" s="37">
        <v>0.22800000000000001</v>
      </c>
      <c r="CE27" s="37">
        <v>0.247</v>
      </c>
      <c r="CF27" s="37">
        <v>0.24199999999999999</v>
      </c>
      <c r="CG27" s="37">
        <v>0.22700000000000001</v>
      </c>
      <c r="CH27" s="37">
        <v>0.23499999999999999</v>
      </c>
    </row>
    <row r="28" spans="2:86" x14ac:dyDescent="0.2">
      <c r="B28" s="42" t="s">
        <v>136</v>
      </c>
      <c r="C28" s="43">
        <v>1</v>
      </c>
      <c r="D28" s="43">
        <v>1</v>
      </c>
      <c r="E28" s="43">
        <v>1</v>
      </c>
      <c r="F28" s="43">
        <v>1</v>
      </c>
      <c r="G28" s="43">
        <v>1</v>
      </c>
      <c r="H28" s="43">
        <v>1</v>
      </c>
      <c r="I28" s="43">
        <v>1</v>
      </c>
      <c r="J28" s="43">
        <v>1</v>
      </c>
      <c r="K28" s="43">
        <v>1</v>
      </c>
      <c r="L28" s="43">
        <v>1</v>
      </c>
      <c r="M28" s="43">
        <v>1</v>
      </c>
      <c r="N28" s="43">
        <v>1</v>
      </c>
      <c r="O28" s="43">
        <v>1</v>
      </c>
      <c r="P28" s="43">
        <v>1</v>
      </c>
      <c r="Q28" s="43">
        <v>1</v>
      </c>
      <c r="R28" s="43">
        <v>1</v>
      </c>
      <c r="S28" s="43">
        <v>1</v>
      </c>
      <c r="T28" s="43">
        <v>1</v>
      </c>
      <c r="U28" s="43">
        <v>1</v>
      </c>
      <c r="V28" s="43">
        <v>1</v>
      </c>
      <c r="W28" s="43">
        <v>1</v>
      </c>
      <c r="X28" s="43">
        <v>1</v>
      </c>
      <c r="Y28" s="43">
        <v>1</v>
      </c>
      <c r="Z28" s="43">
        <v>1</v>
      </c>
      <c r="AA28" s="43">
        <v>1</v>
      </c>
      <c r="AB28" s="43">
        <v>1</v>
      </c>
      <c r="AC28" s="43">
        <v>1</v>
      </c>
      <c r="AD28" s="43">
        <v>1</v>
      </c>
      <c r="AE28" s="43">
        <v>1</v>
      </c>
      <c r="AF28" s="43">
        <v>1</v>
      </c>
      <c r="AG28" s="43">
        <v>1</v>
      </c>
      <c r="AH28" s="43">
        <v>1</v>
      </c>
      <c r="AI28" s="43">
        <v>1</v>
      </c>
      <c r="AJ28" s="43">
        <v>1</v>
      </c>
      <c r="AK28" s="43">
        <v>1</v>
      </c>
      <c r="AL28" s="43">
        <v>1</v>
      </c>
      <c r="AM28" s="43">
        <v>1</v>
      </c>
      <c r="AN28" s="43">
        <v>1</v>
      </c>
      <c r="AO28" s="43">
        <v>1</v>
      </c>
      <c r="AP28" s="43">
        <v>1</v>
      </c>
      <c r="AQ28" s="43">
        <v>1</v>
      </c>
      <c r="AR28" s="43">
        <v>1</v>
      </c>
      <c r="AS28" s="43">
        <v>1</v>
      </c>
      <c r="AT28" s="43">
        <v>1</v>
      </c>
      <c r="AU28" s="43">
        <v>1</v>
      </c>
      <c r="AV28" s="43">
        <v>1</v>
      </c>
      <c r="AW28" s="43">
        <v>1</v>
      </c>
      <c r="AX28" s="43">
        <v>1</v>
      </c>
      <c r="AY28" s="43">
        <v>1</v>
      </c>
      <c r="AZ28" s="43">
        <v>1</v>
      </c>
      <c r="BA28" s="43">
        <v>1</v>
      </c>
      <c r="BB28" s="43">
        <v>1</v>
      </c>
      <c r="BC28" s="43">
        <v>1</v>
      </c>
      <c r="BD28" s="43">
        <v>1</v>
      </c>
      <c r="BE28" s="43">
        <v>1</v>
      </c>
      <c r="BF28" s="43">
        <v>1</v>
      </c>
      <c r="BG28" s="43">
        <v>1</v>
      </c>
      <c r="BH28" s="43">
        <v>1</v>
      </c>
      <c r="BI28" s="43">
        <v>1</v>
      </c>
      <c r="BJ28" s="43">
        <v>1</v>
      </c>
      <c r="BK28" s="43">
        <v>1</v>
      </c>
      <c r="BL28" s="43">
        <v>1</v>
      </c>
      <c r="BM28" s="43">
        <v>1</v>
      </c>
      <c r="BN28" s="43">
        <v>1</v>
      </c>
      <c r="BO28" s="43">
        <v>1</v>
      </c>
      <c r="BP28" s="43">
        <v>1</v>
      </c>
      <c r="BQ28" s="43">
        <v>1</v>
      </c>
      <c r="BR28" s="43">
        <v>1</v>
      </c>
      <c r="BS28" s="43">
        <v>1</v>
      </c>
      <c r="BT28" s="43">
        <v>1</v>
      </c>
      <c r="BU28" s="43">
        <v>1</v>
      </c>
      <c r="BV28" s="43">
        <v>1</v>
      </c>
      <c r="BW28" s="43">
        <v>1</v>
      </c>
      <c r="BX28" s="43">
        <v>1</v>
      </c>
      <c r="BY28" s="43">
        <v>1</v>
      </c>
      <c r="BZ28" s="43">
        <v>1</v>
      </c>
      <c r="CA28" s="43">
        <v>1</v>
      </c>
      <c r="CB28" s="43">
        <v>1</v>
      </c>
      <c r="CC28" s="43">
        <v>1</v>
      </c>
      <c r="CD28" s="43">
        <v>1</v>
      </c>
      <c r="CE28" s="43">
        <v>1</v>
      </c>
      <c r="CF28" s="43">
        <v>1</v>
      </c>
      <c r="CG28" s="43">
        <v>1</v>
      </c>
      <c r="CH28" s="43">
        <v>1</v>
      </c>
    </row>
    <row r="30" spans="2:86" x14ac:dyDescent="0.2">
      <c r="B30" s="44" t="s">
        <v>276</v>
      </c>
      <c r="C30" s="23" t="s">
        <v>79</v>
      </c>
      <c r="D30" s="24" t="s">
        <v>80</v>
      </c>
      <c r="E30" s="24" t="s">
        <v>81</v>
      </c>
      <c r="F30" s="24" t="s">
        <v>3</v>
      </c>
      <c r="G30" s="24" t="s">
        <v>82</v>
      </c>
      <c r="H30" s="24" t="s">
        <v>4</v>
      </c>
      <c r="I30" s="24" t="s">
        <v>83</v>
      </c>
      <c r="J30" s="24" t="s">
        <v>5</v>
      </c>
      <c r="K30" s="23" t="s">
        <v>6</v>
      </c>
      <c r="L30" s="24" t="s">
        <v>84</v>
      </c>
      <c r="M30" s="24" t="s">
        <v>85</v>
      </c>
      <c r="N30" s="24" t="s">
        <v>7</v>
      </c>
      <c r="O30" s="24" t="s">
        <v>86</v>
      </c>
      <c r="P30" s="24" t="s">
        <v>8</v>
      </c>
      <c r="Q30" s="24" t="s">
        <v>87</v>
      </c>
      <c r="R30" s="24" t="s">
        <v>9</v>
      </c>
      <c r="S30" s="23" t="s">
        <v>10</v>
      </c>
      <c r="T30" s="24" t="s">
        <v>88</v>
      </c>
      <c r="U30" s="24" t="s">
        <v>89</v>
      </c>
      <c r="V30" s="24" t="s">
        <v>11</v>
      </c>
      <c r="W30" s="24" t="s">
        <v>90</v>
      </c>
      <c r="X30" s="24" t="s">
        <v>12</v>
      </c>
      <c r="Y30" s="24" t="s">
        <v>91</v>
      </c>
      <c r="Z30" s="24" t="s">
        <v>13</v>
      </c>
      <c r="AA30" s="23" t="s">
        <v>14</v>
      </c>
      <c r="AB30" s="24" t="s">
        <v>92</v>
      </c>
      <c r="AC30" s="24" t="s">
        <v>93</v>
      </c>
      <c r="AD30" s="24" t="s">
        <v>15</v>
      </c>
      <c r="AE30" s="24" t="s">
        <v>94</v>
      </c>
      <c r="AF30" s="24" t="s">
        <v>16</v>
      </c>
      <c r="AG30" s="24" t="s">
        <v>95</v>
      </c>
      <c r="AH30" s="24" t="s">
        <v>17</v>
      </c>
      <c r="AI30" s="23" t="s">
        <v>18</v>
      </c>
      <c r="AJ30" s="24" t="s">
        <v>96</v>
      </c>
      <c r="AK30" s="24" t="s">
        <v>97</v>
      </c>
      <c r="AL30" s="24" t="s">
        <v>19</v>
      </c>
      <c r="AM30" s="24" t="s">
        <v>98</v>
      </c>
      <c r="AN30" s="24" t="s">
        <v>20</v>
      </c>
      <c r="AO30" s="24" t="s">
        <v>99</v>
      </c>
      <c r="AP30" s="24" t="s">
        <v>21</v>
      </c>
      <c r="AQ30" s="23" t="s">
        <v>22</v>
      </c>
      <c r="AR30" s="24" t="s">
        <v>100</v>
      </c>
      <c r="AS30" s="24" t="s">
        <v>101</v>
      </c>
      <c r="AT30" s="24" t="s">
        <v>23</v>
      </c>
      <c r="AU30" s="24" t="s">
        <v>102</v>
      </c>
      <c r="AV30" s="24" t="s">
        <v>24</v>
      </c>
      <c r="AW30" s="24" t="s">
        <v>103</v>
      </c>
      <c r="AX30" s="24" t="s">
        <v>25</v>
      </c>
      <c r="AY30" s="23" t="s">
        <v>26</v>
      </c>
      <c r="AZ30" s="24" t="s">
        <v>104</v>
      </c>
      <c r="BA30" s="24" t="s">
        <v>219</v>
      </c>
      <c r="BB30" s="24" t="s">
        <v>220</v>
      </c>
      <c r="BC30" s="24" t="s">
        <v>223</v>
      </c>
      <c r="BD30" s="24" t="s">
        <v>221</v>
      </c>
      <c r="BE30" s="24" t="s">
        <v>236</v>
      </c>
      <c r="BF30" s="24" t="s">
        <v>237</v>
      </c>
      <c r="BG30" s="24" t="s">
        <v>238</v>
      </c>
      <c r="BH30" s="24" t="s">
        <v>244</v>
      </c>
      <c r="BI30" s="24" t="s">
        <v>258</v>
      </c>
      <c r="BJ30" s="24" t="s">
        <v>259</v>
      </c>
      <c r="BK30" s="24" t="s">
        <v>260</v>
      </c>
      <c r="BL30" s="24" t="s">
        <v>261</v>
      </c>
      <c r="BM30" s="24" t="s">
        <v>262</v>
      </c>
      <c r="BN30" s="24" t="s">
        <v>263</v>
      </c>
      <c r="BO30" s="23" t="s">
        <v>264</v>
      </c>
      <c r="BP30" s="24" t="s">
        <v>278</v>
      </c>
      <c r="BQ30" s="24" t="s">
        <v>280</v>
      </c>
      <c r="BR30" s="24" t="s">
        <v>281</v>
      </c>
      <c r="BS30" s="24" t="s">
        <v>282</v>
      </c>
      <c r="BT30" s="24" t="s">
        <v>283</v>
      </c>
      <c r="BU30" s="24" t="s">
        <v>289</v>
      </c>
      <c r="BV30" s="24" t="s">
        <v>290</v>
      </c>
      <c r="BW30" s="23" t="s">
        <v>288</v>
      </c>
      <c r="BX30" s="23" t="s">
        <v>307</v>
      </c>
      <c r="BY30" s="23" t="s">
        <v>309</v>
      </c>
      <c r="BZ30" s="23" t="s">
        <v>310</v>
      </c>
      <c r="CA30" s="23" t="s">
        <v>314</v>
      </c>
      <c r="CB30" s="23" t="s">
        <v>313</v>
      </c>
      <c r="CC30" s="23" t="s">
        <v>318</v>
      </c>
      <c r="CD30" s="23" t="s">
        <v>316</v>
      </c>
      <c r="CE30" s="23" t="s">
        <v>317</v>
      </c>
      <c r="CF30" s="23" t="s">
        <v>319</v>
      </c>
      <c r="CG30" s="23" t="s">
        <v>320</v>
      </c>
      <c r="CH30" s="23" t="s">
        <v>321</v>
      </c>
    </row>
    <row r="31" spans="2:86" x14ac:dyDescent="0.2">
      <c r="B31" s="33" t="s">
        <v>270</v>
      </c>
      <c r="C31" s="37">
        <v>1</v>
      </c>
      <c r="D31" s="37">
        <v>1</v>
      </c>
      <c r="E31" s="37">
        <v>1</v>
      </c>
      <c r="F31" s="37">
        <v>1</v>
      </c>
      <c r="G31" s="37">
        <v>1</v>
      </c>
      <c r="H31" s="37">
        <v>1</v>
      </c>
      <c r="I31" s="37">
        <v>1</v>
      </c>
      <c r="J31" s="37">
        <v>1</v>
      </c>
      <c r="K31" s="37">
        <v>1</v>
      </c>
      <c r="L31" s="37">
        <v>1</v>
      </c>
      <c r="M31" s="37">
        <v>1</v>
      </c>
      <c r="N31" s="37">
        <v>1</v>
      </c>
      <c r="O31" s="37">
        <v>1</v>
      </c>
      <c r="P31" s="37">
        <v>1</v>
      </c>
      <c r="Q31" s="37">
        <v>1</v>
      </c>
      <c r="R31" s="37">
        <v>1</v>
      </c>
      <c r="S31" s="37">
        <v>1</v>
      </c>
      <c r="T31" s="37">
        <v>1</v>
      </c>
      <c r="U31" s="37">
        <v>1</v>
      </c>
      <c r="V31" s="37">
        <v>1</v>
      </c>
      <c r="W31" s="37">
        <v>1</v>
      </c>
      <c r="X31" s="37">
        <v>1</v>
      </c>
      <c r="Y31" s="37">
        <v>1</v>
      </c>
      <c r="Z31" s="37">
        <v>1</v>
      </c>
      <c r="AA31" s="37">
        <v>1</v>
      </c>
      <c r="AB31" s="37">
        <v>1</v>
      </c>
      <c r="AC31" s="37">
        <v>1</v>
      </c>
      <c r="AD31" s="37">
        <v>1</v>
      </c>
      <c r="AE31" s="37">
        <v>1</v>
      </c>
      <c r="AF31" s="37">
        <v>1</v>
      </c>
      <c r="AG31" s="37">
        <v>1</v>
      </c>
      <c r="AH31" s="37">
        <v>1</v>
      </c>
      <c r="AI31" s="37">
        <v>1</v>
      </c>
      <c r="AJ31" s="37">
        <v>1</v>
      </c>
      <c r="AK31" s="37">
        <v>1</v>
      </c>
      <c r="AL31" s="37">
        <v>1</v>
      </c>
      <c r="AM31" s="37">
        <v>1</v>
      </c>
      <c r="AN31" s="37">
        <v>1</v>
      </c>
      <c r="AO31" s="37">
        <v>1</v>
      </c>
      <c r="AP31" s="37">
        <v>1</v>
      </c>
      <c r="AQ31" s="37">
        <v>1</v>
      </c>
      <c r="AR31" s="37">
        <v>1</v>
      </c>
      <c r="AS31" s="37">
        <v>1</v>
      </c>
      <c r="AT31" s="37">
        <v>1</v>
      </c>
      <c r="AU31" s="37">
        <v>1</v>
      </c>
      <c r="AV31" s="37">
        <v>1</v>
      </c>
      <c r="AW31" s="37">
        <v>1</v>
      </c>
      <c r="AX31" s="37">
        <v>1</v>
      </c>
      <c r="AY31" s="37">
        <v>1</v>
      </c>
      <c r="AZ31" s="37">
        <v>1</v>
      </c>
      <c r="BA31" s="37">
        <v>1</v>
      </c>
      <c r="BB31" s="37">
        <v>1</v>
      </c>
      <c r="BC31" s="37">
        <v>1</v>
      </c>
      <c r="BD31" s="37">
        <v>1</v>
      </c>
      <c r="BE31" s="37">
        <v>1</v>
      </c>
      <c r="BF31" s="37">
        <v>1</v>
      </c>
      <c r="BG31" s="37">
        <v>1</v>
      </c>
      <c r="BH31" s="37">
        <v>1</v>
      </c>
      <c r="BI31" s="37">
        <v>0.99997135520567981</v>
      </c>
      <c r="BJ31" s="37">
        <v>0.9999873206896458</v>
      </c>
      <c r="BK31" s="37">
        <v>1</v>
      </c>
      <c r="BL31" s="37">
        <v>0.99999236746512066</v>
      </c>
      <c r="BM31" s="37">
        <v>0.99903955433515379</v>
      </c>
      <c r="BN31" s="37">
        <v>0.9994734363814004</v>
      </c>
      <c r="BO31" s="37">
        <v>0.99968202036540088</v>
      </c>
      <c r="BP31" s="37">
        <v>0.99915106234679574</v>
      </c>
      <c r="BQ31" s="37">
        <v>0.99963863842420386</v>
      </c>
      <c r="BR31" s="37">
        <v>0.99935761494331199</v>
      </c>
      <c r="BS31" s="37">
        <v>1</v>
      </c>
      <c r="BT31" s="37">
        <v>0.999</v>
      </c>
      <c r="BU31" s="37">
        <v>0.999</v>
      </c>
      <c r="BV31" s="37">
        <v>0.999</v>
      </c>
      <c r="BW31" s="37">
        <v>0.999</v>
      </c>
      <c r="BX31" s="37">
        <v>1</v>
      </c>
      <c r="BY31" s="37">
        <v>1</v>
      </c>
      <c r="BZ31" s="37">
        <v>1</v>
      </c>
      <c r="CA31" s="37">
        <v>1</v>
      </c>
      <c r="CB31" s="37">
        <v>1</v>
      </c>
      <c r="CC31" s="37">
        <v>1</v>
      </c>
      <c r="CD31" s="37">
        <v>1</v>
      </c>
      <c r="CE31" s="37">
        <v>1</v>
      </c>
      <c r="CF31" s="37">
        <v>1</v>
      </c>
      <c r="CG31" s="37">
        <v>1</v>
      </c>
      <c r="CH31" s="37">
        <v>1</v>
      </c>
    </row>
    <row r="32" spans="2:86" x14ac:dyDescent="0.2">
      <c r="B32" s="33" t="s">
        <v>271</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c r="AE32" s="37">
        <v>0</v>
      </c>
      <c r="AF32" s="37">
        <v>0</v>
      </c>
      <c r="AG32" s="37">
        <v>0</v>
      </c>
      <c r="AH32" s="37">
        <v>0</v>
      </c>
      <c r="AI32" s="37">
        <v>0</v>
      </c>
      <c r="AJ32" s="37">
        <v>0</v>
      </c>
      <c r="AK32" s="37">
        <v>0</v>
      </c>
      <c r="AL32" s="37">
        <v>0</v>
      </c>
      <c r="AM32" s="37">
        <v>0</v>
      </c>
      <c r="AN32" s="37">
        <v>0</v>
      </c>
      <c r="AO32" s="37">
        <v>0</v>
      </c>
      <c r="AP32" s="37">
        <v>0</v>
      </c>
      <c r="AQ32" s="37">
        <v>0</v>
      </c>
      <c r="AR32" s="37">
        <v>0</v>
      </c>
      <c r="AS32" s="37">
        <v>0</v>
      </c>
      <c r="AT32" s="37">
        <v>0</v>
      </c>
      <c r="AU32" s="37">
        <v>0</v>
      </c>
      <c r="AV32" s="37">
        <v>0</v>
      </c>
      <c r="AW32" s="37">
        <v>0</v>
      </c>
      <c r="AX32" s="37">
        <v>0</v>
      </c>
      <c r="AY32" s="37">
        <v>0</v>
      </c>
      <c r="AZ32" s="37">
        <v>0</v>
      </c>
      <c r="BA32" s="37">
        <v>0</v>
      </c>
      <c r="BB32" s="37">
        <v>0</v>
      </c>
      <c r="BC32" s="37">
        <v>0</v>
      </c>
      <c r="BD32" s="37">
        <v>0</v>
      </c>
      <c r="BE32" s="37">
        <v>0</v>
      </c>
      <c r="BF32" s="37">
        <v>0</v>
      </c>
      <c r="BG32" s="37">
        <v>0</v>
      </c>
      <c r="BH32" s="37">
        <v>0</v>
      </c>
      <c r="BI32" s="37">
        <v>2.8644794320146498E-5</v>
      </c>
      <c r="BJ32" s="37">
        <v>1.2679310354196535E-5</v>
      </c>
      <c r="BK32" s="37">
        <v>0</v>
      </c>
      <c r="BL32" s="37">
        <v>7.6325348793214467E-6</v>
      </c>
      <c r="BM32" s="37">
        <v>9.6044566484622146E-4</v>
      </c>
      <c r="BN32" s="37">
        <v>5.2656361859963773E-4</v>
      </c>
      <c r="BO32" s="37">
        <v>3.1797963459912512E-4</v>
      </c>
      <c r="BP32" s="37">
        <v>8.4580504193783334E-4</v>
      </c>
      <c r="BQ32" s="37">
        <v>3.6136157579613146E-4</v>
      </c>
      <c r="BR32" s="37">
        <v>6.4238505668798263E-4</v>
      </c>
      <c r="BS32" s="37">
        <v>0</v>
      </c>
      <c r="BT32" s="37">
        <v>1E-3</v>
      </c>
      <c r="BU32" s="37">
        <v>1E-3</v>
      </c>
      <c r="BV32" s="37">
        <v>1E-3</v>
      </c>
      <c r="BW32" s="37">
        <v>1E-3</v>
      </c>
      <c r="BX32" s="37">
        <v>0</v>
      </c>
      <c r="BY32" s="37">
        <v>0</v>
      </c>
      <c r="BZ32" s="37">
        <v>0</v>
      </c>
      <c r="CA32" s="37">
        <v>0</v>
      </c>
      <c r="CB32" s="37">
        <v>0</v>
      </c>
      <c r="CC32" s="37">
        <v>0</v>
      </c>
      <c r="CD32" s="37">
        <v>0</v>
      </c>
      <c r="CE32" s="37">
        <v>0</v>
      </c>
      <c r="CF32" s="37">
        <v>0</v>
      </c>
      <c r="CG32" s="37">
        <v>0</v>
      </c>
      <c r="CH32" s="37">
        <v>0</v>
      </c>
    </row>
    <row r="33" spans="2:86" x14ac:dyDescent="0.2">
      <c r="B33" s="36" t="s">
        <v>136</v>
      </c>
      <c r="C33" s="43">
        <v>1</v>
      </c>
      <c r="D33" s="43">
        <v>1</v>
      </c>
      <c r="E33" s="43">
        <v>1</v>
      </c>
      <c r="F33" s="43">
        <v>1</v>
      </c>
      <c r="G33" s="43">
        <v>1</v>
      </c>
      <c r="H33" s="43">
        <v>1</v>
      </c>
      <c r="I33" s="43">
        <v>1</v>
      </c>
      <c r="J33" s="43">
        <v>1</v>
      </c>
      <c r="K33" s="43">
        <v>1</v>
      </c>
      <c r="L33" s="43">
        <v>1</v>
      </c>
      <c r="M33" s="43">
        <v>1</v>
      </c>
      <c r="N33" s="43">
        <v>1</v>
      </c>
      <c r="O33" s="43">
        <v>1</v>
      </c>
      <c r="P33" s="43">
        <v>1</v>
      </c>
      <c r="Q33" s="43">
        <v>1</v>
      </c>
      <c r="R33" s="43">
        <v>1</v>
      </c>
      <c r="S33" s="43">
        <v>1</v>
      </c>
      <c r="T33" s="43">
        <v>1</v>
      </c>
      <c r="U33" s="43">
        <v>1</v>
      </c>
      <c r="V33" s="43">
        <v>1</v>
      </c>
      <c r="W33" s="43">
        <v>1</v>
      </c>
      <c r="X33" s="43">
        <v>1</v>
      </c>
      <c r="Y33" s="43">
        <v>1</v>
      </c>
      <c r="Z33" s="43">
        <v>1</v>
      </c>
      <c r="AA33" s="43">
        <v>1</v>
      </c>
      <c r="AB33" s="43">
        <v>1</v>
      </c>
      <c r="AC33" s="43">
        <v>1</v>
      </c>
      <c r="AD33" s="43">
        <v>1</v>
      </c>
      <c r="AE33" s="43">
        <v>1</v>
      </c>
      <c r="AF33" s="43">
        <v>1</v>
      </c>
      <c r="AG33" s="43">
        <v>1</v>
      </c>
      <c r="AH33" s="43">
        <v>1</v>
      </c>
      <c r="AI33" s="43">
        <v>1</v>
      </c>
      <c r="AJ33" s="43">
        <v>1</v>
      </c>
      <c r="AK33" s="43">
        <v>1</v>
      </c>
      <c r="AL33" s="43">
        <v>1</v>
      </c>
      <c r="AM33" s="43">
        <v>1</v>
      </c>
      <c r="AN33" s="43">
        <v>1</v>
      </c>
      <c r="AO33" s="43">
        <v>1</v>
      </c>
      <c r="AP33" s="43">
        <v>1</v>
      </c>
      <c r="AQ33" s="43">
        <v>1</v>
      </c>
      <c r="AR33" s="43">
        <v>1</v>
      </c>
      <c r="AS33" s="43">
        <v>1</v>
      </c>
      <c r="AT33" s="43">
        <v>1</v>
      </c>
      <c r="AU33" s="43">
        <v>1</v>
      </c>
      <c r="AV33" s="43">
        <v>1</v>
      </c>
      <c r="AW33" s="43">
        <v>1</v>
      </c>
      <c r="AX33" s="43">
        <v>1</v>
      </c>
      <c r="AY33" s="43">
        <v>1</v>
      </c>
      <c r="AZ33" s="43">
        <v>1</v>
      </c>
      <c r="BA33" s="43">
        <v>1</v>
      </c>
      <c r="BB33" s="43">
        <v>1</v>
      </c>
      <c r="BC33" s="43">
        <v>1</v>
      </c>
      <c r="BD33" s="43">
        <v>1</v>
      </c>
      <c r="BE33" s="43">
        <v>1</v>
      </c>
      <c r="BF33" s="43">
        <v>1</v>
      </c>
      <c r="BG33" s="43">
        <v>1</v>
      </c>
      <c r="BH33" s="43">
        <v>1</v>
      </c>
      <c r="BI33" s="43">
        <v>1</v>
      </c>
      <c r="BJ33" s="43">
        <v>1</v>
      </c>
      <c r="BK33" s="43">
        <v>1</v>
      </c>
      <c r="BL33" s="43">
        <v>1</v>
      </c>
      <c r="BM33" s="43">
        <v>1</v>
      </c>
      <c r="BN33" s="43">
        <v>1</v>
      </c>
      <c r="BO33" s="43">
        <v>1</v>
      </c>
      <c r="BP33" s="43">
        <v>0.99999686738873361</v>
      </c>
      <c r="BQ33" s="43">
        <v>1</v>
      </c>
      <c r="BR33" s="43">
        <v>1</v>
      </c>
      <c r="BS33" s="43">
        <v>1</v>
      </c>
      <c r="BT33" s="43">
        <v>1</v>
      </c>
      <c r="BU33" s="43">
        <v>1</v>
      </c>
      <c r="BV33" s="43">
        <v>1</v>
      </c>
      <c r="BW33" s="43">
        <v>1</v>
      </c>
      <c r="BX33" s="43">
        <v>1</v>
      </c>
      <c r="BY33" s="43">
        <v>1</v>
      </c>
      <c r="BZ33" s="43">
        <v>1</v>
      </c>
      <c r="CA33" s="43">
        <v>1</v>
      </c>
      <c r="CB33" s="43">
        <v>1</v>
      </c>
      <c r="CC33" s="43">
        <v>1</v>
      </c>
      <c r="CD33" s="43">
        <v>1</v>
      </c>
      <c r="CE33" s="43">
        <v>1</v>
      </c>
      <c r="CF33" s="43">
        <v>1</v>
      </c>
      <c r="CG33" s="43">
        <v>1</v>
      </c>
      <c r="CH33" s="43">
        <v>1</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tabSelected="1" zoomScaleNormal="100" workbookViewId="0">
      <pane xSplit="2" ySplit="4" topLeftCell="D59" activePane="bottomRight" state="frozen"/>
      <selection activeCell="C5" sqref="C5"/>
      <selection pane="topRight" activeCell="C5" sqref="C5"/>
      <selection pane="bottomLeft" activeCell="C5" sqref="C5"/>
      <selection pane="bottomRight" activeCell="C81" sqref="C81:J81"/>
    </sheetView>
  </sheetViews>
  <sheetFormatPr defaultRowHeight="12.75" x14ac:dyDescent="0.2"/>
  <cols>
    <col min="1" max="1" width="3" style="48" customWidth="1"/>
    <col min="2" max="2" width="63.7109375" style="49" bestFit="1" customWidth="1"/>
    <col min="3" max="12" width="11.7109375" style="49" customWidth="1"/>
    <col min="13" max="16384" width="9.140625" style="49"/>
  </cols>
  <sheetData>
    <row r="1" spans="1:12" x14ac:dyDescent="0.2">
      <c r="B1" s="2" t="s">
        <v>105</v>
      </c>
    </row>
    <row r="2" spans="1:12" x14ac:dyDescent="0.2">
      <c r="B2" s="41" t="s">
        <v>147</v>
      </c>
    </row>
    <row r="4" spans="1:12" x14ac:dyDescent="0.2">
      <c r="A4" s="50"/>
      <c r="B4" s="25" t="s">
        <v>178</v>
      </c>
      <c r="C4" s="5">
        <v>40178</v>
      </c>
      <c r="D4" s="5">
        <v>40543</v>
      </c>
      <c r="E4" s="5">
        <v>40908</v>
      </c>
      <c r="F4" s="5">
        <v>41274</v>
      </c>
      <c r="G4" s="5">
        <v>41639</v>
      </c>
      <c r="H4" s="5">
        <v>42004</v>
      </c>
      <c r="I4" s="5">
        <v>42369</v>
      </c>
      <c r="J4" s="5">
        <v>42735</v>
      </c>
      <c r="K4" s="5">
        <v>42825</v>
      </c>
      <c r="L4" s="5">
        <v>42916</v>
      </c>
    </row>
    <row r="5" spans="1:12" s="52" customFormat="1" x14ac:dyDescent="0.2">
      <c r="A5" s="50"/>
      <c r="B5" s="51" t="s">
        <v>152</v>
      </c>
      <c r="C5" s="51"/>
      <c r="D5" s="51"/>
      <c r="E5" s="51"/>
      <c r="F5" s="51"/>
      <c r="G5" s="51"/>
      <c r="H5" s="51"/>
      <c r="I5" s="51"/>
      <c r="J5" s="51"/>
      <c r="K5" s="51"/>
      <c r="L5" s="51"/>
    </row>
    <row r="6" spans="1:12" x14ac:dyDescent="0.2">
      <c r="A6" s="50"/>
      <c r="B6" s="53" t="s">
        <v>153</v>
      </c>
      <c r="C6" s="54">
        <v>272211</v>
      </c>
      <c r="D6" s="54">
        <v>312399</v>
      </c>
      <c r="E6" s="54">
        <v>305446</v>
      </c>
      <c r="F6" s="54">
        <v>429003</v>
      </c>
      <c r="G6" s="54">
        <v>433540</v>
      </c>
      <c r="H6" s="54">
        <v>490244</v>
      </c>
      <c r="I6" s="54">
        <v>539311</v>
      </c>
      <c r="J6" s="54">
        <v>633955</v>
      </c>
      <c r="K6" s="54">
        <v>171770</v>
      </c>
      <c r="L6" s="54">
        <v>263723</v>
      </c>
    </row>
    <row r="7" spans="1:12" x14ac:dyDescent="0.2">
      <c r="A7" s="50"/>
      <c r="B7" s="53" t="s">
        <v>132</v>
      </c>
      <c r="C7" s="54">
        <v>-212</v>
      </c>
      <c r="D7" s="54">
        <v>201</v>
      </c>
      <c r="E7" s="54">
        <v>15</v>
      </c>
      <c r="F7" s="54">
        <v>841</v>
      </c>
      <c r="G7" s="54">
        <v>5996</v>
      </c>
      <c r="H7" s="54">
        <v>5334</v>
      </c>
      <c r="I7" s="54">
        <v>0</v>
      </c>
      <c r="J7" s="54">
        <v>0</v>
      </c>
      <c r="K7" s="54">
        <v>0</v>
      </c>
      <c r="L7" s="54">
        <v>0</v>
      </c>
    </row>
    <row r="8" spans="1:12" ht="25.5" x14ac:dyDescent="0.2">
      <c r="A8" s="50"/>
      <c r="B8" s="55" t="s">
        <v>295</v>
      </c>
      <c r="C8" s="54"/>
      <c r="D8" s="54"/>
      <c r="E8" s="54"/>
      <c r="F8" s="54"/>
      <c r="G8" s="54"/>
      <c r="H8" s="54"/>
      <c r="I8" s="54"/>
      <c r="J8" s="54"/>
      <c r="K8" s="54"/>
      <c r="L8" s="54"/>
    </row>
    <row r="9" spans="1:12" x14ac:dyDescent="0.2">
      <c r="A9" s="50"/>
      <c r="B9" s="53" t="s">
        <v>154</v>
      </c>
      <c r="C9" s="54">
        <v>0</v>
      </c>
      <c r="D9" s="54">
        <v>0</v>
      </c>
      <c r="E9" s="54">
        <v>0</v>
      </c>
      <c r="F9" s="54">
        <v>0</v>
      </c>
      <c r="G9" s="54">
        <v>0</v>
      </c>
      <c r="H9" s="54">
        <v>0</v>
      </c>
      <c r="I9" s="54">
        <v>0</v>
      </c>
      <c r="J9" s="54">
        <v>0</v>
      </c>
      <c r="K9" s="54">
        <v>0</v>
      </c>
      <c r="L9" s="54">
        <v>0</v>
      </c>
    </row>
    <row r="10" spans="1:12" x14ac:dyDescent="0.2">
      <c r="A10" s="50"/>
      <c r="B10" s="53" t="s">
        <v>155</v>
      </c>
      <c r="C10" s="54">
        <v>-8365</v>
      </c>
      <c r="D10" s="54">
        <v>-671</v>
      </c>
      <c r="E10" s="54">
        <v>1698</v>
      </c>
      <c r="F10" s="54">
        <v>326</v>
      </c>
      <c r="G10" s="54">
        <v>-33</v>
      </c>
      <c r="H10" s="54">
        <v>0</v>
      </c>
      <c r="I10" s="54">
        <v>0</v>
      </c>
      <c r="J10" s="54">
        <v>0</v>
      </c>
      <c r="K10" s="54">
        <v>0</v>
      </c>
      <c r="L10" s="54">
        <v>0</v>
      </c>
    </row>
    <row r="11" spans="1:12" x14ac:dyDescent="0.2">
      <c r="A11" s="50"/>
      <c r="B11" s="53" t="s">
        <v>156</v>
      </c>
      <c r="C11" s="54">
        <v>0</v>
      </c>
      <c r="D11" s="54">
        <v>2091</v>
      </c>
      <c r="E11" s="54">
        <v>0</v>
      </c>
      <c r="F11" s="54">
        <v>0</v>
      </c>
      <c r="G11" s="54">
        <v>0</v>
      </c>
      <c r="H11" s="54">
        <v>0</v>
      </c>
      <c r="I11" s="54">
        <v>0</v>
      </c>
      <c r="J11" s="54">
        <v>0</v>
      </c>
      <c r="K11" s="54">
        <v>7781</v>
      </c>
      <c r="L11" s="54">
        <v>0</v>
      </c>
    </row>
    <row r="12" spans="1:12" x14ac:dyDescent="0.2">
      <c r="A12" s="50"/>
      <c r="B12" s="53" t="s">
        <v>157</v>
      </c>
      <c r="C12" s="54">
        <v>2939</v>
      </c>
      <c r="D12" s="54">
        <v>-3998</v>
      </c>
      <c r="E12" s="54">
        <v>3655</v>
      </c>
      <c r="F12" s="54">
        <v>-2596</v>
      </c>
      <c r="G12" s="54">
        <v>0</v>
      </c>
      <c r="H12" s="54">
        <v>0</v>
      </c>
      <c r="I12" s="54">
        <v>0</v>
      </c>
      <c r="J12" s="54">
        <v>0</v>
      </c>
      <c r="K12" s="54">
        <v>0</v>
      </c>
      <c r="L12" s="54">
        <v>0</v>
      </c>
    </row>
    <row r="13" spans="1:12" x14ac:dyDescent="0.2">
      <c r="A13" s="50"/>
      <c r="B13" s="53" t="s">
        <v>134</v>
      </c>
      <c r="C13" s="54">
        <v>26307</v>
      </c>
      <c r="D13" s="54">
        <v>28173</v>
      </c>
      <c r="E13" s="54">
        <v>28917</v>
      </c>
      <c r="F13" s="54">
        <v>31725</v>
      </c>
      <c r="G13" s="54">
        <v>36648</v>
      </c>
      <c r="H13" s="54">
        <v>47461</v>
      </c>
      <c r="I13" s="54">
        <v>53652</v>
      </c>
      <c r="J13" s="54">
        <v>57878</v>
      </c>
      <c r="K13" s="54">
        <v>14812</v>
      </c>
      <c r="L13" s="54">
        <v>29805</v>
      </c>
    </row>
    <row r="14" spans="1:12" x14ac:dyDescent="0.2">
      <c r="A14" s="50"/>
      <c r="B14" s="53" t="s">
        <v>44</v>
      </c>
      <c r="C14" s="56">
        <v>-1594</v>
      </c>
      <c r="D14" s="56">
        <v>-661</v>
      </c>
      <c r="E14" s="56">
        <v>-7755</v>
      </c>
      <c r="F14" s="56">
        <v>-4036</v>
      </c>
      <c r="G14" s="56">
        <v>7626</v>
      </c>
      <c r="H14" s="56">
        <v>2126</v>
      </c>
      <c r="I14" s="56">
        <v>-30024</v>
      </c>
      <c r="J14" s="56">
        <v>-10378</v>
      </c>
      <c r="K14" s="56">
        <v>-9489</v>
      </c>
      <c r="L14" s="56">
        <v>45586</v>
      </c>
    </row>
    <row r="15" spans="1:12" x14ac:dyDescent="0.2">
      <c r="A15" s="50"/>
      <c r="B15" s="53" t="s">
        <v>296</v>
      </c>
      <c r="C15" s="56">
        <v>0</v>
      </c>
      <c r="D15" s="56">
        <v>0</v>
      </c>
      <c r="E15" s="56">
        <v>0</v>
      </c>
      <c r="F15" s="56">
        <v>820</v>
      </c>
      <c r="G15" s="56">
        <v>0</v>
      </c>
      <c r="H15" s="56">
        <v>465</v>
      </c>
      <c r="I15" s="56">
        <v>0</v>
      </c>
      <c r="J15" s="56">
        <v>0</v>
      </c>
      <c r="K15" s="56">
        <v>0</v>
      </c>
      <c r="L15" s="56">
        <v>7774</v>
      </c>
    </row>
    <row r="16" spans="1:12" x14ac:dyDescent="0.2">
      <c r="A16" s="50"/>
      <c r="B16" s="53" t="s">
        <v>297</v>
      </c>
      <c r="C16" s="54">
        <v>1294</v>
      </c>
      <c r="D16" s="54">
        <v>1502</v>
      </c>
      <c r="E16" s="54">
        <v>1194</v>
      </c>
      <c r="F16" s="54">
        <v>2094</v>
      </c>
      <c r="G16" s="54">
        <v>3437</v>
      </c>
      <c r="H16" s="54">
        <v>2916</v>
      </c>
      <c r="I16" s="54">
        <v>10314</v>
      </c>
      <c r="J16" s="54">
        <v>16199</v>
      </c>
      <c r="K16" s="54">
        <v>1769</v>
      </c>
      <c r="L16" s="54">
        <v>2652</v>
      </c>
    </row>
    <row r="17" spans="1:12" x14ac:dyDescent="0.2">
      <c r="A17" s="50"/>
      <c r="B17" s="53" t="s">
        <v>298</v>
      </c>
      <c r="C17" s="54">
        <v>1</v>
      </c>
      <c r="D17" s="54">
        <v>126</v>
      </c>
      <c r="E17" s="54">
        <v>0</v>
      </c>
      <c r="F17" s="54">
        <v>0</v>
      </c>
      <c r="G17" s="54">
        <v>76</v>
      </c>
      <c r="H17" s="54">
        <v>373</v>
      </c>
      <c r="I17" s="54">
        <v>9609</v>
      </c>
      <c r="J17" s="54">
        <v>4758</v>
      </c>
      <c r="K17" s="54">
        <v>0</v>
      </c>
      <c r="L17" s="54">
        <v>0</v>
      </c>
    </row>
    <row r="18" spans="1:12" x14ac:dyDescent="0.2">
      <c r="A18" s="50"/>
      <c r="B18" s="33" t="s">
        <v>311</v>
      </c>
      <c r="C18" s="54">
        <v>0</v>
      </c>
      <c r="D18" s="54">
        <v>0</v>
      </c>
      <c r="E18" s="54">
        <v>0</v>
      </c>
      <c r="F18" s="54">
        <v>0</v>
      </c>
      <c r="G18" s="54">
        <v>0</v>
      </c>
      <c r="H18" s="54">
        <v>0</v>
      </c>
      <c r="I18" s="54">
        <v>0</v>
      </c>
      <c r="J18" s="54">
        <v>-11793</v>
      </c>
      <c r="K18" s="54">
        <v>0</v>
      </c>
      <c r="L18" s="54">
        <v>0</v>
      </c>
    </row>
    <row r="19" spans="1:12" x14ac:dyDescent="0.2">
      <c r="A19" s="50"/>
      <c r="B19" s="33" t="s">
        <v>292</v>
      </c>
      <c r="C19" s="54">
        <v>0</v>
      </c>
      <c r="D19" s="54">
        <v>0</v>
      </c>
      <c r="E19" s="54">
        <v>0</v>
      </c>
      <c r="F19" s="54">
        <v>0</v>
      </c>
      <c r="G19" s="54">
        <v>0</v>
      </c>
      <c r="H19" s="54"/>
      <c r="I19" s="54">
        <v>8862</v>
      </c>
      <c r="J19" s="54">
        <v>0</v>
      </c>
      <c r="K19" s="54">
        <v>0</v>
      </c>
      <c r="L19" s="54">
        <v>0</v>
      </c>
    </row>
    <row r="20" spans="1:12" x14ac:dyDescent="0.2">
      <c r="A20" s="50"/>
      <c r="B20" s="33" t="s">
        <v>299</v>
      </c>
      <c r="C20" s="54">
        <v>904</v>
      </c>
      <c r="D20" s="54">
        <v>1148</v>
      </c>
      <c r="E20" s="54">
        <v>1615</v>
      </c>
      <c r="F20" s="54">
        <v>1636</v>
      </c>
      <c r="G20" s="54">
        <v>4492</v>
      </c>
      <c r="H20" s="54">
        <v>3266</v>
      </c>
      <c r="I20" s="54">
        <v>3543</v>
      </c>
      <c r="J20" s="54">
        <v>5283</v>
      </c>
      <c r="K20" s="54">
        <v>1542</v>
      </c>
      <c r="L20" s="54">
        <v>3163</v>
      </c>
    </row>
    <row r="21" spans="1:12" x14ac:dyDescent="0.2">
      <c r="A21" s="50"/>
      <c r="B21" s="33" t="s">
        <v>300</v>
      </c>
      <c r="C21" s="54">
        <v>2168</v>
      </c>
      <c r="D21" s="54">
        <v>-2863</v>
      </c>
      <c r="E21" s="54">
        <v>14835</v>
      </c>
      <c r="F21" s="54">
        <v>2401</v>
      </c>
      <c r="G21" s="54">
        <v>-15370</v>
      </c>
      <c r="H21" s="54">
        <v>2276</v>
      </c>
      <c r="I21" s="54">
        <v>679</v>
      </c>
      <c r="J21" s="54">
        <v>1490</v>
      </c>
      <c r="K21" s="54">
        <v>-841</v>
      </c>
      <c r="L21" s="54">
        <v>2760</v>
      </c>
    </row>
    <row r="22" spans="1:12" x14ac:dyDescent="0.2">
      <c r="A22" s="50"/>
      <c r="B22" s="33" t="s">
        <v>301</v>
      </c>
      <c r="C22" s="54">
        <v>8491</v>
      </c>
      <c r="D22" s="54">
        <v>-3426</v>
      </c>
      <c r="E22" s="54">
        <v>5250</v>
      </c>
      <c r="F22" s="54">
        <v>5974</v>
      </c>
      <c r="G22" s="54">
        <v>3808</v>
      </c>
      <c r="H22" s="54">
        <v>-11959</v>
      </c>
      <c r="I22" s="54">
        <v>-2681</v>
      </c>
      <c r="J22" s="54">
        <v>737</v>
      </c>
      <c r="K22" s="54">
        <v>-3015</v>
      </c>
      <c r="L22" s="54">
        <v>-7360</v>
      </c>
    </row>
    <row r="23" spans="1:12" x14ac:dyDescent="0.2">
      <c r="A23" s="50"/>
      <c r="B23" s="33" t="s">
        <v>284</v>
      </c>
      <c r="C23" s="54">
        <v>-143</v>
      </c>
      <c r="D23" s="54">
        <v>642</v>
      </c>
      <c r="E23" s="54">
        <v>546</v>
      </c>
      <c r="F23" s="54">
        <v>362</v>
      </c>
      <c r="G23" s="54">
        <v>1359</v>
      </c>
      <c r="H23" s="54">
        <v>2003</v>
      </c>
      <c r="I23" s="54">
        <v>1678</v>
      </c>
      <c r="J23" s="54">
        <v>3996</v>
      </c>
      <c r="K23" s="54">
        <v>12</v>
      </c>
      <c r="L23" s="54">
        <v>-818</v>
      </c>
    </row>
    <row r="24" spans="1:12" x14ac:dyDescent="0.2">
      <c r="A24" s="50"/>
      <c r="B24" s="33" t="s">
        <v>241</v>
      </c>
      <c r="C24" s="54">
        <v>1367</v>
      </c>
      <c r="D24" s="54">
        <v>500</v>
      </c>
      <c r="E24" s="54">
        <v>-100</v>
      </c>
      <c r="F24" s="54">
        <v>-559</v>
      </c>
      <c r="G24" s="54">
        <v>-117</v>
      </c>
      <c r="H24" s="54">
        <v>-168</v>
      </c>
      <c r="I24" s="54">
        <v>724</v>
      </c>
      <c r="J24" s="54">
        <v>312</v>
      </c>
      <c r="K24" s="54">
        <v>123</v>
      </c>
      <c r="L24" s="54">
        <v>-1045</v>
      </c>
    </row>
    <row r="25" spans="1:12" x14ac:dyDescent="0.2">
      <c r="A25" s="50"/>
      <c r="B25" s="33" t="s">
        <v>158</v>
      </c>
      <c r="C25" s="54">
        <v>15528</v>
      </c>
      <c r="D25" s="54">
        <v>7305</v>
      </c>
      <c r="E25" s="54">
        <v>11127</v>
      </c>
      <c r="F25" s="54">
        <v>3346</v>
      </c>
      <c r="G25" s="54">
        <v>11891</v>
      </c>
      <c r="H25" s="54">
        <v>13324</v>
      </c>
      <c r="I25" s="54">
        <v>14958</v>
      </c>
      <c r="J25" s="54">
        <v>9027</v>
      </c>
      <c r="K25" s="54">
        <v>1155</v>
      </c>
      <c r="L25" s="54">
        <v>1928</v>
      </c>
    </row>
    <row r="26" spans="1:12" x14ac:dyDescent="0.2">
      <c r="A26" s="50"/>
      <c r="B26" s="33" t="s">
        <v>159</v>
      </c>
      <c r="C26" s="54">
        <v>-91054</v>
      </c>
      <c r="D26" s="54">
        <v>-89295</v>
      </c>
      <c r="E26" s="54">
        <v>-126105</v>
      </c>
      <c r="F26" s="54">
        <v>-91085</v>
      </c>
      <c r="G26" s="54">
        <v>-78359</v>
      </c>
      <c r="H26" s="54">
        <v>-96585</v>
      </c>
      <c r="I26" s="54">
        <v>-165581</v>
      </c>
      <c r="J26" s="54">
        <v>-204851</v>
      </c>
      <c r="K26" s="54">
        <v>-51430</v>
      </c>
      <c r="L26" s="54">
        <v>-95534</v>
      </c>
    </row>
    <row r="27" spans="1:12" x14ac:dyDescent="0.2">
      <c r="A27" s="50"/>
      <c r="B27" s="33" t="s">
        <v>160</v>
      </c>
      <c r="C27" s="57">
        <v>0</v>
      </c>
      <c r="D27" s="57">
        <v>0</v>
      </c>
      <c r="E27" s="57">
        <v>0</v>
      </c>
      <c r="F27" s="57">
        <v>9094</v>
      </c>
      <c r="G27" s="57">
        <v>4990</v>
      </c>
      <c r="H27" s="57">
        <v>-1788</v>
      </c>
      <c r="I27" s="57">
        <v>30658</v>
      </c>
      <c r="J27" s="57">
        <v>-30049</v>
      </c>
      <c r="K27" s="57">
        <v>-953</v>
      </c>
      <c r="L27" s="57">
        <v>4273</v>
      </c>
    </row>
    <row r="28" spans="1:12" x14ac:dyDescent="0.2">
      <c r="A28" s="50"/>
      <c r="B28" s="128"/>
      <c r="C28" s="129">
        <v>229842</v>
      </c>
      <c r="D28" s="129">
        <v>253173</v>
      </c>
      <c r="E28" s="129">
        <v>240338</v>
      </c>
      <c r="F28" s="129">
        <v>389346</v>
      </c>
      <c r="G28" s="129">
        <v>419984</v>
      </c>
      <c r="H28" s="129">
        <v>459288</v>
      </c>
      <c r="I28" s="129">
        <v>475702</v>
      </c>
      <c r="J28" s="129">
        <v>476564</v>
      </c>
      <c r="K28" s="129">
        <v>133236</v>
      </c>
      <c r="L28" s="129">
        <v>256907</v>
      </c>
    </row>
    <row r="29" spans="1:12" x14ac:dyDescent="0.2">
      <c r="A29" s="50"/>
      <c r="B29" s="130" t="s">
        <v>161</v>
      </c>
      <c r="C29" s="54"/>
      <c r="D29" s="54"/>
      <c r="E29" s="54"/>
      <c r="F29" s="54"/>
      <c r="G29" s="54"/>
      <c r="H29" s="54"/>
      <c r="I29" s="54"/>
      <c r="J29" s="54"/>
      <c r="K29" s="54"/>
      <c r="L29" s="54"/>
    </row>
    <row r="30" spans="1:12" x14ac:dyDescent="0.2">
      <c r="A30" s="50"/>
      <c r="B30" s="33" t="s">
        <v>33</v>
      </c>
      <c r="C30" s="54">
        <v>-130878</v>
      </c>
      <c r="D30" s="54">
        <v>34930</v>
      </c>
      <c r="E30" s="54">
        <v>-106354</v>
      </c>
      <c r="F30" s="54">
        <v>-189938</v>
      </c>
      <c r="G30" s="54">
        <v>-82337</v>
      </c>
      <c r="H30" s="54">
        <v>2387</v>
      </c>
      <c r="I30" s="54">
        <v>54355</v>
      </c>
      <c r="J30" s="54">
        <v>91811</v>
      </c>
      <c r="K30" s="54">
        <v>87247</v>
      </c>
      <c r="L30" s="54">
        <v>217032</v>
      </c>
    </row>
    <row r="31" spans="1:12" x14ac:dyDescent="0.2">
      <c r="A31" s="50"/>
      <c r="B31" s="33" t="s">
        <v>34</v>
      </c>
      <c r="C31" s="54">
        <v>-6452</v>
      </c>
      <c r="D31" s="54">
        <v>-1107</v>
      </c>
      <c r="E31" s="54">
        <v>4378</v>
      </c>
      <c r="F31" s="54">
        <v>-30194</v>
      </c>
      <c r="G31" s="54">
        <v>-33139</v>
      </c>
      <c r="H31" s="54">
        <v>-10298</v>
      </c>
      <c r="I31" s="54">
        <v>-49121</v>
      </c>
      <c r="J31" s="54">
        <v>-3180</v>
      </c>
      <c r="K31" s="54">
        <v>-689</v>
      </c>
      <c r="L31" s="54">
        <v>-36442</v>
      </c>
    </row>
    <row r="32" spans="1:12" x14ac:dyDescent="0.2">
      <c r="A32" s="50"/>
      <c r="B32" s="33" t="s">
        <v>162</v>
      </c>
      <c r="C32" s="56">
        <v>10699</v>
      </c>
      <c r="D32" s="56">
        <v>-19225</v>
      </c>
      <c r="E32" s="56">
        <v>-62964</v>
      </c>
      <c r="F32" s="56">
        <v>-42514</v>
      </c>
      <c r="G32" s="56">
        <v>14961</v>
      </c>
      <c r="H32" s="56">
        <v>32214</v>
      </c>
      <c r="I32" s="56">
        <v>-55829</v>
      </c>
      <c r="J32" s="56">
        <v>15767</v>
      </c>
      <c r="K32" s="56">
        <v>-13387</v>
      </c>
      <c r="L32" s="56">
        <v>-19242</v>
      </c>
    </row>
    <row r="33" spans="1:12" x14ac:dyDescent="0.2">
      <c r="A33" s="50"/>
      <c r="B33" s="33" t="s">
        <v>50</v>
      </c>
      <c r="C33" s="54">
        <v>22036</v>
      </c>
      <c r="D33" s="54">
        <v>-8322</v>
      </c>
      <c r="E33" s="54">
        <v>-4676</v>
      </c>
      <c r="F33" s="54">
        <v>29795</v>
      </c>
      <c r="G33" s="54">
        <v>-17014</v>
      </c>
      <c r="H33" s="54">
        <v>-3505</v>
      </c>
      <c r="I33" s="54">
        <v>8616</v>
      </c>
      <c r="J33" s="54">
        <v>-3534</v>
      </c>
      <c r="K33" s="54">
        <v>-11570</v>
      </c>
      <c r="L33" s="54">
        <v>-6800</v>
      </c>
    </row>
    <row r="34" spans="1:12" x14ac:dyDescent="0.2">
      <c r="A34" s="50"/>
      <c r="B34" s="33" t="s">
        <v>54</v>
      </c>
      <c r="C34" s="54">
        <v>21943</v>
      </c>
      <c r="D34" s="54">
        <v>-10536</v>
      </c>
      <c r="E34" s="54">
        <v>-14760</v>
      </c>
      <c r="F34" s="54">
        <v>18343</v>
      </c>
      <c r="G34" s="54">
        <v>6821</v>
      </c>
      <c r="H34" s="54">
        <v>-5782</v>
      </c>
      <c r="I34" s="54">
        <v>-5254</v>
      </c>
      <c r="J34" s="54">
        <v>-1223</v>
      </c>
      <c r="K34" s="54">
        <v>5687</v>
      </c>
      <c r="L34" s="54">
        <v>17282</v>
      </c>
    </row>
    <row r="35" spans="1:12" x14ac:dyDescent="0.2">
      <c r="A35" s="50"/>
      <c r="B35" s="33" t="s">
        <v>52</v>
      </c>
      <c r="C35" s="54">
        <v>1683</v>
      </c>
      <c r="D35" s="54">
        <v>-1397</v>
      </c>
      <c r="E35" s="54">
        <v>6013</v>
      </c>
      <c r="F35" s="54">
        <v>13343</v>
      </c>
      <c r="G35" s="54">
        <v>-869</v>
      </c>
      <c r="H35" s="54">
        <v>2297</v>
      </c>
      <c r="I35" s="54">
        <v>1271</v>
      </c>
      <c r="J35" s="54">
        <v>2624</v>
      </c>
      <c r="K35" s="54">
        <v>-1037</v>
      </c>
      <c r="L35" s="54">
        <v>-115</v>
      </c>
    </row>
    <row r="36" spans="1:12" x14ac:dyDescent="0.2">
      <c r="A36" s="50"/>
      <c r="B36" s="33" t="s">
        <v>53</v>
      </c>
      <c r="C36" s="54">
        <v>0</v>
      </c>
      <c r="D36" s="54">
        <v>0</v>
      </c>
      <c r="E36" s="54">
        <v>0</v>
      </c>
      <c r="F36" s="54">
        <v>0</v>
      </c>
      <c r="G36" s="54">
        <v>-9278</v>
      </c>
      <c r="H36" s="54">
        <v>162</v>
      </c>
      <c r="I36" s="54">
        <v>9274</v>
      </c>
      <c r="J36" s="54">
        <v>-6148</v>
      </c>
      <c r="K36" s="54">
        <v>-4393</v>
      </c>
      <c r="L36" s="54">
        <v>-7560</v>
      </c>
    </row>
    <row r="37" spans="1:12" x14ac:dyDescent="0.2">
      <c r="A37" s="50"/>
      <c r="B37" s="33" t="s">
        <v>56</v>
      </c>
      <c r="C37" s="59">
        <v>14213</v>
      </c>
      <c r="D37" s="59">
        <v>-586</v>
      </c>
      <c r="E37" s="59">
        <v>6172</v>
      </c>
      <c r="F37" s="59">
        <v>5007</v>
      </c>
      <c r="G37" s="59">
        <v>4176</v>
      </c>
      <c r="H37" s="59">
        <v>8196</v>
      </c>
      <c r="I37" s="59">
        <v>3704</v>
      </c>
      <c r="J37" s="59">
        <v>-6210</v>
      </c>
      <c r="K37" s="59">
        <v>-2892</v>
      </c>
      <c r="L37" s="59">
        <v>-9859</v>
      </c>
    </row>
    <row r="38" spans="1:12" x14ac:dyDescent="0.2">
      <c r="A38" s="50"/>
      <c r="B38" s="131" t="s">
        <v>302</v>
      </c>
      <c r="C38" s="60">
        <v>163086</v>
      </c>
      <c r="D38" s="60">
        <v>246930</v>
      </c>
      <c r="E38" s="60">
        <v>68147</v>
      </c>
      <c r="F38" s="60">
        <v>193188</v>
      </c>
      <c r="G38" s="60">
        <v>303305</v>
      </c>
      <c r="H38" s="60">
        <v>484959</v>
      </c>
      <c r="I38" s="60">
        <v>442718</v>
      </c>
      <c r="J38" s="60">
        <v>566471</v>
      </c>
      <c r="K38" s="60">
        <v>192202</v>
      </c>
      <c r="L38" s="60">
        <v>411203</v>
      </c>
    </row>
    <row r="39" spans="1:12" x14ac:dyDescent="0.2">
      <c r="A39" s="50"/>
      <c r="B39" s="131"/>
      <c r="C39" s="60"/>
      <c r="D39" s="60"/>
      <c r="E39" s="60"/>
      <c r="F39" s="60"/>
      <c r="G39" s="60"/>
      <c r="H39" s="60"/>
      <c r="I39" s="60"/>
      <c r="J39" s="60"/>
      <c r="K39" s="60"/>
      <c r="L39" s="60"/>
    </row>
    <row r="40" spans="1:12" x14ac:dyDescent="0.2">
      <c r="A40" s="50"/>
      <c r="B40" s="130" t="s">
        <v>285</v>
      </c>
      <c r="C40" s="54"/>
      <c r="D40" s="54"/>
      <c r="E40" s="54"/>
      <c r="F40" s="54"/>
      <c r="G40" s="54"/>
      <c r="H40" s="54"/>
      <c r="I40" s="54"/>
      <c r="J40" s="54"/>
      <c r="K40" s="54"/>
      <c r="L40" s="54"/>
    </row>
    <row r="41" spans="1:12" x14ac:dyDescent="0.2">
      <c r="A41" s="50"/>
      <c r="B41" s="33" t="s">
        <v>163</v>
      </c>
      <c r="C41" s="54">
        <v>-8</v>
      </c>
      <c r="D41" s="54">
        <v>-4</v>
      </c>
      <c r="E41" s="54">
        <v>-793</v>
      </c>
      <c r="F41" s="54">
        <v>-27</v>
      </c>
      <c r="G41" s="54">
        <v>0</v>
      </c>
      <c r="H41" s="54"/>
      <c r="I41" s="54">
        <v>0</v>
      </c>
      <c r="J41" s="54">
        <v>0</v>
      </c>
      <c r="K41" s="54">
        <v>0</v>
      </c>
      <c r="L41" s="54"/>
    </row>
    <row r="42" spans="1:12" x14ac:dyDescent="0.2">
      <c r="A42" s="50"/>
      <c r="B42" s="33" t="s">
        <v>164</v>
      </c>
      <c r="C42" s="54">
        <v>-30350</v>
      </c>
      <c r="D42" s="54">
        <v>-28600</v>
      </c>
      <c r="E42" s="54">
        <v>-36326</v>
      </c>
      <c r="F42" s="54">
        <v>-53686</v>
      </c>
      <c r="G42" s="54">
        <v>-132229</v>
      </c>
      <c r="H42" s="54">
        <v>-94304</v>
      </c>
      <c r="I42" s="54">
        <v>-66072</v>
      </c>
      <c r="J42" s="54">
        <v>-59302</v>
      </c>
      <c r="K42" s="54">
        <v>-20445</v>
      </c>
      <c r="L42" s="54">
        <v>-48304</v>
      </c>
    </row>
    <row r="43" spans="1:12" x14ac:dyDescent="0.2">
      <c r="A43" s="50"/>
      <c r="B43" s="33" t="s">
        <v>165</v>
      </c>
      <c r="C43" s="54">
        <v>-4648</v>
      </c>
      <c r="D43" s="54">
        <v>-4367</v>
      </c>
      <c r="E43" s="54">
        <v>-3417</v>
      </c>
      <c r="F43" s="54">
        <v>-10479</v>
      </c>
      <c r="G43" s="54">
        <v>-21807</v>
      </c>
      <c r="H43" s="54">
        <v>-24786</v>
      </c>
      <c r="I43" s="54">
        <v>-7153</v>
      </c>
      <c r="J43" s="54">
        <v>-12166</v>
      </c>
      <c r="K43" s="54">
        <v>-1800</v>
      </c>
      <c r="L43" s="54">
        <v>-3340</v>
      </c>
    </row>
    <row r="44" spans="1:12" x14ac:dyDescent="0.2">
      <c r="A44" s="50"/>
      <c r="B44" s="33" t="s">
        <v>166</v>
      </c>
      <c r="C44" s="54">
        <v>-393266</v>
      </c>
      <c r="D44" s="54">
        <v>-397045</v>
      </c>
      <c r="E44" s="54">
        <v>-333467</v>
      </c>
      <c r="F44" s="54">
        <v>-1544286</v>
      </c>
      <c r="G44" s="54">
        <v>-1794818</v>
      </c>
      <c r="H44" s="54">
        <v>-2091550</v>
      </c>
      <c r="I44" s="54">
        <v>-3053847</v>
      </c>
      <c r="J44" s="54">
        <v>-2125588</v>
      </c>
      <c r="K44" s="54">
        <v>-753295</v>
      </c>
      <c r="L44" s="54">
        <v>-1324356</v>
      </c>
    </row>
    <row r="45" spans="1:12" x14ac:dyDescent="0.2">
      <c r="A45" s="50"/>
      <c r="B45" s="33" t="s">
        <v>167</v>
      </c>
      <c r="C45" s="54">
        <v>475998</v>
      </c>
      <c r="D45" s="54">
        <v>266504</v>
      </c>
      <c r="E45" s="54">
        <v>588940</v>
      </c>
      <c r="F45" s="54">
        <v>1630284</v>
      </c>
      <c r="G45" s="54">
        <v>1953913</v>
      </c>
      <c r="H45" s="54">
        <v>1848783</v>
      </c>
      <c r="I45" s="54">
        <v>2812321</v>
      </c>
      <c r="J45" s="54">
        <v>1856314</v>
      </c>
      <c r="K45" s="54">
        <v>489401</v>
      </c>
      <c r="L45" s="54">
        <v>1138976</v>
      </c>
    </row>
    <row r="46" spans="1:12" s="140" customFormat="1" x14ac:dyDescent="0.2">
      <c r="A46" s="50"/>
      <c r="B46" s="33" t="s">
        <v>245</v>
      </c>
      <c r="C46" s="54">
        <v>0</v>
      </c>
      <c r="D46" s="54">
        <v>0</v>
      </c>
      <c r="E46" s="54">
        <v>0</v>
      </c>
      <c r="F46" s="54">
        <v>0</v>
      </c>
      <c r="G46" s="54">
        <v>84537</v>
      </c>
      <c r="H46" s="54">
        <v>64303</v>
      </c>
      <c r="I46" s="54">
        <v>116166</v>
      </c>
      <c r="J46" s="54">
        <v>166005</v>
      </c>
      <c r="K46" s="54">
        <v>28739</v>
      </c>
      <c r="L46" s="54">
        <v>89311</v>
      </c>
    </row>
    <row r="47" spans="1:12" x14ac:dyDescent="0.2">
      <c r="A47" s="50"/>
      <c r="B47" s="33" t="s">
        <v>322</v>
      </c>
      <c r="C47" s="57">
        <v>0</v>
      </c>
      <c r="D47" s="57">
        <v>0</v>
      </c>
      <c r="E47" s="57">
        <v>0</v>
      </c>
      <c r="F47" s="57">
        <v>0</v>
      </c>
      <c r="G47" s="57">
        <v>0</v>
      </c>
      <c r="H47" s="57">
        <v>0</v>
      </c>
      <c r="I47" s="57">
        <v>0</v>
      </c>
      <c r="J47" s="57">
        <v>0</v>
      </c>
      <c r="K47" s="57">
        <v>0</v>
      </c>
      <c r="L47" s="57">
        <v>-46</v>
      </c>
    </row>
    <row r="48" spans="1:12" x14ac:dyDescent="0.2">
      <c r="A48" s="50"/>
      <c r="B48" s="131" t="s">
        <v>303</v>
      </c>
      <c r="C48" s="60">
        <v>47726</v>
      </c>
      <c r="D48" s="60">
        <v>-163512</v>
      </c>
      <c r="E48" s="60">
        <v>214937</v>
      </c>
      <c r="F48" s="60">
        <v>21806</v>
      </c>
      <c r="G48" s="60">
        <v>89596</v>
      </c>
      <c r="H48" s="60">
        <v>-297554</v>
      </c>
      <c r="I48" s="60">
        <v>-198585</v>
      </c>
      <c r="J48" s="60">
        <v>-174737</v>
      </c>
      <c r="K48" s="60">
        <v>-257400</v>
      </c>
      <c r="L48" s="60">
        <v>147759</v>
      </c>
    </row>
    <row r="49" spans="1:12" x14ac:dyDescent="0.2">
      <c r="A49" s="50"/>
      <c r="B49" s="131"/>
      <c r="C49" s="60"/>
      <c r="D49" s="60"/>
      <c r="E49" s="60"/>
      <c r="F49" s="60"/>
      <c r="G49" s="60"/>
      <c r="H49" s="60"/>
      <c r="I49" s="60"/>
      <c r="J49" s="60"/>
      <c r="K49" s="60"/>
      <c r="L49" s="60"/>
    </row>
    <row r="50" spans="1:12" x14ac:dyDescent="0.2">
      <c r="A50" s="50"/>
      <c r="B50" s="130" t="s">
        <v>304</v>
      </c>
      <c r="C50" s="54"/>
      <c r="D50" s="54"/>
      <c r="E50" s="54"/>
      <c r="F50" s="54"/>
      <c r="G50" s="54"/>
      <c r="H50" s="54"/>
      <c r="I50" s="54"/>
      <c r="J50" s="54"/>
      <c r="K50" s="54"/>
      <c r="L50" s="54"/>
    </row>
    <row r="51" spans="1:12" x14ac:dyDescent="0.2">
      <c r="A51" s="50"/>
      <c r="B51" s="33" t="s">
        <v>168</v>
      </c>
      <c r="C51" s="54">
        <v>50571</v>
      </c>
      <c r="D51" s="54">
        <v>184846</v>
      </c>
      <c r="E51" s="54">
        <v>151489</v>
      </c>
      <c r="F51" s="54">
        <v>486787</v>
      </c>
      <c r="G51" s="54">
        <v>549616</v>
      </c>
      <c r="H51" s="54">
        <v>471461</v>
      </c>
      <c r="I51" s="54">
        <v>757138</v>
      </c>
      <c r="J51" s="54">
        <v>531301</v>
      </c>
      <c r="K51" s="54">
        <v>150126</v>
      </c>
      <c r="L51" s="54">
        <v>195667</v>
      </c>
    </row>
    <row r="52" spans="1:12" x14ac:dyDescent="0.2">
      <c r="A52" s="50"/>
      <c r="B52" s="33" t="s">
        <v>169</v>
      </c>
      <c r="C52" s="54">
        <v>-133102</v>
      </c>
      <c r="D52" s="54">
        <v>-116525</v>
      </c>
      <c r="E52" s="54">
        <v>-222361</v>
      </c>
      <c r="F52" s="54">
        <v>-468821</v>
      </c>
      <c r="G52" s="54">
        <v>-579500</v>
      </c>
      <c r="H52" s="54">
        <v>-413897</v>
      </c>
      <c r="I52" s="54">
        <v>-737197</v>
      </c>
      <c r="J52" s="54">
        <v>-564620</v>
      </c>
      <c r="K52" s="54">
        <v>-82025</v>
      </c>
      <c r="L52" s="54">
        <v>-205022</v>
      </c>
    </row>
    <row r="53" spans="1:12" x14ac:dyDescent="0.2">
      <c r="A53" s="50"/>
      <c r="B53" s="33" t="s">
        <v>170</v>
      </c>
      <c r="C53" s="54">
        <v>-21785</v>
      </c>
      <c r="D53" s="54">
        <v>-35135</v>
      </c>
      <c r="E53" s="54">
        <v>-10847</v>
      </c>
      <c r="F53" s="54">
        <v>-3389</v>
      </c>
      <c r="G53" s="54">
        <v>-8549</v>
      </c>
      <c r="H53" s="54">
        <v>-17011</v>
      </c>
      <c r="I53" s="54">
        <v>-13606</v>
      </c>
      <c r="J53" s="54">
        <v>-40625</v>
      </c>
      <c r="K53" s="54">
        <v>-1050</v>
      </c>
      <c r="L53" s="54">
        <v>-1584</v>
      </c>
    </row>
    <row r="54" spans="1:12" x14ac:dyDescent="0.2">
      <c r="A54" s="50"/>
      <c r="B54" s="33" t="s">
        <v>171</v>
      </c>
      <c r="C54" s="54">
        <v>-120000</v>
      </c>
      <c r="D54" s="54">
        <v>-104615</v>
      </c>
      <c r="E54" s="54">
        <v>-183441</v>
      </c>
      <c r="F54" s="54">
        <v>-275459</v>
      </c>
      <c r="G54" s="54">
        <v>-294645</v>
      </c>
      <c r="H54" s="54">
        <v>-236022</v>
      </c>
      <c r="I54" s="54">
        <v>-260489</v>
      </c>
      <c r="J54" s="54">
        <v>-183683</v>
      </c>
      <c r="K54" s="54">
        <v>0</v>
      </c>
      <c r="L54" s="54">
        <v>-87672</v>
      </c>
    </row>
    <row r="55" spans="1:12" x14ac:dyDescent="0.2">
      <c r="A55" s="50"/>
      <c r="B55" s="33" t="s">
        <v>312</v>
      </c>
      <c r="C55" s="54">
        <v>0</v>
      </c>
      <c r="D55" s="54">
        <v>0</v>
      </c>
      <c r="E55" s="54">
        <v>0</v>
      </c>
      <c r="F55" s="54">
        <v>0</v>
      </c>
      <c r="G55" s="54">
        <v>0</v>
      </c>
      <c r="H55" s="54">
        <v>0</v>
      </c>
      <c r="I55" s="54">
        <v>0</v>
      </c>
      <c r="J55" s="54">
        <v>-130000</v>
      </c>
      <c r="K55" s="54">
        <v>0</v>
      </c>
      <c r="L55" s="54">
        <v>-160000</v>
      </c>
    </row>
    <row r="56" spans="1:12" x14ac:dyDescent="0.2">
      <c r="A56" s="50"/>
      <c r="B56" s="33" t="s">
        <v>172</v>
      </c>
      <c r="C56" s="54">
        <v>-1759</v>
      </c>
      <c r="D56" s="54">
        <v>0</v>
      </c>
      <c r="E56" s="54">
        <v>-11005</v>
      </c>
      <c r="F56" s="54">
        <v>-2612</v>
      </c>
      <c r="G56" s="54">
        <v>-57751</v>
      </c>
      <c r="H56" s="54">
        <v>-9471</v>
      </c>
      <c r="I56" s="54">
        <v>-3034</v>
      </c>
      <c r="J56" s="54">
        <v>-11020</v>
      </c>
      <c r="K56" s="54">
        <v>-9837</v>
      </c>
      <c r="L56" s="54">
        <v>-9837</v>
      </c>
    </row>
    <row r="57" spans="1:12" s="52" customFormat="1" x14ac:dyDescent="0.2">
      <c r="A57" s="50"/>
      <c r="B57" s="33" t="s">
        <v>173</v>
      </c>
      <c r="C57" s="54">
        <v>1502</v>
      </c>
      <c r="D57" s="54">
        <v>0</v>
      </c>
      <c r="E57" s="54">
        <v>7303</v>
      </c>
      <c r="F57" s="54">
        <v>1471</v>
      </c>
      <c r="G57" s="54">
        <v>22799</v>
      </c>
      <c r="H57" s="54">
        <v>4115</v>
      </c>
      <c r="I57" s="54">
        <v>8016</v>
      </c>
      <c r="J57" s="54">
        <v>6416</v>
      </c>
      <c r="K57" s="54">
        <v>5472</v>
      </c>
      <c r="L57" s="54">
        <v>5472</v>
      </c>
    </row>
    <row r="58" spans="1:12" s="52" customFormat="1" x14ac:dyDescent="0.2">
      <c r="A58" s="50"/>
      <c r="B58" s="33" t="s">
        <v>268</v>
      </c>
      <c r="C58" s="54">
        <v>0</v>
      </c>
      <c r="D58" s="54">
        <v>0</v>
      </c>
      <c r="E58" s="54">
        <v>0</v>
      </c>
      <c r="F58" s="54">
        <v>0</v>
      </c>
      <c r="G58" s="54">
        <v>0</v>
      </c>
      <c r="H58" s="54">
        <v>384</v>
      </c>
      <c r="I58" s="54">
        <v>0</v>
      </c>
      <c r="J58" s="54">
        <v>0</v>
      </c>
      <c r="K58" s="54">
        <v>0</v>
      </c>
      <c r="L58" s="54">
        <v>0</v>
      </c>
    </row>
    <row r="59" spans="1:12" s="52" customFormat="1" x14ac:dyDescent="0.2">
      <c r="A59" s="50"/>
      <c r="B59" s="33" t="s">
        <v>324</v>
      </c>
      <c r="C59" s="54">
        <v>0</v>
      </c>
      <c r="D59" s="54">
        <v>0</v>
      </c>
      <c r="E59" s="54">
        <v>0</v>
      </c>
      <c r="F59" s="54">
        <v>0</v>
      </c>
      <c r="G59" s="54">
        <v>0</v>
      </c>
      <c r="H59" s="54">
        <v>0</v>
      </c>
      <c r="I59" s="54">
        <v>0</v>
      </c>
      <c r="J59" s="54">
        <v>-125</v>
      </c>
      <c r="K59" s="54">
        <v>0</v>
      </c>
      <c r="L59" s="54">
        <v>0</v>
      </c>
    </row>
    <row r="60" spans="1:12" s="52" customFormat="1" x14ac:dyDescent="0.2">
      <c r="A60" s="50"/>
      <c r="B60" s="33" t="s">
        <v>323</v>
      </c>
      <c r="C60" s="54">
        <v>0</v>
      </c>
      <c r="D60" s="54">
        <v>0</v>
      </c>
      <c r="E60" s="54">
        <v>0</v>
      </c>
      <c r="F60" s="54">
        <v>0</v>
      </c>
      <c r="G60" s="54">
        <v>0</v>
      </c>
      <c r="H60" s="54">
        <v>0</v>
      </c>
      <c r="I60" s="54">
        <v>0</v>
      </c>
      <c r="J60" s="54">
        <v>0</v>
      </c>
      <c r="K60" s="54">
        <v>0</v>
      </c>
      <c r="L60" s="54">
        <v>0</v>
      </c>
    </row>
    <row r="61" spans="1:12" s="52" customFormat="1" x14ac:dyDescent="0.2">
      <c r="A61" s="50"/>
      <c r="B61" s="53" t="s">
        <v>174</v>
      </c>
      <c r="C61" s="57">
        <v>0</v>
      </c>
      <c r="D61" s="57">
        <v>4542</v>
      </c>
      <c r="E61" s="57">
        <v>0</v>
      </c>
      <c r="F61" s="57">
        <v>0</v>
      </c>
      <c r="G61" s="57">
        <v>0</v>
      </c>
      <c r="H61" s="57">
        <v>0</v>
      </c>
      <c r="I61" s="57">
        <v>0</v>
      </c>
      <c r="J61" s="57">
        <v>0</v>
      </c>
      <c r="K61" s="57">
        <v>0</v>
      </c>
      <c r="L61" s="57">
        <v>0</v>
      </c>
    </row>
    <row r="62" spans="1:12" x14ac:dyDescent="0.2">
      <c r="A62" s="50"/>
      <c r="B62" s="55" t="s">
        <v>305</v>
      </c>
      <c r="C62" s="58">
        <v>-224573</v>
      </c>
      <c r="D62" s="58">
        <v>-66887</v>
      </c>
      <c r="E62" s="58">
        <v>-268862</v>
      </c>
      <c r="F62" s="58">
        <v>-262023</v>
      </c>
      <c r="G62" s="58">
        <v>-368030</v>
      </c>
      <c r="H62" s="58">
        <v>-200441</v>
      </c>
      <c r="I62" s="58">
        <v>-249172</v>
      </c>
      <c r="J62" s="58">
        <v>-392356</v>
      </c>
      <c r="K62" s="58">
        <v>62686</v>
      </c>
      <c r="L62" s="58">
        <v>-262976</v>
      </c>
    </row>
    <row r="63" spans="1:12" x14ac:dyDescent="0.2">
      <c r="A63" s="50"/>
      <c r="B63" s="55"/>
      <c r="C63" s="58"/>
      <c r="D63" s="58"/>
      <c r="E63" s="58"/>
      <c r="F63" s="58"/>
      <c r="G63" s="58"/>
      <c r="H63" s="58"/>
      <c r="I63" s="58"/>
      <c r="J63" s="58"/>
      <c r="K63" s="58"/>
      <c r="L63" s="58"/>
    </row>
    <row r="64" spans="1:12" x14ac:dyDescent="0.2">
      <c r="A64" s="50"/>
      <c r="B64" s="51" t="s">
        <v>175</v>
      </c>
      <c r="C64" s="61">
        <v>-13761</v>
      </c>
      <c r="D64" s="61">
        <v>16531</v>
      </c>
      <c r="E64" s="61">
        <v>14222</v>
      </c>
      <c r="F64" s="61">
        <v>-47029</v>
      </c>
      <c r="G64" s="61">
        <v>24871</v>
      </c>
      <c r="H64" s="61">
        <v>-13036</v>
      </c>
      <c r="I64" s="61">
        <v>-5039</v>
      </c>
      <c r="J64" s="61">
        <v>-622</v>
      </c>
      <c r="K64" s="61">
        <v>-2512</v>
      </c>
      <c r="L64" s="61">
        <v>468</v>
      </c>
    </row>
    <row r="65" spans="1:12" x14ac:dyDescent="0.2">
      <c r="A65" s="50"/>
      <c r="B65" s="51"/>
      <c r="C65" s="62"/>
      <c r="D65" s="62"/>
      <c r="E65" s="62"/>
      <c r="F65" s="62"/>
      <c r="G65" s="62"/>
      <c r="H65" s="62"/>
      <c r="I65" s="62"/>
      <c r="J65" s="62"/>
      <c r="K65" s="62"/>
      <c r="L65" s="62"/>
    </row>
    <row r="66" spans="1:12" x14ac:dyDescent="0.2">
      <c r="A66" s="50"/>
      <c r="B66" s="51" t="s">
        <v>286</v>
      </c>
      <c r="C66" s="63"/>
      <c r="D66" s="63"/>
      <c r="E66" s="63"/>
      <c r="F66" s="63"/>
      <c r="G66" s="63"/>
      <c r="H66" s="63"/>
      <c r="I66" s="63"/>
      <c r="J66" s="63"/>
      <c r="K66" s="63"/>
      <c r="L66" s="63"/>
    </row>
    <row r="67" spans="1:12" x14ac:dyDescent="0.2">
      <c r="A67" s="50"/>
      <c r="B67" s="53" t="s">
        <v>176</v>
      </c>
      <c r="C67" s="54">
        <v>44526</v>
      </c>
      <c r="D67" s="54">
        <v>30765</v>
      </c>
      <c r="E67" s="54">
        <v>47296</v>
      </c>
      <c r="F67" s="54">
        <v>61518</v>
      </c>
      <c r="G67" s="54">
        <v>14489</v>
      </c>
      <c r="H67" s="54">
        <v>39360</v>
      </c>
      <c r="I67" s="54">
        <v>26324</v>
      </c>
      <c r="J67" s="54">
        <v>21285</v>
      </c>
      <c r="K67" s="54">
        <v>20663</v>
      </c>
      <c r="L67" s="54">
        <v>20663</v>
      </c>
    </row>
    <row r="68" spans="1:12" x14ac:dyDescent="0.2">
      <c r="A68" s="50"/>
      <c r="B68" s="53" t="s">
        <v>177</v>
      </c>
      <c r="C68" s="54">
        <v>30765</v>
      </c>
      <c r="D68" s="54">
        <v>47296</v>
      </c>
      <c r="E68" s="54">
        <v>61518</v>
      </c>
      <c r="F68" s="54">
        <v>14489</v>
      </c>
      <c r="G68" s="54">
        <v>39360</v>
      </c>
      <c r="H68" s="54">
        <v>26324</v>
      </c>
      <c r="I68" s="54">
        <v>21285</v>
      </c>
      <c r="J68" s="54">
        <v>20663</v>
      </c>
      <c r="K68" s="54">
        <v>18151</v>
      </c>
      <c r="L68" s="54">
        <v>21131</v>
      </c>
    </row>
    <row r="69" spans="1:12" ht="13.5" thickBot="1" x14ac:dyDescent="0.25">
      <c r="A69" s="50"/>
      <c r="B69" s="51" t="s">
        <v>175</v>
      </c>
      <c r="C69" s="64">
        <v>-13761</v>
      </c>
      <c r="D69" s="64">
        <v>16531</v>
      </c>
      <c r="E69" s="64">
        <v>14222</v>
      </c>
      <c r="F69" s="64">
        <v>-47029</v>
      </c>
      <c r="G69" s="64">
        <v>24871</v>
      </c>
      <c r="H69" s="64">
        <v>-13036</v>
      </c>
      <c r="I69" s="64">
        <v>-5039</v>
      </c>
      <c r="J69" s="64">
        <v>-622</v>
      </c>
      <c r="K69" s="64">
        <v>-2512</v>
      </c>
      <c r="L69" s="64">
        <v>468</v>
      </c>
    </row>
    <row r="70" spans="1:12" ht="13.5" thickTop="1" x14ac:dyDescent="0.2">
      <c r="C70" s="5">
        <v>40178</v>
      </c>
      <c r="D70" s="5">
        <v>40543</v>
      </c>
      <c r="E70" s="5">
        <v>40908</v>
      </c>
      <c r="F70" s="5">
        <v>41274</v>
      </c>
      <c r="G70" s="5">
        <v>41639</v>
      </c>
      <c r="H70" s="5">
        <v>42004</v>
      </c>
      <c r="I70" s="5">
        <v>42369</v>
      </c>
      <c r="J70" s="5">
        <v>42735</v>
      </c>
      <c r="K70" s="5">
        <v>42825</v>
      </c>
      <c r="L70" s="5">
        <v>42916</v>
      </c>
    </row>
    <row r="71" spans="1:12" x14ac:dyDescent="0.2">
      <c r="B71" s="49" t="s">
        <v>326</v>
      </c>
      <c r="C71" s="65">
        <f>-(C42+C43)</f>
        <v>34998</v>
      </c>
      <c r="D71" s="65">
        <f t="shared" ref="D71:L71" si="0">-(D42+D43)</f>
        <v>32967</v>
      </c>
      <c r="E71" s="65">
        <f t="shared" si="0"/>
        <v>39743</v>
      </c>
      <c r="F71" s="65">
        <f t="shared" si="0"/>
        <v>64165</v>
      </c>
      <c r="G71" s="65">
        <f t="shared" si="0"/>
        <v>154036</v>
      </c>
      <c r="H71" s="65">
        <f t="shared" si="0"/>
        <v>119090</v>
      </c>
      <c r="I71" s="65">
        <f t="shared" si="0"/>
        <v>73225</v>
      </c>
      <c r="J71" s="65">
        <f t="shared" si="0"/>
        <v>71468</v>
      </c>
      <c r="K71" s="65">
        <f t="shared" si="0"/>
        <v>22245</v>
      </c>
      <c r="L71" s="65">
        <f t="shared" si="0"/>
        <v>51644</v>
      </c>
    </row>
    <row r="73" spans="1:12" x14ac:dyDescent="0.2">
      <c r="B73" s="49" t="s">
        <v>325</v>
      </c>
      <c r="C73" s="65">
        <f>C38-C71</f>
        <v>128088</v>
      </c>
      <c r="D73" s="65">
        <f t="shared" ref="D73:L73" si="1">D38-D71</f>
        <v>213963</v>
      </c>
      <c r="E73" s="65">
        <f t="shared" si="1"/>
        <v>28404</v>
      </c>
      <c r="F73" s="65">
        <f t="shared" si="1"/>
        <v>129023</v>
      </c>
      <c r="G73" s="65">
        <f t="shared" si="1"/>
        <v>149269</v>
      </c>
      <c r="H73" s="65">
        <f t="shared" si="1"/>
        <v>365869</v>
      </c>
      <c r="I73" s="65">
        <f t="shared" si="1"/>
        <v>369493</v>
      </c>
      <c r="J73" s="65">
        <f t="shared" si="1"/>
        <v>495003</v>
      </c>
      <c r="K73" s="65">
        <f t="shared" si="1"/>
        <v>169957</v>
      </c>
      <c r="L73" s="65">
        <f t="shared" si="1"/>
        <v>359559</v>
      </c>
    </row>
    <row r="75" spans="1:12" x14ac:dyDescent="0.2">
      <c r="B75" s="49" t="s">
        <v>327</v>
      </c>
      <c r="C75" s="65">
        <f>-(C54+C55+C56+C57)+C69</f>
        <v>106496</v>
      </c>
      <c r="D75" s="65">
        <f t="shared" ref="D75:L75" si="2">-(D54+D55+D56+D57)+D69</f>
        <v>121146</v>
      </c>
      <c r="E75" s="65">
        <f t="shared" si="2"/>
        <v>201365</v>
      </c>
      <c r="F75" s="65">
        <f t="shared" si="2"/>
        <v>229571</v>
      </c>
      <c r="G75" s="65">
        <f t="shared" si="2"/>
        <v>354468</v>
      </c>
      <c r="H75" s="65">
        <f t="shared" si="2"/>
        <v>228342</v>
      </c>
      <c r="I75" s="65">
        <f t="shared" si="2"/>
        <v>250468</v>
      </c>
      <c r="J75" s="65">
        <f t="shared" si="2"/>
        <v>317665</v>
      </c>
      <c r="K75" s="65">
        <f t="shared" si="2"/>
        <v>1853</v>
      </c>
      <c r="L75" s="65">
        <f t="shared" si="2"/>
        <v>252505</v>
      </c>
    </row>
    <row r="77" spans="1:12" x14ac:dyDescent="0.2">
      <c r="B77" s="49" t="s">
        <v>328</v>
      </c>
      <c r="C77" s="65">
        <f>C13</f>
        <v>26307</v>
      </c>
      <c r="D77" s="65">
        <f t="shared" ref="D77:L77" si="3">D13</f>
        <v>28173</v>
      </c>
      <c r="E77" s="65">
        <f t="shared" si="3"/>
        <v>28917</v>
      </c>
      <c r="F77" s="65">
        <f t="shared" si="3"/>
        <v>31725</v>
      </c>
      <c r="G77" s="65">
        <f t="shared" si="3"/>
        <v>36648</v>
      </c>
      <c r="H77" s="65">
        <f t="shared" si="3"/>
        <v>47461</v>
      </c>
      <c r="I77" s="65">
        <f t="shared" si="3"/>
        <v>53652</v>
      </c>
      <c r="J77" s="65">
        <f t="shared" si="3"/>
        <v>57878</v>
      </c>
      <c r="K77" s="65">
        <f t="shared" si="3"/>
        <v>14812</v>
      </c>
      <c r="L77" s="65">
        <f t="shared" si="3"/>
        <v>29805</v>
      </c>
    </row>
    <row r="79" spans="1:12" x14ac:dyDescent="0.2">
      <c r="B79" s="49" t="s">
        <v>329</v>
      </c>
      <c r="C79" s="65">
        <f>C30+C31+C33</f>
        <v>-115294</v>
      </c>
      <c r="D79" s="65">
        <f t="shared" ref="D79:L79" si="4">D30+D31+D33</f>
        <v>25501</v>
      </c>
      <c r="E79" s="65">
        <f t="shared" si="4"/>
        <v>-106652</v>
      </c>
      <c r="F79" s="65">
        <f t="shared" si="4"/>
        <v>-190337</v>
      </c>
      <c r="G79" s="65">
        <f t="shared" si="4"/>
        <v>-132490</v>
      </c>
      <c r="H79" s="65">
        <f t="shared" si="4"/>
        <v>-11416</v>
      </c>
      <c r="I79" s="65">
        <f t="shared" si="4"/>
        <v>13850</v>
      </c>
      <c r="J79" s="65">
        <f t="shared" si="4"/>
        <v>85097</v>
      </c>
      <c r="K79" s="65">
        <f t="shared" si="4"/>
        <v>74988</v>
      </c>
      <c r="L79" s="65">
        <f t="shared" si="4"/>
        <v>173790</v>
      </c>
    </row>
    <row r="81" spans="2:12" x14ac:dyDescent="0.2">
      <c r="B81" s="49" t="s">
        <v>330</v>
      </c>
      <c r="C81" s="65">
        <f>C6-C71+C77+C79+C51+C52+C53</f>
        <v>43910</v>
      </c>
      <c r="D81" s="65">
        <f t="shared" ref="D81:L81" si="5">D6-D71+D77+D79+D51+D52+D53</f>
        <v>366292</v>
      </c>
      <c r="E81" s="65">
        <f t="shared" si="5"/>
        <v>106249</v>
      </c>
      <c r="F81" s="65">
        <f t="shared" si="5"/>
        <v>220803</v>
      </c>
      <c r="G81" s="65">
        <f t="shared" si="5"/>
        <v>145229</v>
      </c>
      <c r="H81" s="65">
        <f t="shared" si="5"/>
        <v>447752</v>
      </c>
      <c r="I81" s="65">
        <f t="shared" si="5"/>
        <v>539923</v>
      </c>
      <c r="J81" s="65">
        <f t="shared" si="5"/>
        <v>631518</v>
      </c>
      <c r="K81" s="65">
        <f t="shared" si="5"/>
        <v>306376</v>
      </c>
      <c r="L81" s="65">
        <f t="shared" si="5"/>
        <v>404735</v>
      </c>
    </row>
    <row r="84" spans="2:12" x14ac:dyDescent="0.2">
      <c r="B84" s="49" t="s">
        <v>347</v>
      </c>
      <c r="C84" s="49">
        <f>C71/C77</f>
        <v>1.3303683430265709</v>
      </c>
      <c r="D84" s="49">
        <f t="shared" ref="D84:L84" si="6">D71/D77</f>
        <v>1.1701629219465446</v>
      </c>
      <c r="E84" s="49">
        <f t="shared" si="6"/>
        <v>1.3743818515060344</v>
      </c>
      <c r="F84" s="49">
        <f t="shared" si="6"/>
        <v>2.0225374310480695</v>
      </c>
      <c r="G84" s="49">
        <f t="shared" si="6"/>
        <v>4.2031215891726701</v>
      </c>
      <c r="H84" s="49">
        <f t="shared" si="6"/>
        <v>2.5092180948568297</v>
      </c>
      <c r="I84" s="49">
        <f t="shared" si="6"/>
        <v>1.3648139864310744</v>
      </c>
      <c r="J84" s="49">
        <f t="shared" si="6"/>
        <v>1.2348042434085491</v>
      </c>
      <c r="K84" s="49">
        <f t="shared" si="6"/>
        <v>1.5018228463408048</v>
      </c>
      <c r="L84" s="49">
        <f t="shared" si="6"/>
        <v>1.7327294078174802</v>
      </c>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9"/>
  <sheetViews>
    <sheetView showGridLines="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5" x14ac:dyDescent="0.25"/>
  <cols>
    <col min="1" max="1" width="3" customWidth="1"/>
    <col min="2" max="2" width="40.28515625" bestFit="1" customWidth="1"/>
    <col min="3" max="86" width="11.7109375" customWidth="1"/>
  </cols>
  <sheetData>
    <row r="1" spans="1:86" x14ac:dyDescent="0.25">
      <c r="B1" s="2" t="s">
        <v>105</v>
      </c>
    </row>
    <row r="2" spans="1:86" x14ac:dyDescent="0.25">
      <c r="B2" s="41" t="s">
        <v>147</v>
      </c>
    </row>
    <row r="4" spans="1:86" x14ac:dyDescent="0.25">
      <c r="B4" s="69" t="s">
        <v>183</v>
      </c>
      <c r="C4" s="23" t="s">
        <v>79</v>
      </c>
      <c r="D4" s="23" t="s">
        <v>80</v>
      </c>
      <c r="E4" s="23" t="s">
        <v>81</v>
      </c>
      <c r="F4" s="23" t="s">
        <v>3</v>
      </c>
      <c r="G4" s="23" t="s">
        <v>82</v>
      </c>
      <c r="H4" s="23" t="s">
        <v>4</v>
      </c>
      <c r="I4" s="23" t="s">
        <v>83</v>
      </c>
      <c r="J4" s="23" t="s">
        <v>5</v>
      </c>
      <c r="K4" s="23" t="s">
        <v>6</v>
      </c>
      <c r="L4" s="23" t="s">
        <v>84</v>
      </c>
      <c r="M4" s="23" t="s">
        <v>85</v>
      </c>
      <c r="N4" s="23" t="s">
        <v>7</v>
      </c>
      <c r="O4" s="23" t="s">
        <v>86</v>
      </c>
      <c r="P4" s="23" t="s">
        <v>8</v>
      </c>
      <c r="Q4" s="23" t="s">
        <v>87</v>
      </c>
      <c r="R4" s="23" t="s">
        <v>9</v>
      </c>
      <c r="S4" s="23" t="s">
        <v>10</v>
      </c>
      <c r="T4" s="23" t="s">
        <v>88</v>
      </c>
      <c r="U4" s="23" t="s">
        <v>89</v>
      </c>
      <c r="V4" s="23" t="s">
        <v>11</v>
      </c>
      <c r="W4" s="23" t="s">
        <v>90</v>
      </c>
      <c r="X4" s="23" t="s">
        <v>12</v>
      </c>
      <c r="Y4" s="23" t="s">
        <v>91</v>
      </c>
      <c r="Z4" s="23" t="s">
        <v>13</v>
      </c>
      <c r="AA4" s="23" t="s">
        <v>14</v>
      </c>
      <c r="AB4" s="23" t="s">
        <v>92</v>
      </c>
      <c r="AC4" s="23" t="s">
        <v>93</v>
      </c>
      <c r="AD4" s="23" t="s">
        <v>15</v>
      </c>
      <c r="AE4" s="23" t="s">
        <v>94</v>
      </c>
      <c r="AF4" s="23" t="s">
        <v>16</v>
      </c>
      <c r="AG4" s="23" t="s">
        <v>95</v>
      </c>
      <c r="AH4" s="23" t="s">
        <v>17</v>
      </c>
      <c r="AI4" s="23" t="s">
        <v>18</v>
      </c>
      <c r="AJ4" s="23" t="s">
        <v>96</v>
      </c>
      <c r="AK4" s="23" t="s">
        <v>97</v>
      </c>
      <c r="AL4" s="23" t="s">
        <v>19</v>
      </c>
      <c r="AM4" s="23" t="s">
        <v>98</v>
      </c>
      <c r="AN4" s="23" t="s">
        <v>20</v>
      </c>
      <c r="AO4" s="23" t="s">
        <v>99</v>
      </c>
      <c r="AP4" s="23" t="s">
        <v>21</v>
      </c>
      <c r="AQ4" s="23" t="s">
        <v>22</v>
      </c>
      <c r="AR4" s="23" t="s">
        <v>100</v>
      </c>
      <c r="AS4" s="23" t="s">
        <v>101</v>
      </c>
      <c r="AT4" s="23" t="s">
        <v>23</v>
      </c>
      <c r="AU4" s="23" t="s">
        <v>102</v>
      </c>
      <c r="AV4" s="23" t="s">
        <v>24</v>
      </c>
      <c r="AW4" s="23" t="s">
        <v>103</v>
      </c>
      <c r="AX4" s="23" t="s">
        <v>25</v>
      </c>
      <c r="AY4" s="23" t="s">
        <v>26</v>
      </c>
      <c r="AZ4" s="23" t="s">
        <v>104</v>
      </c>
      <c r="BA4" s="24" t="s">
        <v>219</v>
      </c>
      <c r="BB4" s="24" t="s">
        <v>220</v>
      </c>
      <c r="BC4" s="24" t="s">
        <v>223</v>
      </c>
      <c r="BD4" s="24" t="s">
        <v>221</v>
      </c>
      <c r="BE4" s="24" t="s">
        <v>236</v>
      </c>
      <c r="BF4" s="24" t="s">
        <v>237</v>
      </c>
      <c r="BG4" s="24" t="s">
        <v>238</v>
      </c>
      <c r="BH4" s="24" t="s">
        <v>244</v>
      </c>
      <c r="BI4" s="24" t="s">
        <v>258</v>
      </c>
      <c r="BJ4" s="24" t="s">
        <v>259</v>
      </c>
      <c r="BK4" s="24" t="s">
        <v>260</v>
      </c>
      <c r="BL4" s="24" t="s">
        <v>261</v>
      </c>
      <c r="BM4" s="24" t="s">
        <v>262</v>
      </c>
      <c r="BN4" s="24" t="s">
        <v>263</v>
      </c>
      <c r="BO4" s="23" t="s">
        <v>264</v>
      </c>
      <c r="BP4" s="23" t="s">
        <v>278</v>
      </c>
      <c r="BQ4" s="24" t="s">
        <v>280</v>
      </c>
      <c r="BR4" s="24" t="s">
        <v>281</v>
      </c>
      <c r="BS4" s="24" t="s">
        <v>282</v>
      </c>
      <c r="BT4" s="24" t="s">
        <v>283</v>
      </c>
      <c r="BU4" s="24" t="s">
        <v>289</v>
      </c>
      <c r="BV4" s="24" t="s">
        <v>290</v>
      </c>
      <c r="BW4" s="24" t="s">
        <v>288</v>
      </c>
      <c r="BX4" s="24" t="s">
        <v>307</v>
      </c>
      <c r="BY4" s="24" t="s">
        <v>309</v>
      </c>
      <c r="BZ4" s="24" t="s">
        <v>310</v>
      </c>
      <c r="CA4" s="24" t="s">
        <v>314</v>
      </c>
      <c r="CB4" s="24" t="s">
        <v>313</v>
      </c>
      <c r="CC4" s="24" t="s">
        <v>318</v>
      </c>
      <c r="CD4" s="24" t="s">
        <v>316</v>
      </c>
      <c r="CE4" s="24" t="s">
        <v>317</v>
      </c>
      <c r="CF4" s="24" t="s">
        <v>319</v>
      </c>
      <c r="CG4" s="24" t="s">
        <v>320</v>
      </c>
      <c r="CH4" s="24" t="s">
        <v>321</v>
      </c>
    </row>
    <row r="5" spans="1:86" x14ac:dyDescent="0.25">
      <c r="B5" s="9" t="s">
        <v>133</v>
      </c>
      <c r="C5" s="9">
        <v>257343</v>
      </c>
      <c r="D5" s="9">
        <v>48313</v>
      </c>
      <c r="E5" s="9">
        <v>32611</v>
      </c>
      <c r="F5" s="9">
        <v>80924</v>
      </c>
      <c r="G5" s="9">
        <v>79676</v>
      </c>
      <c r="H5" s="9">
        <v>160600</v>
      </c>
      <c r="I5" s="9">
        <v>99908</v>
      </c>
      <c r="J5" s="9">
        <v>179584</v>
      </c>
      <c r="K5" s="9">
        <v>260508</v>
      </c>
      <c r="L5" s="9">
        <v>40972</v>
      </c>
      <c r="M5" s="9">
        <v>42408</v>
      </c>
      <c r="N5" s="9">
        <v>83380</v>
      </c>
      <c r="O5" s="9">
        <v>73290</v>
      </c>
      <c r="P5" s="9">
        <v>156670</v>
      </c>
      <c r="Q5" s="9">
        <v>82697</v>
      </c>
      <c r="R5" s="9">
        <v>155987</v>
      </c>
      <c r="S5" s="9">
        <v>239367</v>
      </c>
      <c r="T5" s="9">
        <v>64256</v>
      </c>
      <c r="U5" s="9">
        <v>57316</v>
      </c>
      <c r="V5" s="9">
        <v>121572</v>
      </c>
      <c r="W5" s="9">
        <v>65607</v>
      </c>
      <c r="X5" s="9">
        <v>187179</v>
      </c>
      <c r="Y5" s="9">
        <v>85032</v>
      </c>
      <c r="Z5" s="9">
        <v>150639</v>
      </c>
      <c r="AA5" s="9">
        <v>272211</v>
      </c>
      <c r="AB5" s="9">
        <v>46898</v>
      </c>
      <c r="AC5" s="9">
        <v>38026</v>
      </c>
      <c r="AD5" s="9">
        <v>84924</v>
      </c>
      <c r="AE5" s="9">
        <v>104805</v>
      </c>
      <c r="AF5" s="9">
        <v>189729</v>
      </c>
      <c r="AG5" s="9">
        <v>122670</v>
      </c>
      <c r="AH5" s="9">
        <v>227475</v>
      </c>
      <c r="AI5" s="9">
        <v>312399</v>
      </c>
      <c r="AJ5" s="9">
        <v>63535</v>
      </c>
      <c r="AK5" s="9">
        <v>36855</v>
      </c>
      <c r="AL5" s="9">
        <v>100390</v>
      </c>
      <c r="AM5" s="9">
        <v>83504</v>
      </c>
      <c r="AN5" s="9">
        <v>183894</v>
      </c>
      <c r="AO5" s="9">
        <v>121552</v>
      </c>
      <c r="AP5" s="9">
        <v>205056</v>
      </c>
      <c r="AQ5" s="9">
        <v>305446</v>
      </c>
      <c r="AR5" s="9">
        <v>82054</v>
      </c>
      <c r="AS5" s="9">
        <v>59495</v>
      </c>
      <c r="AT5" s="9">
        <v>141549</v>
      </c>
      <c r="AU5" s="9">
        <v>119423</v>
      </c>
      <c r="AV5" s="9">
        <v>260972</v>
      </c>
      <c r="AW5" s="9">
        <v>168031</v>
      </c>
      <c r="AX5" s="9">
        <v>287454</v>
      </c>
      <c r="AY5" s="9">
        <v>429003</v>
      </c>
      <c r="AZ5" s="9">
        <v>102348</v>
      </c>
      <c r="BA5" s="9">
        <v>66184</v>
      </c>
      <c r="BB5" s="9">
        <v>168532</v>
      </c>
      <c r="BC5" s="9">
        <v>122093</v>
      </c>
      <c r="BD5" s="9">
        <v>290625</v>
      </c>
      <c r="BE5" s="9">
        <v>142915</v>
      </c>
      <c r="BF5" s="9">
        <v>265008</v>
      </c>
      <c r="BG5" s="9">
        <v>433540</v>
      </c>
      <c r="BH5" s="9">
        <v>96533</v>
      </c>
      <c r="BI5" s="9">
        <v>72413</v>
      </c>
      <c r="BJ5" s="9">
        <v>168946</v>
      </c>
      <c r="BK5" s="9">
        <v>126005</v>
      </c>
      <c r="BL5" s="9">
        <v>294951</v>
      </c>
      <c r="BM5" s="9">
        <v>195293</v>
      </c>
      <c r="BN5" s="9">
        <v>321298</v>
      </c>
      <c r="BO5" s="9">
        <v>490244</v>
      </c>
      <c r="BP5" s="9">
        <v>136880</v>
      </c>
      <c r="BQ5" s="9">
        <v>86781</v>
      </c>
      <c r="BR5" s="9">
        <v>223661</v>
      </c>
      <c r="BS5" s="9">
        <v>133453</v>
      </c>
      <c r="BT5" s="9">
        <v>357114</v>
      </c>
      <c r="BU5" s="9">
        <v>194109</v>
      </c>
      <c r="BV5" s="9">
        <v>327562</v>
      </c>
      <c r="BW5" s="9">
        <v>551223</v>
      </c>
      <c r="BX5" s="9">
        <v>143585</v>
      </c>
      <c r="BY5" s="9">
        <v>93011</v>
      </c>
      <c r="BZ5" s="9">
        <v>236596</v>
      </c>
      <c r="CA5" s="9">
        <v>150939</v>
      </c>
      <c r="CB5" s="9">
        <v>387535</v>
      </c>
      <c r="CC5" s="9">
        <v>246957</v>
      </c>
      <c r="CD5" s="9">
        <v>397896</v>
      </c>
      <c r="CE5" s="9">
        <v>634492</v>
      </c>
      <c r="CF5" s="9">
        <v>171794</v>
      </c>
      <c r="CG5" s="9">
        <v>91955</v>
      </c>
      <c r="CH5" s="9">
        <v>263749</v>
      </c>
    </row>
    <row r="6" spans="1:86" x14ac:dyDescent="0.25">
      <c r="B6" s="9" t="s">
        <v>132</v>
      </c>
      <c r="C6" s="9">
        <v>38</v>
      </c>
      <c r="D6" s="9">
        <v>-37</v>
      </c>
      <c r="E6" s="9">
        <v>-24</v>
      </c>
      <c r="F6" s="9">
        <v>-61</v>
      </c>
      <c r="G6" s="9">
        <v>98</v>
      </c>
      <c r="H6" s="9">
        <v>37</v>
      </c>
      <c r="I6" s="9">
        <v>80</v>
      </c>
      <c r="J6" s="9">
        <v>178</v>
      </c>
      <c r="K6" s="9">
        <v>117</v>
      </c>
      <c r="L6" s="9">
        <v>-38</v>
      </c>
      <c r="M6" s="9">
        <v>-24</v>
      </c>
      <c r="N6" s="9">
        <v>-62</v>
      </c>
      <c r="O6" s="9">
        <v>55</v>
      </c>
      <c r="P6" s="9">
        <v>-7</v>
      </c>
      <c r="Q6" s="9">
        <v>56</v>
      </c>
      <c r="R6" s="9">
        <v>111</v>
      </c>
      <c r="S6" s="9">
        <v>49</v>
      </c>
      <c r="T6" s="9">
        <v>-116</v>
      </c>
      <c r="U6" s="9">
        <v>-43</v>
      </c>
      <c r="V6" s="9">
        <v>-159</v>
      </c>
      <c r="W6" s="9">
        <v>-44</v>
      </c>
      <c r="X6" s="9">
        <v>-203</v>
      </c>
      <c r="Y6" s="9">
        <v>93</v>
      </c>
      <c r="Z6" s="9">
        <v>49</v>
      </c>
      <c r="AA6" s="9">
        <v>-110</v>
      </c>
      <c r="AB6" s="9">
        <v>-30</v>
      </c>
      <c r="AC6" s="9">
        <v>-26</v>
      </c>
      <c r="AD6" s="9">
        <v>-56</v>
      </c>
      <c r="AE6" s="9">
        <v>39</v>
      </c>
      <c r="AF6" s="9">
        <v>-17</v>
      </c>
      <c r="AG6" s="9">
        <v>85</v>
      </c>
      <c r="AH6" s="9">
        <v>124</v>
      </c>
      <c r="AI6" s="9">
        <v>68</v>
      </c>
      <c r="AJ6" s="9">
        <v>-52</v>
      </c>
      <c r="AK6" s="9">
        <v>-86</v>
      </c>
      <c r="AL6" s="9">
        <v>-138</v>
      </c>
      <c r="AM6" s="9">
        <v>148</v>
      </c>
      <c r="AN6" s="9">
        <v>10</v>
      </c>
      <c r="AO6" s="9">
        <v>-5</v>
      </c>
      <c r="AP6" s="9">
        <v>143</v>
      </c>
      <c r="AQ6" s="9">
        <v>5</v>
      </c>
      <c r="AR6" s="9">
        <v>74</v>
      </c>
      <c r="AS6" s="9">
        <v>133</v>
      </c>
      <c r="AT6" s="9">
        <v>207</v>
      </c>
      <c r="AU6" s="9">
        <v>-69</v>
      </c>
      <c r="AV6" s="9">
        <v>138</v>
      </c>
      <c r="AW6" s="9">
        <v>750</v>
      </c>
      <c r="AX6" s="9">
        <v>681</v>
      </c>
      <c r="AY6" s="9">
        <v>888</v>
      </c>
      <c r="AZ6" s="9">
        <v>-105</v>
      </c>
      <c r="BA6" s="9">
        <v>-182</v>
      </c>
      <c r="BB6" s="9">
        <v>-287</v>
      </c>
      <c r="BC6" s="9">
        <v>-294</v>
      </c>
      <c r="BD6" s="9">
        <v>-581</v>
      </c>
      <c r="BE6" s="9">
        <v>1046</v>
      </c>
      <c r="BF6" s="9">
        <v>752</v>
      </c>
      <c r="BG6" s="9">
        <v>465</v>
      </c>
      <c r="BH6" s="9">
        <v>-1528</v>
      </c>
      <c r="BI6" s="9">
        <v>-2041</v>
      </c>
      <c r="BJ6" s="9">
        <v>-3569</v>
      </c>
      <c r="BK6" s="9">
        <v>-541</v>
      </c>
      <c r="BL6" s="9">
        <v>-4110</v>
      </c>
      <c r="BM6" s="9">
        <v>-875</v>
      </c>
      <c r="BN6" s="9">
        <v>-1416</v>
      </c>
      <c r="BO6" s="9">
        <v>-4985</v>
      </c>
      <c r="BP6" s="9">
        <v>-1571</v>
      </c>
      <c r="BQ6" s="9">
        <v>-3263</v>
      </c>
      <c r="BR6" s="9">
        <v>-4834</v>
      </c>
      <c r="BS6" s="9">
        <v>-4138</v>
      </c>
      <c r="BT6" s="9">
        <v>-8972</v>
      </c>
      <c r="BU6" s="9">
        <v>-2940</v>
      </c>
      <c r="BV6" s="9">
        <v>-7078</v>
      </c>
      <c r="BW6" s="9">
        <v>-11912</v>
      </c>
      <c r="BX6" s="9">
        <v>-2945</v>
      </c>
      <c r="BY6" s="9">
        <v>-1394</v>
      </c>
      <c r="BZ6" s="9">
        <v>-4339</v>
      </c>
      <c r="CA6" s="9">
        <v>3943</v>
      </c>
      <c r="CB6" s="9">
        <v>-396</v>
      </c>
      <c r="CC6" s="9">
        <v>-141</v>
      </c>
      <c r="CD6" s="9">
        <v>3802</v>
      </c>
      <c r="CE6" s="9">
        <v>-537</v>
      </c>
      <c r="CF6" s="9">
        <v>-24</v>
      </c>
      <c r="CG6" s="9">
        <v>-2</v>
      </c>
      <c r="CH6" s="9">
        <v>-26</v>
      </c>
    </row>
    <row r="7" spans="1:86" x14ac:dyDescent="0.25">
      <c r="B7" s="9" t="s">
        <v>179</v>
      </c>
      <c r="C7" s="9">
        <v>36823</v>
      </c>
      <c r="D7" s="9">
        <v>5969</v>
      </c>
      <c r="E7" s="9">
        <v>3856</v>
      </c>
      <c r="F7" s="9">
        <v>9825</v>
      </c>
      <c r="G7" s="9">
        <v>2598</v>
      </c>
      <c r="H7" s="9">
        <v>12423</v>
      </c>
      <c r="I7" s="9">
        <v>7470</v>
      </c>
      <c r="J7" s="9">
        <v>10068</v>
      </c>
      <c r="K7" s="9">
        <v>19893</v>
      </c>
      <c r="L7" s="9">
        <v>5082</v>
      </c>
      <c r="M7" s="9">
        <v>1049</v>
      </c>
      <c r="N7" s="9">
        <v>6131</v>
      </c>
      <c r="O7" s="9">
        <v>2690</v>
      </c>
      <c r="P7" s="9">
        <v>8821</v>
      </c>
      <c r="Q7" s="9">
        <v>1878</v>
      </c>
      <c r="R7" s="9">
        <v>4568</v>
      </c>
      <c r="S7" s="9">
        <v>10699</v>
      </c>
      <c r="T7" s="9">
        <v>7298</v>
      </c>
      <c r="U7" s="9">
        <v>2955</v>
      </c>
      <c r="V7" s="9">
        <v>10253</v>
      </c>
      <c r="W7" s="9">
        <v>3929</v>
      </c>
      <c r="X7" s="9">
        <v>14182</v>
      </c>
      <c r="Y7" s="9">
        <v>1525</v>
      </c>
      <c r="Z7" s="9">
        <v>5454</v>
      </c>
      <c r="AA7" s="9">
        <v>15707</v>
      </c>
      <c r="AB7" s="9">
        <v>2459</v>
      </c>
      <c r="AC7" s="9">
        <v>1531</v>
      </c>
      <c r="AD7" s="9">
        <v>3990</v>
      </c>
      <c r="AE7" s="9">
        <v>3904</v>
      </c>
      <c r="AF7" s="9">
        <v>7894</v>
      </c>
      <c r="AG7" s="9">
        <v>10521</v>
      </c>
      <c r="AH7" s="9">
        <v>14425</v>
      </c>
      <c r="AI7" s="9">
        <v>18415</v>
      </c>
      <c r="AJ7" s="9">
        <v>8392</v>
      </c>
      <c r="AK7" s="9">
        <v>4492</v>
      </c>
      <c r="AL7" s="9">
        <v>12884</v>
      </c>
      <c r="AM7" s="9">
        <v>11969</v>
      </c>
      <c r="AN7" s="9">
        <v>24853</v>
      </c>
      <c r="AO7" s="9">
        <v>9992</v>
      </c>
      <c r="AP7" s="9">
        <v>21961</v>
      </c>
      <c r="AQ7" s="9">
        <v>34845</v>
      </c>
      <c r="AR7" s="9">
        <v>12940</v>
      </c>
      <c r="AS7" s="9">
        <v>9326</v>
      </c>
      <c r="AT7" s="9">
        <v>22266</v>
      </c>
      <c r="AU7" s="9">
        <v>16031</v>
      </c>
      <c r="AV7" s="9">
        <v>38297</v>
      </c>
      <c r="AW7" s="9">
        <v>27102</v>
      </c>
      <c r="AX7" s="9">
        <v>43133</v>
      </c>
      <c r="AY7" s="9">
        <v>65399</v>
      </c>
      <c r="AZ7" s="9">
        <v>14712</v>
      </c>
      <c r="BA7" s="9">
        <v>8585</v>
      </c>
      <c r="BB7" s="9">
        <v>23297</v>
      </c>
      <c r="BC7" s="9">
        <v>21311</v>
      </c>
      <c r="BD7" s="9">
        <v>44608</v>
      </c>
      <c r="BE7" s="9">
        <v>24197</v>
      </c>
      <c r="BF7" s="9">
        <v>45508</v>
      </c>
      <c r="BG7" s="9">
        <v>68805</v>
      </c>
      <c r="BH7" s="9">
        <v>5761</v>
      </c>
      <c r="BI7" s="9">
        <v>2036</v>
      </c>
      <c r="BJ7" s="9">
        <v>7797</v>
      </c>
      <c r="BK7" s="9">
        <v>14500</v>
      </c>
      <c r="BL7" s="9">
        <v>22297</v>
      </c>
      <c r="BM7" s="9">
        <v>17381</v>
      </c>
      <c r="BN7" s="9">
        <v>31881</v>
      </c>
      <c r="BO7" s="9">
        <v>39678</v>
      </c>
      <c r="BP7" s="9">
        <v>12018</v>
      </c>
      <c r="BQ7" s="9">
        <v>11927</v>
      </c>
      <c r="BR7" s="9">
        <v>23945</v>
      </c>
      <c r="BS7" s="9">
        <v>14577</v>
      </c>
      <c r="BT7" s="9">
        <v>38522</v>
      </c>
      <c r="BU7" s="9">
        <v>5246</v>
      </c>
      <c r="BV7" s="9">
        <v>19823</v>
      </c>
      <c r="BW7" s="9">
        <v>43768</v>
      </c>
      <c r="BX7" s="9">
        <v>16024</v>
      </c>
      <c r="BY7" s="9">
        <v>20295</v>
      </c>
      <c r="BZ7" s="9">
        <v>36319</v>
      </c>
      <c r="CA7" s="9">
        <v>15625</v>
      </c>
      <c r="CB7" s="9">
        <v>51944</v>
      </c>
      <c r="CC7" s="9">
        <v>-17787</v>
      </c>
      <c r="CD7" s="9">
        <v>-2162</v>
      </c>
      <c r="CE7" s="9">
        <v>34157</v>
      </c>
      <c r="CF7" s="9">
        <v>15125</v>
      </c>
      <c r="CG7" s="9">
        <v>24542</v>
      </c>
      <c r="CH7" s="9">
        <v>39667</v>
      </c>
    </row>
    <row r="8" spans="1:86" x14ac:dyDescent="0.25">
      <c r="B8" s="9" t="s">
        <v>180</v>
      </c>
      <c r="C8" s="9">
        <v>-105018</v>
      </c>
      <c r="D8" s="9">
        <v>-24897</v>
      </c>
      <c r="E8" s="9">
        <v>-28315</v>
      </c>
      <c r="F8" s="9">
        <v>-53212</v>
      </c>
      <c r="G8" s="9">
        <v>-21868</v>
      </c>
      <c r="H8" s="9">
        <v>-75080</v>
      </c>
      <c r="I8" s="9">
        <v>-24623</v>
      </c>
      <c r="J8" s="9">
        <v>-46491</v>
      </c>
      <c r="K8" s="9">
        <v>-99703</v>
      </c>
      <c r="L8" s="9">
        <v>-28383</v>
      </c>
      <c r="M8" s="9">
        <v>-28130</v>
      </c>
      <c r="N8" s="9">
        <v>-56513</v>
      </c>
      <c r="O8" s="9">
        <v>-11236</v>
      </c>
      <c r="P8" s="9">
        <v>-67749</v>
      </c>
      <c r="Q8" s="9">
        <v>-16489</v>
      </c>
      <c r="R8" s="9">
        <v>-27725</v>
      </c>
      <c r="S8" s="9">
        <v>-84238</v>
      </c>
      <c r="T8" s="9">
        <v>-34995</v>
      </c>
      <c r="U8" s="9">
        <v>-34840</v>
      </c>
      <c r="V8" s="9">
        <v>-69835</v>
      </c>
      <c r="W8" s="9">
        <v>-34219</v>
      </c>
      <c r="X8" s="9">
        <v>-104054</v>
      </c>
      <c r="Y8" s="9">
        <v>-31570</v>
      </c>
      <c r="Z8" s="9">
        <v>-65789</v>
      </c>
      <c r="AA8" s="9">
        <v>-135624</v>
      </c>
      <c r="AB8" s="9">
        <v>-23150</v>
      </c>
      <c r="AC8" s="9">
        <v>-31096</v>
      </c>
      <c r="AD8" s="9">
        <v>-54246</v>
      </c>
      <c r="AE8" s="9">
        <v>-31811</v>
      </c>
      <c r="AF8" s="9">
        <v>-86057</v>
      </c>
      <c r="AG8" s="9">
        <v>-36412</v>
      </c>
      <c r="AH8" s="9">
        <v>-68223</v>
      </c>
      <c r="AI8" s="9">
        <v>-122469</v>
      </c>
      <c r="AJ8" s="9">
        <v>-35421</v>
      </c>
      <c r="AK8" s="9">
        <v>-36099</v>
      </c>
      <c r="AL8" s="9">
        <v>-71520</v>
      </c>
      <c r="AM8" s="9">
        <v>-41810</v>
      </c>
      <c r="AN8" s="9">
        <v>-113330</v>
      </c>
      <c r="AO8" s="9">
        <v>-39673</v>
      </c>
      <c r="AP8" s="9">
        <v>-81483</v>
      </c>
      <c r="AQ8" s="9">
        <v>-153003</v>
      </c>
      <c r="AR8" s="9">
        <v>-39558</v>
      </c>
      <c r="AS8" s="9">
        <v>-36715</v>
      </c>
      <c r="AT8" s="9">
        <v>-76273</v>
      </c>
      <c r="AU8" s="9">
        <v>-28134</v>
      </c>
      <c r="AV8" s="9">
        <v>-104407</v>
      </c>
      <c r="AW8" s="9">
        <v>-28070</v>
      </c>
      <c r="AX8" s="9">
        <v>-56204</v>
      </c>
      <c r="AY8" s="9">
        <v>-132477</v>
      </c>
      <c r="AZ8" s="9">
        <v>-27244</v>
      </c>
      <c r="BA8" s="9">
        <v>-19055</v>
      </c>
      <c r="BB8" s="9">
        <v>-46299</v>
      </c>
      <c r="BC8" s="9">
        <v>-28528</v>
      </c>
      <c r="BD8" s="9">
        <v>-74827</v>
      </c>
      <c r="BE8" s="9">
        <v>-28750</v>
      </c>
      <c r="BF8" s="9">
        <v>-57278</v>
      </c>
      <c r="BG8" s="9">
        <v>-103577</v>
      </c>
      <c r="BH8" s="9">
        <v>-28331</v>
      </c>
      <c r="BI8" s="9">
        <v>-33531</v>
      </c>
      <c r="BJ8" s="9">
        <v>-61862</v>
      </c>
      <c r="BK8" s="9">
        <v>-34206</v>
      </c>
      <c r="BL8" s="9">
        <v>-96068</v>
      </c>
      <c r="BM8" s="9">
        <v>-39456</v>
      </c>
      <c r="BN8" s="9">
        <v>-73662</v>
      </c>
      <c r="BO8" s="9">
        <v>-135524</v>
      </c>
      <c r="BP8" s="9">
        <v>-38141</v>
      </c>
      <c r="BQ8" s="9">
        <v>-58388</v>
      </c>
      <c r="BR8" s="9">
        <v>-96529</v>
      </c>
      <c r="BS8" s="9">
        <v>-20447</v>
      </c>
      <c r="BT8" s="9">
        <v>-116976</v>
      </c>
      <c r="BU8" s="9">
        <v>-65371</v>
      </c>
      <c r="BV8" s="9">
        <v>-85818</v>
      </c>
      <c r="BW8" s="9">
        <v>-182347</v>
      </c>
      <c r="BX8" s="9">
        <v>-74355</v>
      </c>
      <c r="BY8" s="9">
        <v>-57302</v>
      </c>
      <c r="BZ8" s="9">
        <v>-131657</v>
      </c>
      <c r="CA8" s="9">
        <v>-63041</v>
      </c>
      <c r="CB8" s="9">
        <v>-194698</v>
      </c>
      <c r="CC8" s="9">
        <v>-73820</v>
      </c>
      <c r="CD8" s="9">
        <v>-136861</v>
      </c>
      <c r="CE8" s="9">
        <v>-268518</v>
      </c>
      <c r="CF8" s="9">
        <v>-77180</v>
      </c>
      <c r="CG8" s="9">
        <v>-59314</v>
      </c>
      <c r="CH8" s="9">
        <v>-136494</v>
      </c>
    </row>
    <row r="9" spans="1:86" s="3" customFormat="1" x14ac:dyDescent="0.25">
      <c r="A9"/>
      <c r="B9" s="84" t="s">
        <v>124</v>
      </c>
      <c r="C9" s="84">
        <v>189186</v>
      </c>
      <c r="D9" s="84">
        <v>29348</v>
      </c>
      <c r="E9" s="84">
        <v>8128</v>
      </c>
      <c r="F9" s="84">
        <v>37476</v>
      </c>
      <c r="G9" s="84">
        <v>60504</v>
      </c>
      <c r="H9" s="84">
        <v>97980</v>
      </c>
      <c r="I9" s="84">
        <v>82835</v>
      </c>
      <c r="J9" s="84">
        <v>143339</v>
      </c>
      <c r="K9" s="84">
        <v>180815</v>
      </c>
      <c r="L9" s="84">
        <v>17633</v>
      </c>
      <c r="M9" s="84">
        <v>15303</v>
      </c>
      <c r="N9" s="84">
        <v>32936</v>
      </c>
      <c r="O9" s="84">
        <v>64799</v>
      </c>
      <c r="P9" s="84">
        <v>97735</v>
      </c>
      <c r="Q9" s="84">
        <v>68142</v>
      </c>
      <c r="R9" s="84">
        <v>132941</v>
      </c>
      <c r="S9" s="84">
        <v>165877</v>
      </c>
      <c r="T9" s="84">
        <v>36443</v>
      </c>
      <c r="U9" s="84">
        <v>25388</v>
      </c>
      <c r="V9" s="84">
        <v>61831</v>
      </c>
      <c r="W9" s="84">
        <v>35273</v>
      </c>
      <c r="X9" s="84">
        <v>97104</v>
      </c>
      <c r="Y9" s="84">
        <v>55080</v>
      </c>
      <c r="Z9" s="84">
        <v>90353</v>
      </c>
      <c r="AA9" s="84">
        <v>152184</v>
      </c>
      <c r="AB9" s="84">
        <v>26177</v>
      </c>
      <c r="AC9" s="84">
        <v>8435</v>
      </c>
      <c r="AD9" s="84">
        <v>34612</v>
      </c>
      <c r="AE9" s="84">
        <v>76937</v>
      </c>
      <c r="AF9" s="84">
        <v>111549</v>
      </c>
      <c r="AG9" s="84">
        <v>96864</v>
      </c>
      <c r="AH9" s="84">
        <v>173801</v>
      </c>
      <c r="AI9" s="84">
        <v>208413</v>
      </c>
      <c r="AJ9" s="84">
        <v>36454</v>
      </c>
      <c r="AK9" s="84">
        <v>5162</v>
      </c>
      <c r="AL9" s="84">
        <v>41616</v>
      </c>
      <c r="AM9" s="84">
        <v>53811</v>
      </c>
      <c r="AN9" s="84">
        <v>95427</v>
      </c>
      <c r="AO9" s="84">
        <v>91866</v>
      </c>
      <c r="AP9" s="84">
        <v>145677</v>
      </c>
      <c r="AQ9" s="84">
        <v>187293</v>
      </c>
      <c r="AR9" s="84">
        <v>55510</v>
      </c>
      <c r="AS9" s="84">
        <v>32239</v>
      </c>
      <c r="AT9" s="84">
        <v>87749</v>
      </c>
      <c r="AU9" s="84">
        <v>107251</v>
      </c>
      <c r="AV9" s="84">
        <v>195000</v>
      </c>
      <c r="AW9" s="84">
        <v>167813</v>
      </c>
      <c r="AX9" s="84">
        <v>275064</v>
      </c>
      <c r="AY9" s="84">
        <v>362813</v>
      </c>
      <c r="AZ9" s="84">
        <v>89711</v>
      </c>
      <c r="BA9" s="84">
        <v>55532</v>
      </c>
      <c r="BB9" s="84">
        <v>145243</v>
      </c>
      <c r="BC9" s="84">
        <v>114582</v>
      </c>
      <c r="BD9" s="84">
        <v>259825</v>
      </c>
      <c r="BE9" s="84">
        <v>139408</v>
      </c>
      <c r="BF9" s="84">
        <v>253990</v>
      </c>
      <c r="BG9" s="84">
        <v>399233</v>
      </c>
      <c r="BH9" s="84">
        <v>72435</v>
      </c>
      <c r="BI9" s="84">
        <v>38877</v>
      </c>
      <c r="BJ9" s="84">
        <v>111312</v>
      </c>
      <c r="BK9" s="84">
        <v>105758</v>
      </c>
      <c r="BL9" s="84">
        <v>217070</v>
      </c>
      <c r="BM9" s="84">
        <v>172343</v>
      </c>
      <c r="BN9" s="84">
        <v>278101</v>
      </c>
      <c r="BO9" s="84">
        <v>389413</v>
      </c>
      <c r="BP9" s="84">
        <v>109186</v>
      </c>
      <c r="BQ9" s="84">
        <v>37057</v>
      </c>
      <c r="BR9" s="84">
        <v>146243</v>
      </c>
      <c r="BS9" s="84">
        <v>123445</v>
      </c>
      <c r="BT9" s="84">
        <v>269688</v>
      </c>
      <c r="BU9" s="84">
        <v>131044</v>
      </c>
      <c r="BV9" s="84">
        <v>254489</v>
      </c>
      <c r="BW9" s="84">
        <v>400732</v>
      </c>
      <c r="BX9" s="84">
        <v>82309</v>
      </c>
      <c r="BY9" s="84">
        <v>54610</v>
      </c>
      <c r="BZ9" s="84">
        <v>136919</v>
      </c>
      <c r="CA9" s="84">
        <v>107466</v>
      </c>
      <c r="CB9" s="84">
        <v>244385</v>
      </c>
      <c r="CC9" s="84">
        <v>155209</v>
      </c>
      <c r="CD9" s="84">
        <v>262675</v>
      </c>
      <c r="CE9" s="84">
        <v>399594</v>
      </c>
      <c r="CF9" s="84">
        <v>109715</v>
      </c>
      <c r="CG9" s="84">
        <v>57181</v>
      </c>
      <c r="CH9" s="84">
        <v>166896</v>
      </c>
    </row>
    <row r="10" spans="1:86" s="3" customFormat="1" x14ac:dyDescent="0.25">
      <c r="A10"/>
      <c r="B10" s="9" t="s">
        <v>134</v>
      </c>
      <c r="C10" s="9">
        <v>29493</v>
      </c>
      <c r="D10" s="9">
        <v>7756</v>
      </c>
      <c r="E10" s="9">
        <v>6468</v>
      </c>
      <c r="F10" s="9">
        <v>14224</v>
      </c>
      <c r="G10" s="9">
        <v>6781</v>
      </c>
      <c r="H10" s="9">
        <v>21005</v>
      </c>
      <c r="I10" s="9">
        <v>6279</v>
      </c>
      <c r="J10" s="9">
        <v>13060</v>
      </c>
      <c r="K10" s="9">
        <v>27284</v>
      </c>
      <c r="L10" s="9">
        <v>6349</v>
      </c>
      <c r="M10" s="9">
        <v>6089</v>
      </c>
      <c r="N10" s="9">
        <v>12438</v>
      </c>
      <c r="O10" s="9">
        <v>6127</v>
      </c>
      <c r="P10" s="9">
        <v>18565</v>
      </c>
      <c r="Q10" s="9">
        <v>7048</v>
      </c>
      <c r="R10" s="9">
        <v>13175</v>
      </c>
      <c r="S10" s="9">
        <v>25613</v>
      </c>
      <c r="T10" s="9">
        <v>6412</v>
      </c>
      <c r="U10" s="9">
        <v>6506</v>
      </c>
      <c r="V10" s="9">
        <v>12918</v>
      </c>
      <c r="W10" s="9">
        <v>6634</v>
      </c>
      <c r="X10" s="9">
        <v>19552</v>
      </c>
      <c r="Y10" s="9">
        <v>6755</v>
      </c>
      <c r="Z10" s="9">
        <v>13389</v>
      </c>
      <c r="AA10" s="9">
        <v>26307</v>
      </c>
      <c r="AB10" s="9">
        <v>6920</v>
      </c>
      <c r="AC10" s="9">
        <v>7014</v>
      </c>
      <c r="AD10" s="9">
        <v>13934</v>
      </c>
      <c r="AE10" s="9">
        <v>7069</v>
      </c>
      <c r="AF10" s="9">
        <v>21003</v>
      </c>
      <c r="AG10" s="9">
        <v>7170</v>
      </c>
      <c r="AH10" s="9">
        <v>14239</v>
      </c>
      <c r="AI10" s="9">
        <v>28173</v>
      </c>
      <c r="AJ10" s="9">
        <v>7150</v>
      </c>
      <c r="AK10" s="9">
        <v>7200</v>
      </c>
      <c r="AL10" s="9">
        <v>14350</v>
      </c>
      <c r="AM10" s="9">
        <v>7132</v>
      </c>
      <c r="AN10" s="9">
        <v>21482</v>
      </c>
      <c r="AO10" s="9">
        <v>7435</v>
      </c>
      <c r="AP10" s="9">
        <v>14567</v>
      </c>
      <c r="AQ10" s="9">
        <v>28917</v>
      </c>
      <c r="AR10" s="9">
        <v>7637</v>
      </c>
      <c r="AS10" s="9">
        <v>7762</v>
      </c>
      <c r="AT10" s="9">
        <v>15399</v>
      </c>
      <c r="AU10" s="9">
        <v>7964</v>
      </c>
      <c r="AV10" s="9">
        <v>23363</v>
      </c>
      <c r="AW10" s="9">
        <v>8362</v>
      </c>
      <c r="AX10" s="9">
        <v>16326</v>
      </c>
      <c r="AY10" s="9">
        <v>31725</v>
      </c>
      <c r="AZ10" s="9">
        <v>8344</v>
      </c>
      <c r="BA10" s="9">
        <v>8864</v>
      </c>
      <c r="BB10" s="9">
        <v>17208</v>
      </c>
      <c r="BC10" s="9">
        <v>9442</v>
      </c>
      <c r="BD10" s="9">
        <v>26650</v>
      </c>
      <c r="BE10" s="9">
        <v>9998</v>
      </c>
      <c r="BF10" s="9">
        <v>19440</v>
      </c>
      <c r="BG10" s="9">
        <v>36648</v>
      </c>
      <c r="BH10" s="9">
        <v>10582</v>
      </c>
      <c r="BI10" s="9">
        <v>11722</v>
      </c>
      <c r="BJ10" s="9">
        <v>22304</v>
      </c>
      <c r="BK10" s="9">
        <v>12284</v>
      </c>
      <c r="BL10" s="9">
        <v>34588</v>
      </c>
      <c r="BM10" s="9">
        <v>12873</v>
      </c>
      <c r="BN10" s="9">
        <v>25157</v>
      </c>
      <c r="BO10" s="9">
        <v>47461</v>
      </c>
      <c r="BP10" s="9">
        <v>13342</v>
      </c>
      <c r="BQ10" s="9">
        <v>13234</v>
      </c>
      <c r="BR10" s="9">
        <v>26576</v>
      </c>
      <c r="BS10" s="9">
        <v>14254</v>
      </c>
      <c r="BT10" s="9">
        <v>40830</v>
      </c>
      <c r="BU10" s="9">
        <v>12822</v>
      </c>
      <c r="BV10" s="9">
        <v>27076</v>
      </c>
      <c r="BW10" s="9">
        <v>53652</v>
      </c>
      <c r="BX10" s="9">
        <v>13633</v>
      </c>
      <c r="BY10" s="9">
        <v>15413</v>
      </c>
      <c r="BZ10" s="9">
        <v>29046</v>
      </c>
      <c r="CA10" s="9">
        <v>14169</v>
      </c>
      <c r="CB10" s="9">
        <v>43215</v>
      </c>
      <c r="CC10" s="9">
        <v>14663</v>
      </c>
      <c r="CD10" s="9">
        <v>28832</v>
      </c>
      <c r="CE10" s="9">
        <v>57878</v>
      </c>
      <c r="CF10" s="9">
        <v>14812</v>
      </c>
      <c r="CG10" s="9">
        <v>14993</v>
      </c>
      <c r="CH10" s="9">
        <v>29805</v>
      </c>
    </row>
    <row r="11" spans="1:86" s="3" customFormat="1" x14ac:dyDescent="0.25">
      <c r="A11"/>
      <c r="B11" s="36" t="s">
        <v>135</v>
      </c>
      <c r="C11" s="66">
        <v>218679</v>
      </c>
      <c r="D11" s="66">
        <v>37104</v>
      </c>
      <c r="E11" s="66">
        <v>14596</v>
      </c>
      <c r="F11" s="66">
        <v>51700</v>
      </c>
      <c r="G11" s="66">
        <v>67285</v>
      </c>
      <c r="H11" s="66">
        <v>118985</v>
      </c>
      <c r="I11" s="66">
        <v>89114</v>
      </c>
      <c r="J11" s="66">
        <v>156399</v>
      </c>
      <c r="K11" s="66">
        <v>208099</v>
      </c>
      <c r="L11" s="66">
        <v>23982</v>
      </c>
      <c r="M11" s="66">
        <v>21392</v>
      </c>
      <c r="N11" s="66">
        <v>45374</v>
      </c>
      <c r="O11" s="66">
        <v>70926</v>
      </c>
      <c r="P11" s="66">
        <v>116300</v>
      </c>
      <c r="Q11" s="66">
        <v>75190</v>
      </c>
      <c r="R11" s="66">
        <v>146116</v>
      </c>
      <c r="S11" s="66">
        <v>191490</v>
      </c>
      <c r="T11" s="66">
        <v>42855</v>
      </c>
      <c r="U11" s="66">
        <v>31894</v>
      </c>
      <c r="V11" s="66">
        <v>74749</v>
      </c>
      <c r="W11" s="66">
        <v>41907</v>
      </c>
      <c r="X11" s="66">
        <v>116656</v>
      </c>
      <c r="Y11" s="66">
        <v>61835</v>
      </c>
      <c r="Z11" s="66">
        <v>103742</v>
      </c>
      <c r="AA11" s="66">
        <v>178491</v>
      </c>
      <c r="AB11" s="66">
        <v>33097</v>
      </c>
      <c r="AC11" s="66">
        <v>15449</v>
      </c>
      <c r="AD11" s="66">
        <v>48546</v>
      </c>
      <c r="AE11" s="66">
        <v>84006</v>
      </c>
      <c r="AF11" s="66">
        <v>132552</v>
      </c>
      <c r="AG11" s="66">
        <v>104034</v>
      </c>
      <c r="AH11" s="66">
        <v>188040</v>
      </c>
      <c r="AI11" s="66">
        <v>236586</v>
      </c>
      <c r="AJ11" s="66">
        <v>43604</v>
      </c>
      <c r="AK11" s="66">
        <v>12362</v>
      </c>
      <c r="AL11" s="66">
        <v>55966</v>
      </c>
      <c r="AM11" s="66">
        <v>60943</v>
      </c>
      <c r="AN11" s="66">
        <v>116909</v>
      </c>
      <c r="AO11" s="66">
        <v>99301</v>
      </c>
      <c r="AP11" s="66">
        <v>160244</v>
      </c>
      <c r="AQ11" s="66">
        <v>216210</v>
      </c>
      <c r="AR11" s="66">
        <v>63147</v>
      </c>
      <c r="AS11" s="66">
        <v>40001</v>
      </c>
      <c r="AT11" s="66">
        <v>103148</v>
      </c>
      <c r="AU11" s="66">
        <v>115215</v>
      </c>
      <c r="AV11" s="66">
        <v>218363</v>
      </c>
      <c r="AW11" s="66">
        <v>176175</v>
      </c>
      <c r="AX11" s="66">
        <v>291390</v>
      </c>
      <c r="AY11" s="66">
        <v>394538</v>
      </c>
      <c r="AZ11" s="66">
        <v>98055</v>
      </c>
      <c r="BA11" s="66">
        <v>64396</v>
      </c>
      <c r="BB11" s="66">
        <v>162451</v>
      </c>
      <c r="BC11" s="66">
        <v>124024</v>
      </c>
      <c r="BD11" s="66">
        <v>286475</v>
      </c>
      <c r="BE11" s="66">
        <v>149406</v>
      </c>
      <c r="BF11" s="66">
        <v>273430</v>
      </c>
      <c r="BG11" s="66">
        <v>435881</v>
      </c>
      <c r="BH11" s="66">
        <v>83017</v>
      </c>
      <c r="BI11" s="66">
        <v>50599</v>
      </c>
      <c r="BJ11" s="66">
        <v>133616</v>
      </c>
      <c r="BK11" s="66">
        <v>118042</v>
      </c>
      <c r="BL11" s="66">
        <v>251658</v>
      </c>
      <c r="BM11" s="66">
        <v>185216</v>
      </c>
      <c r="BN11" s="66">
        <v>303258</v>
      </c>
      <c r="BO11" s="66">
        <v>436874</v>
      </c>
      <c r="BP11" s="66">
        <v>122528</v>
      </c>
      <c r="BQ11" s="66">
        <v>50291</v>
      </c>
      <c r="BR11" s="66">
        <v>172819</v>
      </c>
      <c r="BS11" s="66">
        <v>137699</v>
      </c>
      <c r="BT11" s="66">
        <v>310518</v>
      </c>
      <c r="BU11" s="66">
        <v>143866</v>
      </c>
      <c r="BV11" s="66">
        <v>281565</v>
      </c>
      <c r="BW11" s="66">
        <v>454384</v>
      </c>
      <c r="BX11" s="66">
        <v>95942</v>
      </c>
      <c r="BY11" s="66">
        <v>70023</v>
      </c>
      <c r="BZ11" s="66">
        <v>165965</v>
      </c>
      <c r="CA11" s="66">
        <v>121635</v>
      </c>
      <c r="CB11" s="66">
        <v>287600</v>
      </c>
      <c r="CC11" s="66">
        <v>169872</v>
      </c>
      <c r="CD11" s="66">
        <v>291507</v>
      </c>
      <c r="CE11" s="66">
        <v>457472</v>
      </c>
      <c r="CF11" s="66">
        <v>124527</v>
      </c>
      <c r="CG11" s="66">
        <v>72174</v>
      </c>
      <c r="CH11" s="66">
        <v>196701</v>
      </c>
    </row>
    <row r="13" spans="1:86" ht="64.5" x14ac:dyDescent="0.25">
      <c r="B13" s="103" t="s">
        <v>181</v>
      </c>
    </row>
    <row r="14" spans="1:86" x14ac:dyDescent="0.25">
      <c r="B14" s="104"/>
    </row>
    <row r="15" spans="1:86" ht="30" x14ac:dyDescent="0.25">
      <c r="B15" s="105" t="s">
        <v>182</v>
      </c>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row>
    <row r="16" spans="1:86" x14ac:dyDescent="0.25">
      <c r="B16" s="67"/>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row>
    <row r="17" spans="3:86" x14ac:dyDescent="0.25">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row>
    <row r="18" spans="3:86" x14ac:dyDescent="0.25">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row>
    <row r="19" spans="3:86" x14ac:dyDescent="0.25">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2"/>
  <sheetViews>
    <sheetView showGridLines="0" workbookViewId="0">
      <pane xSplit="2" ySplit="4" topLeftCell="BS5" activePane="bottomRight" state="frozen"/>
      <selection activeCell="C5" sqref="C5"/>
      <selection pane="topRight" activeCell="C5" sqref="C5"/>
      <selection pane="bottomLeft" activeCell="C5" sqref="C5"/>
      <selection pane="bottomRight" activeCell="BB7" sqref="BB7"/>
    </sheetView>
  </sheetViews>
  <sheetFormatPr defaultRowHeight="12.75" x14ac:dyDescent="0.2"/>
  <cols>
    <col min="1" max="1" width="3" style="1" bestFit="1" customWidth="1"/>
    <col min="2" max="2" width="41.5703125" style="3" bestFit="1" customWidth="1"/>
    <col min="3" max="86" width="11.7109375" style="3" customWidth="1"/>
    <col min="87" max="16384" width="9.140625" style="3"/>
  </cols>
  <sheetData>
    <row r="1" spans="2:86" x14ac:dyDescent="0.2">
      <c r="B1" s="2" t="s">
        <v>105</v>
      </c>
    </row>
    <row r="2" spans="2:86" x14ac:dyDescent="0.2">
      <c r="B2" s="41" t="s">
        <v>150</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c r="AK2" s="28"/>
      <c r="AL2" s="28"/>
      <c r="AM2" s="28"/>
      <c r="AN2" s="28"/>
      <c r="AO2" s="28"/>
      <c r="AP2" s="28"/>
      <c r="AQ2" s="28"/>
      <c r="AR2" s="28"/>
      <c r="AS2" s="28"/>
      <c r="AT2" s="28"/>
      <c r="AU2" s="28"/>
      <c r="AV2" s="28"/>
      <c r="AW2" s="28"/>
      <c r="AX2" s="28"/>
      <c r="AY2" s="28"/>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row>
    <row r="3" spans="2:86" x14ac:dyDescent="0.2">
      <c r="B3" s="2"/>
      <c r="C3" s="15"/>
      <c r="D3" s="15"/>
      <c r="E3" s="15"/>
      <c r="F3" s="15"/>
      <c r="G3" s="15"/>
      <c r="H3" s="15"/>
      <c r="I3" s="15"/>
      <c r="J3" s="15"/>
      <c r="K3" s="15"/>
      <c r="L3" s="15"/>
      <c r="M3" s="15"/>
      <c r="N3" s="15"/>
      <c r="O3" s="15"/>
      <c r="P3" s="15"/>
      <c r="Q3" s="15"/>
      <c r="R3" s="15"/>
      <c r="S3" s="15"/>
      <c r="T3" s="15"/>
      <c r="U3" s="15"/>
      <c r="V3" s="15"/>
      <c r="W3" s="15"/>
      <c r="X3" s="15"/>
      <c r="Y3" s="15"/>
      <c r="Z3" s="15"/>
      <c r="AA3" s="15"/>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row>
    <row r="4" spans="2:86" x14ac:dyDescent="0.2">
      <c r="B4" s="44" t="s">
        <v>277</v>
      </c>
      <c r="C4" s="45" t="s">
        <v>79</v>
      </c>
      <c r="D4" s="45" t="s">
        <v>80</v>
      </c>
      <c r="E4" s="45" t="s">
        <v>81</v>
      </c>
      <c r="F4" s="45" t="s">
        <v>3</v>
      </c>
      <c r="G4" s="45" t="s">
        <v>82</v>
      </c>
      <c r="H4" s="45" t="s">
        <v>4</v>
      </c>
      <c r="I4" s="45" t="s">
        <v>83</v>
      </c>
      <c r="J4" s="45" t="s">
        <v>5</v>
      </c>
      <c r="K4" s="45" t="s">
        <v>6</v>
      </c>
      <c r="L4" s="45" t="s">
        <v>84</v>
      </c>
      <c r="M4" s="45" t="s">
        <v>85</v>
      </c>
      <c r="N4" s="45" t="s">
        <v>7</v>
      </c>
      <c r="O4" s="45" t="s">
        <v>86</v>
      </c>
      <c r="P4" s="45" t="s">
        <v>8</v>
      </c>
      <c r="Q4" s="45" t="s">
        <v>87</v>
      </c>
      <c r="R4" s="45" t="s">
        <v>9</v>
      </c>
      <c r="S4" s="45" t="s">
        <v>10</v>
      </c>
      <c r="T4" s="45" t="s">
        <v>88</v>
      </c>
      <c r="U4" s="45" t="s">
        <v>89</v>
      </c>
      <c r="V4" s="45" t="s">
        <v>11</v>
      </c>
      <c r="W4" s="45" t="s">
        <v>90</v>
      </c>
      <c r="X4" s="45" t="s">
        <v>12</v>
      </c>
      <c r="Y4" s="45" t="s">
        <v>91</v>
      </c>
      <c r="Z4" s="45" t="s">
        <v>13</v>
      </c>
      <c r="AA4" s="45" t="s">
        <v>14</v>
      </c>
      <c r="AB4" s="45" t="s">
        <v>92</v>
      </c>
      <c r="AC4" s="45" t="s">
        <v>93</v>
      </c>
      <c r="AD4" s="45" t="s">
        <v>15</v>
      </c>
      <c r="AE4" s="45" t="s">
        <v>94</v>
      </c>
      <c r="AF4" s="45" t="s">
        <v>16</v>
      </c>
      <c r="AG4" s="45" t="s">
        <v>95</v>
      </c>
      <c r="AH4" s="45" t="s">
        <v>17</v>
      </c>
      <c r="AI4" s="45" t="s">
        <v>18</v>
      </c>
      <c r="AJ4" s="45" t="s">
        <v>96</v>
      </c>
      <c r="AK4" s="45" t="s">
        <v>97</v>
      </c>
      <c r="AL4" s="45" t="s">
        <v>19</v>
      </c>
      <c r="AM4" s="45" t="s">
        <v>98</v>
      </c>
      <c r="AN4" s="45" t="s">
        <v>20</v>
      </c>
      <c r="AO4" s="45" t="s">
        <v>99</v>
      </c>
      <c r="AP4" s="45" t="s">
        <v>21</v>
      </c>
      <c r="AQ4" s="45" t="s">
        <v>22</v>
      </c>
      <c r="AR4" s="45" t="s">
        <v>100</v>
      </c>
      <c r="AS4" s="45" t="s">
        <v>101</v>
      </c>
      <c r="AT4" s="45" t="s">
        <v>23</v>
      </c>
      <c r="AU4" s="45" t="s">
        <v>102</v>
      </c>
      <c r="AV4" s="45" t="s">
        <v>24</v>
      </c>
      <c r="AW4" s="45" t="s">
        <v>103</v>
      </c>
      <c r="AX4" s="45" t="s">
        <v>25</v>
      </c>
      <c r="AY4" s="45" t="s">
        <v>26</v>
      </c>
      <c r="AZ4" s="45" t="s">
        <v>104</v>
      </c>
      <c r="BA4" s="45" t="s">
        <v>219</v>
      </c>
      <c r="BB4" s="45" t="s">
        <v>220</v>
      </c>
      <c r="BC4" s="45" t="s">
        <v>223</v>
      </c>
      <c r="BD4" s="45" t="s">
        <v>221</v>
      </c>
      <c r="BE4" s="45" t="s">
        <v>236</v>
      </c>
      <c r="BF4" s="45" t="s">
        <v>237</v>
      </c>
      <c r="BG4" s="45" t="s">
        <v>238</v>
      </c>
      <c r="BH4" s="45" t="s">
        <v>244</v>
      </c>
      <c r="BI4" s="45" t="s">
        <v>258</v>
      </c>
      <c r="BJ4" s="45" t="s">
        <v>259</v>
      </c>
      <c r="BK4" s="45" t="s">
        <v>260</v>
      </c>
      <c r="BL4" s="45" t="s">
        <v>261</v>
      </c>
      <c r="BM4" s="45" t="s">
        <v>262</v>
      </c>
      <c r="BN4" s="45" t="s">
        <v>263</v>
      </c>
      <c r="BO4" s="117" t="s">
        <v>264</v>
      </c>
      <c r="BP4" s="45" t="s">
        <v>278</v>
      </c>
      <c r="BQ4" s="45" t="s">
        <v>280</v>
      </c>
      <c r="BR4" s="45" t="s">
        <v>281</v>
      </c>
      <c r="BS4" s="45" t="s">
        <v>282</v>
      </c>
      <c r="BT4" s="45" t="s">
        <v>283</v>
      </c>
      <c r="BU4" s="45" t="s">
        <v>289</v>
      </c>
      <c r="BV4" s="45" t="s">
        <v>290</v>
      </c>
      <c r="BW4" s="117" t="s">
        <v>288</v>
      </c>
      <c r="BX4" s="45" t="s">
        <v>307</v>
      </c>
      <c r="BY4" s="45" t="s">
        <v>309</v>
      </c>
      <c r="BZ4" s="45" t="s">
        <v>310</v>
      </c>
      <c r="CA4" s="45" t="s">
        <v>314</v>
      </c>
      <c r="CB4" s="45" t="s">
        <v>313</v>
      </c>
      <c r="CC4" s="45" t="s">
        <v>318</v>
      </c>
      <c r="CD4" s="45" t="s">
        <v>316</v>
      </c>
      <c r="CE4" s="45" t="s">
        <v>317</v>
      </c>
      <c r="CF4" s="45" t="s">
        <v>319</v>
      </c>
      <c r="CG4" s="45" t="s">
        <v>320</v>
      </c>
      <c r="CH4" s="45" t="s">
        <v>321</v>
      </c>
    </row>
    <row r="5" spans="2:86" x14ac:dyDescent="0.2">
      <c r="B5" s="33" t="s">
        <v>109</v>
      </c>
      <c r="C5" s="9">
        <v>100421</v>
      </c>
      <c r="D5" s="9">
        <v>18501</v>
      </c>
      <c r="E5" s="9">
        <v>18894</v>
      </c>
      <c r="F5" s="9">
        <v>37395</v>
      </c>
      <c r="G5" s="9">
        <v>30228</v>
      </c>
      <c r="H5" s="9">
        <v>67623</v>
      </c>
      <c r="I5" s="9">
        <v>37900</v>
      </c>
      <c r="J5" s="9">
        <v>68128</v>
      </c>
      <c r="K5" s="9">
        <v>105523</v>
      </c>
      <c r="L5" s="9">
        <v>19452</v>
      </c>
      <c r="M5" s="9">
        <v>19957</v>
      </c>
      <c r="N5" s="9">
        <v>39409</v>
      </c>
      <c r="O5" s="9">
        <v>29967</v>
      </c>
      <c r="P5" s="9">
        <v>69376</v>
      </c>
      <c r="Q5" s="9">
        <v>29186</v>
      </c>
      <c r="R5" s="9">
        <v>59153</v>
      </c>
      <c r="S5" s="9">
        <v>98562</v>
      </c>
      <c r="T5" s="9">
        <v>18637</v>
      </c>
      <c r="U5" s="9">
        <v>25401</v>
      </c>
      <c r="V5" s="9">
        <v>44038</v>
      </c>
      <c r="W5" s="9">
        <v>32446</v>
      </c>
      <c r="X5" s="9">
        <v>76484</v>
      </c>
      <c r="Y5" s="9">
        <v>40918</v>
      </c>
      <c r="Z5" s="9">
        <v>73364</v>
      </c>
      <c r="AA5" s="9">
        <v>117402</v>
      </c>
      <c r="AB5" s="9">
        <v>25169</v>
      </c>
      <c r="AC5" s="9">
        <v>22562</v>
      </c>
      <c r="AD5" s="9">
        <v>47731</v>
      </c>
      <c r="AE5" s="9">
        <v>31919</v>
      </c>
      <c r="AF5" s="9">
        <v>79650</v>
      </c>
      <c r="AG5" s="9">
        <v>35187</v>
      </c>
      <c r="AH5" s="9">
        <v>67106</v>
      </c>
      <c r="AI5" s="9">
        <v>114837</v>
      </c>
      <c r="AJ5" s="9">
        <v>20051</v>
      </c>
      <c r="AK5" s="9">
        <v>19086</v>
      </c>
      <c r="AL5" s="9">
        <v>39137</v>
      </c>
      <c r="AM5" s="9">
        <v>30815</v>
      </c>
      <c r="AN5" s="9">
        <v>69952</v>
      </c>
      <c r="AO5" s="9">
        <v>37610</v>
      </c>
      <c r="AP5" s="9">
        <v>68425</v>
      </c>
      <c r="AQ5" s="9">
        <v>107562</v>
      </c>
      <c r="AR5" s="9">
        <v>26510</v>
      </c>
      <c r="AS5" s="9">
        <v>25009</v>
      </c>
      <c r="AT5" s="9">
        <v>51519</v>
      </c>
      <c r="AU5" s="9">
        <v>38702</v>
      </c>
      <c r="AV5" s="9">
        <v>90221</v>
      </c>
      <c r="AW5" s="9">
        <v>49500</v>
      </c>
      <c r="AX5" s="9">
        <v>88202</v>
      </c>
      <c r="AY5" s="9">
        <v>139721</v>
      </c>
      <c r="AZ5" s="9">
        <v>37497</v>
      </c>
      <c r="BA5" s="9">
        <v>30986</v>
      </c>
      <c r="BB5" s="9">
        <v>68483</v>
      </c>
      <c r="BC5" s="9">
        <v>43188</v>
      </c>
      <c r="BD5" s="9">
        <v>111671</v>
      </c>
      <c r="BE5" s="9">
        <v>53996</v>
      </c>
      <c r="BF5" s="9">
        <v>97184</v>
      </c>
      <c r="BG5" s="9">
        <v>165667</v>
      </c>
      <c r="BH5" s="9">
        <v>30935</v>
      </c>
      <c r="BI5" s="9">
        <v>27685</v>
      </c>
      <c r="BJ5" s="9">
        <v>58620</v>
      </c>
      <c r="BK5" s="9">
        <v>43457</v>
      </c>
      <c r="BL5" s="9">
        <v>102077</v>
      </c>
      <c r="BM5" s="9">
        <v>50674</v>
      </c>
      <c r="BN5" s="9">
        <v>94131</v>
      </c>
      <c r="BO5" s="9">
        <v>152751</v>
      </c>
      <c r="BP5" s="9">
        <v>34333</v>
      </c>
      <c r="BQ5" s="9">
        <v>23139</v>
      </c>
      <c r="BR5" s="9">
        <v>57472</v>
      </c>
      <c r="BS5" s="9">
        <v>36846</v>
      </c>
      <c r="BT5" s="9">
        <v>94318</v>
      </c>
      <c r="BU5" s="9">
        <v>40156</v>
      </c>
      <c r="BV5" s="9">
        <v>77002</v>
      </c>
      <c r="BW5" s="9">
        <v>134474</v>
      </c>
      <c r="BX5" s="9">
        <v>23747</v>
      </c>
      <c r="BY5" s="9">
        <v>26225</v>
      </c>
      <c r="BZ5" s="9">
        <v>49972</v>
      </c>
      <c r="CA5" s="9">
        <v>34338</v>
      </c>
      <c r="CB5" s="9">
        <v>84310</v>
      </c>
      <c r="CC5" s="9">
        <v>39285</v>
      </c>
      <c r="CD5" s="9">
        <v>73623</v>
      </c>
      <c r="CE5" s="9">
        <v>123595</v>
      </c>
      <c r="CF5" s="9">
        <v>26844</v>
      </c>
      <c r="CG5" s="9">
        <v>24133</v>
      </c>
      <c r="CH5" s="9">
        <v>50977</v>
      </c>
    </row>
    <row r="6" spans="2:86" x14ac:dyDescent="0.2">
      <c r="B6" s="33" t="s">
        <v>110</v>
      </c>
      <c r="C6" s="9">
        <v>31503</v>
      </c>
      <c r="D6" s="9">
        <v>13152</v>
      </c>
      <c r="E6" s="9">
        <v>6324</v>
      </c>
      <c r="F6" s="9">
        <v>19476</v>
      </c>
      <c r="G6" s="9">
        <v>7609</v>
      </c>
      <c r="H6" s="9">
        <v>27085</v>
      </c>
      <c r="I6" s="9">
        <v>12975</v>
      </c>
      <c r="J6" s="9">
        <v>20584</v>
      </c>
      <c r="K6" s="9">
        <v>40060</v>
      </c>
      <c r="L6" s="9">
        <v>18631</v>
      </c>
      <c r="M6" s="9">
        <v>6786</v>
      </c>
      <c r="N6" s="9">
        <v>25417</v>
      </c>
      <c r="O6" s="9">
        <v>9142</v>
      </c>
      <c r="P6" s="9">
        <v>34559</v>
      </c>
      <c r="Q6" s="9">
        <v>13285</v>
      </c>
      <c r="R6" s="9">
        <v>22427</v>
      </c>
      <c r="S6" s="9">
        <v>47844</v>
      </c>
      <c r="T6" s="9">
        <v>15722</v>
      </c>
      <c r="U6" s="9">
        <v>8141</v>
      </c>
      <c r="V6" s="9">
        <v>23863</v>
      </c>
      <c r="W6" s="9">
        <v>7724</v>
      </c>
      <c r="X6" s="9">
        <v>31587</v>
      </c>
      <c r="Y6" s="9">
        <v>16698</v>
      </c>
      <c r="Z6" s="9">
        <v>24422</v>
      </c>
      <c r="AA6" s="9">
        <v>48285</v>
      </c>
      <c r="AB6" s="9">
        <v>21201</v>
      </c>
      <c r="AC6" s="9">
        <v>10173</v>
      </c>
      <c r="AD6" s="9">
        <v>31374</v>
      </c>
      <c r="AE6" s="9">
        <v>9213</v>
      </c>
      <c r="AF6" s="9">
        <v>40587</v>
      </c>
      <c r="AG6" s="9">
        <v>14046</v>
      </c>
      <c r="AH6" s="9">
        <v>23259</v>
      </c>
      <c r="AI6" s="9">
        <v>54633</v>
      </c>
      <c r="AJ6" s="9">
        <v>12832</v>
      </c>
      <c r="AK6" s="9">
        <v>7481</v>
      </c>
      <c r="AL6" s="9">
        <v>20313</v>
      </c>
      <c r="AM6" s="9">
        <v>9313</v>
      </c>
      <c r="AN6" s="9">
        <v>29626</v>
      </c>
      <c r="AO6" s="9">
        <v>12903</v>
      </c>
      <c r="AP6" s="9">
        <v>22216</v>
      </c>
      <c r="AQ6" s="9">
        <v>42529</v>
      </c>
      <c r="AR6" s="9">
        <v>14244</v>
      </c>
      <c r="AS6" s="9">
        <v>7796</v>
      </c>
      <c r="AT6" s="9">
        <v>22040</v>
      </c>
      <c r="AU6" s="9">
        <v>8796</v>
      </c>
      <c r="AV6" s="9">
        <v>30836</v>
      </c>
      <c r="AW6" s="9">
        <v>14510</v>
      </c>
      <c r="AX6" s="9">
        <v>23306</v>
      </c>
      <c r="AY6" s="9">
        <v>45346</v>
      </c>
      <c r="AZ6" s="9">
        <v>15063</v>
      </c>
      <c r="BA6" s="9">
        <v>9662</v>
      </c>
      <c r="BB6" s="9">
        <v>24725</v>
      </c>
      <c r="BC6" s="9">
        <v>10930</v>
      </c>
      <c r="BD6" s="9">
        <v>35655</v>
      </c>
      <c r="BE6" s="9">
        <v>14873</v>
      </c>
      <c r="BF6" s="9">
        <v>25803</v>
      </c>
      <c r="BG6" s="9">
        <v>50528</v>
      </c>
      <c r="BH6" s="9">
        <v>15780</v>
      </c>
      <c r="BI6" s="9">
        <v>9144</v>
      </c>
      <c r="BJ6" s="9">
        <v>24924</v>
      </c>
      <c r="BK6" s="9">
        <v>11395</v>
      </c>
      <c r="BL6" s="9">
        <v>36319</v>
      </c>
      <c r="BM6" s="9">
        <v>15874</v>
      </c>
      <c r="BN6" s="9">
        <v>27269</v>
      </c>
      <c r="BO6" s="9">
        <v>52193</v>
      </c>
      <c r="BP6" s="9">
        <v>12419</v>
      </c>
      <c r="BQ6" s="9">
        <v>8645</v>
      </c>
      <c r="BR6" s="9">
        <v>21064</v>
      </c>
      <c r="BS6" s="9">
        <v>10107</v>
      </c>
      <c r="BT6" s="9">
        <v>31171</v>
      </c>
      <c r="BU6" s="9">
        <v>14755</v>
      </c>
      <c r="BV6" s="9">
        <v>24862</v>
      </c>
      <c r="BW6" s="9">
        <v>45926</v>
      </c>
      <c r="BX6" s="9">
        <v>11159</v>
      </c>
      <c r="BY6" s="9">
        <v>7374</v>
      </c>
      <c r="BZ6" s="9">
        <v>18533</v>
      </c>
      <c r="CA6" s="9">
        <v>10220</v>
      </c>
      <c r="CB6" s="9">
        <v>28753</v>
      </c>
      <c r="CC6" s="9">
        <v>11209</v>
      </c>
      <c r="CD6" s="9">
        <v>21429</v>
      </c>
      <c r="CE6" s="9">
        <v>39962</v>
      </c>
      <c r="CF6" s="9">
        <v>11016</v>
      </c>
      <c r="CG6" s="9">
        <v>9228</v>
      </c>
      <c r="CH6" s="9">
        <v>20244</v>
      </c>
    </row>
    <row r="7" spans="2:86" x14ac:dyDescent="0.2">
      <c r="B7" s="44" t="s">
        <v>136</v>
      </c>
      <c r="C7" s="46">
        <v>131924</v>
      </c>
      <c r="D7" s="46">
        <v>31653</v>
      </c>
      <c r="E7" s="46">
        <v>25218</v>
      </c>
      <c r="F7" s="46">
        <v>56871</v>
      </c>
      <c r="G7" s="46">
        <v>37837</v>
      </c>
      <c r="H7" s="46">
        <v>94708</v>
      </c>
      <c r="I7" s="46">
        <v>50875</v>
      </c>
      <c r="J7" s="46">
        <v>88712</v>
      </c>
      <c r="K7" s="46">
        <v>145583</v>
      </c>
      <c r="L7" s="46">
        <v>38083</v>
      </c>
      <c r="M7" s="46">
        <v>26743</v>
      </c>
      <c r="N7" s="46">
        <v>64826</v>
      </c>
      <c r="O7" s="46">
        <v>39109</v>
      </c>
      <c r="P7" s="46">
        <v>103935</v>
      </c>
      <c r="Q7" s="46">
        <v>42471</v>
      </c>
      <c r="R7" s="46">
        <v>81580</v>
      </c>
      <c r="S7" s="46">
        <v>146406</v>
      </c>
      <c r="T7" s="46">
        <v>34359</v>
      </c>
      <c r="U7" s="46">
        <v>33542</v>
      </c>
      <c r="V7" s="46">
        <v>67901</v>
      </c>
      <c r="W7" s="46">
        <v>40170</v>
      </c>
      <c r="X7" s="46">
        <v>108071</v>
      </c>
      <c r="Y7" s="46">
        <v>57616</v>
      </c>
      <c r="Z7" s="46">
        <v>97786</v>
      </c>
      <c r="AA7" s="46">
        <v>165687</v>
      </c>
      <c r="AB7" s="46">
        <v>46370</v>
      </c>
      <c r="AC7" s="46">
        <v>32735</v>
      </c>
      <c r="AD7" s="46">
        <v>79105</v>
      </c>
      <c r="AE7" s="46">
        <v>41132</v>
      </c>
      <c r="AF7" s="46">
        <v>120237</v>
      </c>
      <c r="AG7" s="46">
        <v>49233</v>
      </c>
      <c r="AH7" s="46">
        <v>90365</v>
      </c>
      <c r="AI7" s="46">
        <v>169470</v>
      </c>
      <c r="AJ7" s="46">
        <v>32883</v>
      </c>
      <c r="AK7" s="46">
        <v>26567</v>
      </c>
      <c r="AL7" s="46">
        <v>59450</v>
      </c>
      <c r="AM7" s="46">
        <v>40128</v>
      </c>
      <c r="AN7" s="46">
        <v>99578</v>
      </c>
      <c r="AO7" s="46">
        <v>50513</v>
      </c>
      <c r="AP7" s="46">
        <v>90641</v>
      </c>
      <c r="AQ7" s="46">
        <v>150091</v>
      </c>
      <c r="AR7" s="46">
        <v>40754</v>
      </c>
      <c r="AS7" s="46">
        <v>32805</v>
      </c>
      <c r="AT7" s="46">
        <v>73559</v>
      </c>
      <c r="AU7" s="46">
        <v>47498</v>
      </c>
      <c r="AV7" s="46">
        <v>121057</v>
      </c>
      <c r="AW7" s="46">
        <v>64010</v>
      </c>
      <c r="AX7" s="46">
        <v>111508</v>
      </c>
      <c r="AY7" s="46">
        <v>185067</v>
      </c>
      <c r="AZ7" s="46">
        <v>52560</v>
      </c>
      <c r="BA7" s="46">
        <v>40648</v>
      </c>
      <c r="BB7" s="46">
        <v>93208</v>
      </c>
      <c r="BC7" s="46">
        <v>54118</v>
      </c>
      <c r="BD7" s="46">
        <v>147326</v>
      </c>
      <c r="BE7" s="46">
        <v>68869</v>
      </c>
      <c r="BF7" s="46">
        <v>122987</v>
      </c>
      <c r="BG7" s="46">
        <v>216195</v>
      </c>
      <c r="BH7" s="46">
        <v>46715</v>
      </c>
      <c r="BI7" s="46">
        <v>36829</v>
      </c>
      <c r="BJ7" s="46">
        <v>83544</v>
      </c>
      <c r="BK7" s="46">
        <v>54852</v>
      </c>
      <c r="BL7" s="46">
        <v>138396</v>
      </c>
      <c r="BM7" s="46">
        <v>66548</v>
      </c>
      <c r="BN7" s="46">
        <v>121400</v>
      </c>
      <c r="BO7" s="46">
        <v>204944</v>
      </c>
      <c r="BP7" s="46">
        <v>46752</v>
      </c>
      <c r="BQ7" s="46">
        <v>31784</v>
      </c>
      <c r="BR7" s="46">
        <v>78536</v>
      </c>
      <c r="BS7" s="12">
        <v>46953</v>
      </c>
      <c r="BT7" s="12">
        <v>125489</v>
      </c>
      <c r="BU7" s="12">
        <v>54911</v>
      </c>
      <c r="BV7" s="12">
        <v>101864</v>
      </c>
      <c r="BW7" s="12">
        <v>180400</v>
      </c>
      <c r="BX7" s="12">
        <v>34906</v>
      </c>
      <c r="BY7" s="12">
        <v>33599</v>
      </c>
      <c r="BZ7" s="12">
        <v>68505</v>
      </c>
      <c r="CA7" s="12">
        <v>44558</v>
      </c>
      <c r="CB7" s="12">
        <v>113063</v>
      </c>
      <c r="CC7" s="12">
        <v>50494</v>
      </c>
      <c r="CD7" s="12">
        <v>95052</v>
      </c>
      <c r="CE7" s="12">
        <v>163557</v>
      </c>
      <c r="CF7" s="12">
        <v>37860</v>
      </c>
      <c r="CG7" s="12">
        <v>33361</v>
      </c>
      <c r="CH7" s="12">
        <v>71221</v>
      </c>
    </row>
    <row r="8" spans="2:86" x14ac:dyDescent="0.2">
      <c r="AR8" s="37"/>
      <c r="AS8" s="37"/>
      <c r="AT8" s="37"/>
      <c r="AU8" s="37"/>
      <c r="AV8" s="37"/>
      <c r="AW8" s="37"/>
      <c r="AX8" s="37"/>
      <c r="AY8" s="37"/>
    </row>
    <row r="9" spans="2:86" x14ac:dyDescent="0.2">
      <c r="B9" s="44" t="s">
        <v>142</v>
      </c>
      <c r="C9" s="45" t="s">
        <v>79</v>
      </c>
      <c r="D9" s="45" t="s">
        <v>80</v>
      </c>
      <c r="E9" s="45" t="s">
        <v>81</v>
      </c>
      <c r="F9" s="45" t="s">
        <v>3</v>
      </c>
      <c r="G9" s="45" t="s">
        <v>82</v>
      </c>
      <c r="H9" s="45" t="s">
        <v>4</v>
      </c>
      <c r="I9" s="45" t="s">
        <v>83</v>
      </c>
      <c r="J9" s="45" t="s">
        <v>5</v>
      </c>
      <c r="K9" s="45" t="s">
        <v>6</v>
      </c>
      <c r="L9" s="45" t="s">
        <v>84</v>
      </c>
      <c r="M9" s="45" t="s">
        <v>85</v>
      </c>
      <c r="N9" s="45" t="s">
        <v>7</v>
      </c>
      <c r="O9" s="45" t="s">
        <v>86</v>
      </c>
      <c r="P9" s="45" t="s">
        <v>8</v>
      </c>
      <c r="Q9" s="45" t="s">
        <v>87</v>
      </c>
      <c r="R9" s="45" t="s">
        <v>9</v>
      </c>
      <c r="S9" s="45" t="s">
        <v>10</v>
      </c>
      <c r="T9" s="45" t="s">
        <v>88</v>
      </c>
      <c r="U9" s="45" t="s">
        <v>89</v>
      </c>
      <c r="V9" s="45" t="s">
        <v>11</v>
      </c>
      <c r="W9" s="45" t="s">
        <v>90</v>
      </c>
      <c r="X9" s="45" t="s">
        <v>12</v>
      </c>
      <c r="Y9" s="45" t="s">
        <v>91</v>
      </c>
      <c r="Z9" s="45" t="s">
        <v>13</v>
      </c>
      <c r="AA9" s="45" t="s">
        <v>14</v>
      </c>
      <c r="AB9" s="45" t="s">
        <v>92</v>
      </c>
      <c r="AC9" s="45" t="s">
        <v>93</v>
      </c>
      <c r="AD9" s="45" t="s">
        <v>15</v>
      </c>
      <c r="AE9" s="45" t="s">
        <v>94</v>
      </c>
      <c r="AF9" s="45" t="s">
        <v>16</v>
      </c>
      <c r="AG9" s="45" t="s">
        <v>95</v>
      </c>
      <c r="AH9" s="45" t="s">
        <v>17</v>
      </c>
      <c r="AI9" s="45" t="s">
        <v>18</v>
      </c>
      <c r="AJ9" s="45" t="s">
        <v>96</v>
      </c>
      <c r="AK9" s="45" t="s">
        <v>97</v>
      </c>
      <c r="AL9" s="45" t="s">
        <v>19</v>
      </c>
      <c r="AM9" s="45" t="s">
        <v>98</v>
      </c>
      <c r="AN9" s="45" t="s">
        <v>20</v>
      </c>
      <c r="AO9" s="45" t="s">
        <v>99</v>
      </c>
      <c r="AP9" s="45" t="s">
        <v>21</v>
      </c>
      <c r="AQ9" s="45" t="s">
        <v>22</v>
      </c>
      <c r="AR9" s="45" t="s">
        <v>100</v>
      </c>
      <c r="AS9" s="45" t="s">
        <v>101</v>
      </c>
      <c r="AT9" s="45" t="s">
        <v>23</v>
      </c>
      <c r="AU9" s="45" t="s">
        <v>102</v>
      </c>
      <c r="AV9" s="45" t="s">
        <v>24</v>
      </c>
      <c r="AW9" s="45" t="s">
        <v>103</v>
      </c>
      <c r="AX9" s="45" t="s">
        <v>25</v>
      </c>
      <c r="AY9" s="45" t="s">
        <v>26</v>
      </c>
      <c r="AZ9" s="45" t="s">
        <v>104</v>
      </c>
      <c r="BA9" s="45" t="s">
        <v>219</v>
      </c>
      <c r="BB9" s="45" t="s">
        <v>220</v>
      </c>
      <c r="BC9" s="45" t="s">
        <v>223</v>
      </c>
      <c r="BD9" s="45" t="s">
        <v>221</v>
      </c>
      <c r="BE9" s="45" t="s">
        <v>236</v>
      </c>
      <c r="BF9" s="45" t="s">
        <v>237</v>
      </c>
      <c r="BG9" s="45" t="s">
        <v>238</v>
      </c>
      <c r="BH9" s="45" t="s">
        <v>244</v>
      </c>
      <c r="BI9" s="45" t="s">
        <v>258</v>
      </c>
      <c r="BJ9" s="45" t="s">
        <v>259</v>
      </c>
      <c r="BK9" s="45" t="s">
        <v>260</v>
      </c>
      <c r="BL9" s="45" t="s">
        <v>261</v>
      </c>
      <c r="BM9" s="45" t="s">
        <v>262</v>
      </c>
      <c r="BN9" s="45" t="s">
        <v>263</v>
      </c>
      <c r="BO9" s="117" t="s">
        <v>264</v>
      </c>
      <c r="BP9" s="45" t="s">
        <v>278</v>
      </c>
      <c r="BQ9" s="45" t="s">
        <v>280</v>
      </c>
      <c r="BR9" s="45" t="s">
        <v>281</v>
      </c>
      <c r="BS9" s="45" t="s">
        <v>282</v>
      </c>
      <c r="BT9" s="45" t="s">
        <v>283</v>
      </c>
      <c r="BU9" s="45" t="s">
        <v>289</v>
      </c>
      <c r="BV9" s="45" t="s">
        <v>290</v>
      </c>
      <c r="BW9" s="117" t="s">
        <v>288</v>
      </c>
      <c r="BX9" s="45" t="s">
        <v>307</v>
      </c>
      <c r="BY9" s="45" t="s">
        <v>309</v>
      </c>
      <c r="BZ9" s="45" t="s">
        <v>310</v>
      </c>
      <c r="CA9" s="45" t="s">
        <v>314</v>
      </c>
      <c r="CB9" s="45" t="s">
        <v>313</v>
      </c>
      <c r="CC9" s="45" t="s">
        <v>318</v>
      </c>
      <c r="CD9" s="45" t="s">
        <v>316</v>
      </c>
      <c r="CE9" s="45" t="s">
        <v>317</v>
      </c>
      <c r="CF9" s="45" t="s">
        <v>319</v>
      </c>
      <c r="CG9" s="45" t="s">
        <v>320</v>
      </c>
      <c r="CH9" s="45" t="s">
        <v>321</v>
      </c>
    </row>
    <row r="10" spans="2:86" x14ac:dyDescent="0.2">
      <c r="B10" s="33" t="s">
        <v>109</v>
      </c>
      <c r="C10" s="37">
        <v>0.76100000000000001</v>
      </c>
      <c r="D10" s="37">
        <v>0.58399999999999996</v>
      </c>
      <c r="E10" s="37">
        <v>0.749</v>
      </c>
      <c r="F10" s="37">
        <v>0.65800000000000003</v>
      </c>
      <c r="G10" s="37">
        <v>0.79900000000000004</v>
      </c>
      <c r="H10" s="37">
        <v>0.71399999999999997</v>
      </c>
      <c r="I10" s="37">
        <v>0.745</v>
      </c>
      <c r="J10" s="37">
        <v>0.76800000000000002</v>
      </c>
      <c r="K10" s="37">
        <v>0.72499999999999998</v>
      </c>
      <c r="L10" s="37">
        <v>0.51100000000000001</v>
      </c>
      <c r="M10" s="37">
        <v>0.746</v>
      </c>
      <c r="N10" s="37">
        <v>0.60799999999999998</v>
      </c>
      <c r="O10" s="37">
        <v>0.76600000000000001</v>
      </c>
      <c r="P10" s="37">
        <v>0.66700000000000004</v>
      </c>
      <c r="Q10" s="37">
        <v>0.68700000000000006</v>
      </c>
      <c r="R10" s="37">
        <v>0.72499999999999998</v>
      </c>
      <c r="S10" s="37">
        <v>0.67300000000000004</v>
      </c>
      <c r="T10" s="37">
        <v>0.54200000000000004</v>
      </c>
      <c r="U10" s="37">
        <v>0.75700000000000001</v>
      </c>
      <c r="V10" s="37">
        <v>0.64900000000000002</v>
      </c>
      <c r="W10" s="37">
        <v>0.80800000000000005</v>
      </c>
      <c r="X10" s="37">
        <v>0.70799999999999996</v>
      </c>
      <c r="Y10" s="37">
        <v>0.71</v>
      </c>
      <c r="Z10" s="37">
        <v>0.75</v>
      </c>
      <c r="AA10" s="37">
        <v>0.70899999999999996</v>
      </c>
      <c r="AB10" s="37">
        <v>0.54300000000000004</v>
      </c>
      <c r="AC10" s="37">
        <v>0.68899999999999995</v>
      </c>
      <c r="AD10" s="37">
        <v>0.60299999999999998</v>
      </c>
      <c r="AE10" s="37">
        <v>0.77600000000000002</v>
      </c>
      <c r="AF10" s="37">
        <v>0.66200000000000003</v>
      </c>
      <c r="AG10" s="37">
        <v>0.71499999999999997</v>
      </c>
      <c r="AH10" s="37">
        <v>0.74299999999999999</v>
      </c>
      <c r="AI10" s="37">
        <v>0.67800000000000005</v>
      </c>
      <c r="AJ10" s="37">
        <v>0.61</v>
      </c>
      <c r="AK10" s="37">
        <v>0.71799999999999997</v>
      </c>
      <c r="AL10" s="37">
        <v>0.65800000000000003</v>
      </c>
      <c r="AM10" s="37">
        <v>0.76800000000000002</v>
      </c>
      <c r="AN10" s="37">
        <v>0.70199999999999996</v>
      </c>
      <c r="AO10" s="37">
        <v>0.745</v>
      </c>
      <c r="AP10" s="37">
        <v>0.755</v>
      </c>
      <c r="AQ10" s="37">
        <v>0.71699999999999997</v>
      </c>
      <c r="AR10" s="37">
        <v>0.65</v>
      </c>
      <c r="AS10" s="37">
        <v>0.76200000000000001</v>
      </c>
      <c r="AT10" s="37">
        <v>0.7</v>
      </c>
      <c r="AU10" s="37">
        <v>0.81499999999999995</v>
      </c>
      <c r="AV10" s="37">
        <v>0.745</v>
      </c>
      <c r="AW10" s="37">
        <v>0.77300000000000002</v>
      </c>
      <c r="AX10" s="37">
        <v>0.79100000000000004</v>
      </c>
      <c r="AY10" s="37">
        <v>0.755</v>
      </c>
      <c r="AZ10" s="37">
        <v>0.71299999999999997</v>
      </c>
      <c r="BA10" s="37">
        <v>0.76200000000000001</v>
      </c>
      <c r="BB10" s="37">
        <v>0.73499999999999999</v>
      </c>
      <c r="BC10" s="37">
        <v>0.79800000000000004</v>
      </c>
      <c r="BD10" s="37">
        <v>0.75800000000000001</v>
      </c>
      <c r="BE10" s="37">
        <v>0.78400000000000003</v>
      </c>
      <c r="BF10" s="37">
        <v>0.79</v>
      </c>
      <c r="BG10" s="37">
        <v>0.76600000000000001</v>
      </c>
      <c r="BH10" s="37">
        <v>0.66200000000000003</v>
      </c>
      <c r="BI10" s="37">
        <v>0.752</v>
      </c>
      <c r="BJ10" s="37">
        <v>0.70199999999999996</v>
      </c>
      <c r="BK10" s="37">
        <v>0.79200000000000004</v>
      </c>
      <c r="BL10" s="37">
        <v>0.73799999999999999</v>
      </c>
      <c r="BM10" s="37">
        <v>0.76100000000000001</v>
      </c>
      <c r="BN10" s="37">
        <v>0.77500000000000002</v>
      </c>
      <c r="BO10" s="37">
        <v>0.745</v>
      </c>
      <c r="BP10" s="37">
        <v>0.73399999999999999</v>
      </c>
      <c r="BQ10" s="37">
        <v>0.72799999999999998</v>
      </c>
      <c r="BR10" s="37">
        <v>0.73199999999999998</v>
      </c>
      <c r="BS10" s="37">
        <v>0.78500000000000003</v>
      </c>
      <c r="BT10" s="37">
        <v>0.752</v>
      </c>
      <c r="BU10" s="37">
        <v>0.73099999999999998</v>
      </c>
      <c r="BV10" s="37">
        <v>0.75600000000000001</v>
      </c>
      <c r="BW10" s="37">
        <v>0.745</v>
      </c>
      <c r="BX10" s="37">
        <v>0.68</v>
      </c>
      <c r="BY10" s="37">
        <v>0.78100000000000003</v>
      </c>
      <c r="BZ10" s="37">
        <v>0.72899999999999998</v>
      </c>
      <c r="CA10" s="37">
        <v>0.77100000000000002</v>
      </c>
      <c r="CB10" s="37">
        <v>0.746</v>
      </c>
      <c r="CC10" s="37">
        <v>0.77800000000000002</v>
      </c>
      <c r="CD10" s="37">
        <v>0.77500000000000002</v>
      </c>
      <c r="CE10" s="37">
        <v>0.75600000000000001</v>
      </c>
      <c r="CF10" s="37">
        <v>0.70899999999999996</v>
      </c>
      <c r="CG10" s="37">
        <v>0.72299999999999998</v>
      </c>
      <c r="CH10" s="37">
        <v>0.71599999999999997</v>
      </c>
    </row>
    <row r="11" spans="2:86" x14ac:dyDescent="0.2">
      <c r="B11" s="33" t="s">
        <v>110</v>
      </c>
      <c r="C11" s="37">
        <v>0.23899999999999999</v>
      </c>
      <c r="D11" s="37">
        <v>0.41599999999999998</v>
      </c>
      <c r="E11" s="37">
        <v>0.251</v>
      </c>
      <c r="F11" s="37">
        <v>0.34200000000000003</v>
      </c>
      <c r="G11" s="37">
        <v>0.20100000000000001</v>
      </c>
      <c r="H11" s="37">
        <v>0.28599999999999998</v>
      </c>
      <c r="I11" s="37">
        <v>0.255</v>
      </c>
      <c r="J11" s="37">
        <v>0.23200000000000001</v>
      </c>
      <c r="K11" s="37">
        <v>0.27500000000000002</v>
      </c>
      <c r="L11" s="37">
        <v>0.48899999999999999</v>
      </c>
      <c r="M11" s="37">
        <v>0.254</v>
      </c>
      <c r="N11" s="37">
        <v>0.39200000000000002</v>
      </c>
      <c r="O11" s="37">
        <v>0.23400000000000001</v>
      </c>
      <c r="P11" s="37">
        <v>0.33300000000000002</v>
      </c>
      <c r="Q11" s="37">
        <v>0.313</v>
      </c>
      <c r="R11" s="37">
        <v>0.27500000000000002</v>
      </c>
      <c r="S11" s="37">
        <v>0.32700000000000001</v>
      </c>
      <c r="T11" s="37">
        <v>0.45800000000000002</v>
      </c>
      <c r="U11" s="37">
        <v>0.24299999999999999</v>
      </c>
      <c r="V11" s="37">
        <v>0.35099999999999998</v>
      </c>
      <c r="W11" s="37">
        <v>0.192</v>
      </c>
      <c r="X11" s="37">
        <v>0.29199999999999998</v>
      </c>
      <c r="Y11" s="37">
        <v>0.28999999999999998</v>
      </c>
      <c r="Z11" s="37">
        <v>0.25</v>
      </c>
      <c r="AA11" s="37">
        <v>0.29099999999999998</v>
      </c>
      <c r="AB11" s="37">
        <v>0.45700000000000002</v>
      </c>
      <c r="AC11" s="37">
        <v>0.311</v>
      </c>
      <c r="AD11" s="37">
        <v>0.39700000000000002</v>
      </c>
      <c r="AE11" s="37">
        <v>0.224</v>
      </c>
      <c r="AF11" s="37">
        <v>0.33800000000000002</v>
      </c>
      <c r="AG11" s="37">
        <v>0.28499999999999998</v>
      </c>
      <c r="AH11" s="37">
        <v>0.25700000000000001</v>
      </c>
      <c r="AI11" s="37">
        <v>0.32200000000000001</v>
      </c>
      <c r="AJ11" s="37">
        <v>0.39</v>
      </c>
      <c r="AK11" s="37">
        <v>0.28199999999999997</v>
      </c>
      <c r="AL11" s="37">
        <v>0.34200000000000003</v>
      </c>
      <c r="AM11" s="37">
        <v>0.23200000000000001</v>
      </c>
      <c r="AN11" s="37">
        <v>0.29799999999999999</v>
      </c>
      <c r="AO11" s="37">
        <v>0.255</v>
      </c>
      <c r="AP11" s="37">
        <v>0.245</v>
      </c>
      <c r="AQ11" s="37">
        <v>0.28299999999999997</v>
      </c>
      <c r="AR11" s="37">
        <v>0.35</v>
      </c>
      <c r="AS11" s="37">
        <v>0.23799999999999999</v>
      </c>
      <c r="AT11" s="37">
        <v>0.3</v>
      </c>
      <c r="AU11" s="37">
        <v>0.185</v>
      </c>
      <c r="AV11" s="37">
        <v>0.255</v>
      </c>
      <c r="AW11" s="37">
        <v>0.22700000000000001</v>
      </c>
      <c r="AX11" s="37">
        <v>0.20899999999999999</v>
      </c>
      <c r="AY11" s="37">
        <v>0.245</v>
      </c>
      <c r="AZ11" s="37">
        <v>0.28699999999999998</v>
      </c>
      <c r="BA11" s="37">
        <v>0.23799999999999999</v>
      </c>
      <c r="BB11" s="37">
        <v>0.26500000000000001</v>
      </c>
      <c r="BC11" s="37">
        <v>0.20200000000000001</v>
      </c>
      <c r="BD11" s="37">
        <v>0.24199999999999999</v>
      </c>
      <c r="BE11" s="37">
        <v>0.216</v>
      </c>
      <c r="BF11" s="37">
        <v>0.21</v>
      </c>
      <c r="BG11" s="37">
        <v>0.23400000000000001</v>
      </c>
      <c r="BH11" s="37">
        <v>0.33800000000000002</v>
      </c>
      <c r="BI11" s="37">
        <v>0.248</v>
      </c>
      <c r="BJ11" s="37">
        <v>0.29799999999999999</v>
      </c>
      <c r="BK11" s="37">
        <v>0.20799999999999999</v>
      </c>
      <c r="BL11" s="37">
        <v>0.26200000000000001</v>
      </c>
      <c r="BM11" s="37">
        <v>0.23899999999999999</v>
      </c>
      <c r="BN11" s="37">
        <v>0.22500000000000001</v>
      </c>
      <c r="BO11" s="37">
        <v>0.255</v>
      </c>
      <c r="BP11" s="37">
        <v>0.26600000000000001</v>
      </c>
      <c r="BQ11" s="37">
        <v>0.27200000000000002</v>
      </c>
      <c r="BR11" s="37">
        <v>0.26800000000000002</v>
      </c>
      <c r="BS11" s="37">
        <v>0.215</v>
      </c>
      <c r="BT11" s="37">
        <v>0.248</v>
      </c>
      <c r="BU11" s="37">
        <v>0.26900000000000002</v>
      </c>
      <c r="BV11" s="37">
        <v>0.24399999999999999</v>
      </c>
      <c r="BW11" s="37">
        <v>0.255</v>
      </c>
      <c r="BX11" s="37">
        <v>0.32</v>
      </c>
      <c r="BY11" s="37">
        <v>0.219</v>
      </c>
      <c r="BZ11" s="37">
        <v>0.27100000000000002</v>
      </c>
      <c r="CA11" s="37">
        <v>0.22900000000000001</v>
      </c>
      <c r="CB11" s="37">
        <v>0.254</v>
      </c>
      <c r="CC11" s="37">
        <v>0.222</v>
      </c>
      <c r="CD11" s="37">
        <v>0.22500000000000001</v>
      </c>
      <c r="CE11" s="37">
        <v>0.24399999999999999</v>
      </c>
      <c r="CF11" s="37">
        <v>0.29099999999999998</v>
      </c>
      <c r="CG11" s="37">
        <v>0.27700000000000002</v>
      </c>
      <c r="CH11" s="37">
        <v>0.28399999999999997</v>
      </c>
    </row>
    <row r="12" spans="2:86" x14ac:dyDescent="0.2">
      <c r="B12" s="42" t="s">
        <v>136</v>
      </c>
      <c r="C12" s="43">
        <v>1</v>
      </c>
      <c r="D12" s="43">
        <v>1</v>
      </c>
      <c r="E12" s="43">
        <v>1</v>
      </c>
      <c r="F12" s="43">
        <v>1</v>
      </c>
      <c r="G12" s="43">
        <v>1</v>
      </c>
      <c r="H12" s="43">
        <v>1</v>
      </c>
      <c r="I12" s="43">
        <v>1</v>
      </c>
      <c r="J12" s="43">
        <v>1</v>
      </c>
      <c r="K12" s="43">
        <v>1</v>
      </c>
      <c r="L12" s="43">
        <v>1</v>
      </c>
      <c r="M12" s="43">
        <v>1</v>
      </c>
      <c r="N12" s="43">
        <v>1</v>
      </c>
      <c r="O12" s="43">
        <v>1</v>
      </c>
      <c r="P12" s="43">
        <v>1</v>
      </c>
      <c r="Q12" s="43">
        <v>1</v>
      </c>
      <c r="R12" s="43">
        <v>1</v>
      </c>
      <c r="S12" s="43">
        <v>1</v>
      </c>
      <c r="T12" s="43">
        <v>1</v>
      </c>
      <c r="U12" s="43">
        <v>1</v>
      </c>
      <c r="V12" s="43">
        <v>1</v>
      </c>
      <c r="W12" s="43">
        <v>1</v>
      </c>
      <c r="X12" s="43">
        <v>1</v>
      </c>
      <c r="Y12" s="43">
        <v>1</v>
      </c>
      <c r="Z12" s="43">
        <v>1</v>
      </c>
      <c r="AA12" s="43">
        <v>1</v>
      </c>
      <c r="AB12" s="43">
        <v>1</v>
      </c>
      <c r="AC12" s="43">
        <v>1</v>
      </c>
      <c r="AD12" s="43">
        <v>1</v>
      </c>
      <c r="AE12" s="43">
        <v>1</v>
      </c>
      <c r="AF12" s="43">
        <v>1</v>
      </c>
      <c r="AG12" s="43">
        <v>1</v>
      </c>
      <c r="AH12" s="43">
        <v>1</v>
      </c>
      <c r="AI12" s="43">
        <v>1</v>
      </c>
      <c r="AJ12" s="43">
        <v>1</v>
      </c>
      <c r="AK12" s="43">
        <v>1</v>
      </c>
      <c r="AL12" s="43">
        <v>1</v>
      </c>
      <c r="AM12" s="43">
        <v>1</v>
      </c>
      <c r="AN12" s="43">
        <v>1</v>
      </c>
      <c r="AO12" s="43">
        <v>1</v>
      </c>
      <c r="AP12" s="43">
        <v>1</v>
      </c>
      <c r="AQ12" s="43">
        <v>1</v>
      </c>
      <c r="AR12" s="43">
        <v>1</v>
      </c>
      <c r="AS12" s="43">
        <v>1</v>
      </c>
      <c r="AT12" s="43">
        <v>1</v>
      </c>
      <c r="AU12" s="43">
        <v>1</v>
      </c>
      <c r="AV12" s="43">
        <v>1</v>
      </c>
      <c r="AW12" s="43">
        <v>1</v>
      </c>
      <c r="AX12" s="43">
        <v>1</v>
      </c>
      <c r="AY12" s="43">
        <v>1</v>
      </c>
      <c r="AZ12" s="43">
        <v>1</v>
      </c>
      <c r="BA12" s="43">
        <v>1</v>
      </c>
      <c r="BB12" s="43">
        <v>1</v>
      </c>
      <c r="BC12" s="43">
        <v>1</v>
      </c>
      <c r="BD12" s="43">
        <v>1</v>
      </c>
      <c r="BE12" s="43">
        <v>1</v>
      </c>
      <c r="BF12" s="43">
        <v>1</v>
      </c>
      <c r="BG12" s="43">
        <v>1</v>
      </c>
      <c r="BH12" s="43">
        <v>1</v>
      </c>
      <c r="BI12" s="43">
        <v>1</v>
      </c>
      <c r="BJ12" s="43">
        <v>1</v>
      </c>
      <c r="BK12" s="43">
        <v>1</v>
      </c>
      <c r="BL12" s="43">
        <v>1</v>
      </c>
      <c r="BM12" s="43">
        <v>1</v>
      </c>
      <c r="BN12" s="43">
        <v>1</v>
      </c>
      <c r="BO12" s="43">
        <v>1</v>
      </c>
      <c r="BP12" s="43">
        <v>1</v>
      </c>
      <c r="BQ12" s="43">
        <v>1</v>
      </c>
      <c r="BR12" s="43">
        <v>1</v>
      </c>
      <c r="BS12" s="43">
        <v>1</v>
      </c>
      <c r="BT12" s="43">
        <v>1</v>
      </c>
      <c r="BU12" s="43">
        <v>1</v>
      </c>
      <c r="BV12" s="43">
        <v>1</v>
      </c>
      <c r="BW12" s="43">
        <v>1</v>
      </c>
      <c r="BX12" s="43">
        <v>1</v>
      </c>
      <c r="BY12" s="43">
        <v>1</v>
      </c>
      <c r="BZ12" s="43">
        <v>1</v>
      </c>
      <c r="CA12" s="43">
        <v>1</v>
      </c>
      <c r="CB12" s="43">
        <v>1</v>
      </c>
      <c r="CC12" s="43">
        <v>1</v>
      </c>
      <c r="CD12" s="43">
        <v>1</v>
      </c>
      <c r="CE12" s="43">
        <v>1</v>
      </c>
      <c r="CF12" s="43">
        <v>1</v>
      </c>
      <c r="CG12" s="43">
        <v>1</v>
      </c>
      <c r="CH12" s="43">
        <v>1</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9"/>
  <sheetViews>
    <sheetView showGridLines="0" workbookViewId="0">
      <pane xSplit="2" ySplit="5" topLeftCell="C6" activePane="bottomRight" state="frozen"/>
      <selection activeCell="C5" sqref="C5"/>
      <selection pane="topRight" activeCell="C5" sqref="C5"/>
      <selection pane="bottomLeft" activeCell="C5" sqref="C5"/>
      <selection pane="bottomRight" activeCell="C6" sqref="C6"/>
    </sheetView>
  </sheetViews>
  <sheetFormatPr defaultRowHeight="12.75" x14ac:dyDescent="0.2"/>
  <cols>
    <col min="1" max="1" width="3" style="1" bestFit="1" customWidth="1"/>
    <col min="2" max="2" width="19" style="3" bestFit="1" customWidth="1"/>
    <col min="3" max="86" width="11.7109375" style="3" customWidth="1"/>
    <col min="87" max="16384" width="9.140625" style="3"/>
  </cols>
  <sheetData>
    <row r="1" spans="1:86" x14ac:dyDescent="0.2">
      <c r="B1" s="2" t="s">
        <v>105</v>
      </c>
    </row>
    <row r="2" spans="1:86" x14ac:dyDescent="0.2">
      <c r="B2" s="41" t="s">
        <v>151</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c r="AK2" s="28"/>
      <c r="AL2" s="28"/>
      <c r="AM2" s="28"/>
      <c r="AN2" s="28"/>
      <c r="AO2" s="28"/>
      <c r="AP2" s="28"/>
      <c r="AQ2" s="28"/>
      <c r="AR2" s="28"/>
      <c r="AS2" s="28"/>
      <c r="AT2" s="28"/>
      <c r="AU2" s="28"/>
      <c r="AV2" s="28"/>
      <c r="AW2" s="28"/>
      <c r="AX2" s="28"/>
      <c r="AY2" s="28"/>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row>
    <row r="3" spans="1:86" x14ac:dyDescent="0.2">
      <c r="B3" s="2"/>
      <c r="C3" s="15"/>
      <c r="D3" s="15"/>
      <c r="E3" s="15"/>
      <c r="F3" s="15"/>
      <c r="G3" s="15"/>
      <c r="H3" s="15"/>
      <c r="I3" s="15"/>
      <c r="J3" s="15"/>
      <c r="K3" s="15"/>
      <c r="L3" s="15"/>
      <c r="M3" s="15"/>
      <c r="N3" s="15"/>
      <c r="O3" s="15"/>
      <c r="P3" s="15"/>
      <c r="Q3" s="15"/>
      <c r="R3" s="15"/>
      <c r="S3" s="15"/>
      <c r="T3" s="15"/>
      <c r="U3" s="15"/>
      <c r="V3" s="15"/>
      <c r="W3" s="15"/>
      <c r="X3" s="15"/>
      <c r="Y3" s="15"/>
      <c r="Z3" s="15"/>
      <c r="AA3" s="15"/>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row>
    <row r="5" spans="1:86" x14ac:dyDescent="0.2">
      <c r="B5" s="38" t="s">
        <v>140</v>
      </c>
      <c r="C5" s="45" t="s">
        <v>79</v>
      </c>
      <c r="D5" s="45" t="s">
        <v>80</v>
      </c>
      <c r="E5" s="45" t="s">
        <v>81</v>
      </c>
      <c r="F5" s="45" t="s">
        <v>3</v>
      </c>
      <c r="G5" s="45" t="s">
        <v>82</v>
      </c>
      <c r="H5" s="45" t="s">
        <v>4</v>
      </c>
      <c r="I5" s="45" t="s">
        <v>83</v>
      </c>
      <c r="J5" s="45" t="s">
        <v>5</v>
      </c>
      <c r="K5" s="45" t="s">
        <v>6</v>
      </c>
      <c r="L5" s="45" t="s">
        <v>84</v>
      </c>
      <c r="M5" s="45" t="s">
        <v>85</v>
      </c>
      <c r="N5" s="45" t="s">
        <v>7</v>
      </c>
      <c r="O5" s="45" t="s">
        <v>86</v>
      </c>
      <c r="P5" s="45" t="s">
        <v>8</v>
      </c>
      <c r="Q5" s="45" t="s">
        <v>87</v>
      </c>
      <c r="R5" s="45" t="s">
        <v>9</v>
      </c>
      <c r="S5" s="45" t="s">
        <v>10</v>
      </c>
      <c r="T5" s="45" t="s">
        <v>88</v>
      </c>
      <c r="U5" s="45" t="s">
        <v>89</v>
      </c>
      <c r="V5" s="45" t="s">
        <v>11</v>
      </c>
      <c r="W5" s="45" t="s">
        <v>90</v>
      </c>
      <c r="X5" s="45" t="s">
        <v>12</v>
      </c>
      <c r="Y5" s="45" t="s">
        <v>91</v>
      </c>
      <c r="Z5" s="45" t="s">
        <v>13</v>
      </c>
      <c r="AA5" s="45" t="s">
        <v>14</v>
      </c>
      <c r="AB5" s="45" t="s">
        <v>92</v>
      </c>
      <c r="AC5" s="45" t="s">
        <v>93</v>
      </c>
      <c r="AD5" s="45" t="s">
        <v>15</v>
      </c>
      <c r="AE5" s="45" t="s">
        <v>94</v>
      </c>
      <c r="AF5" s="45" t="s">
        <v>16</v>
      </c>
      <c r="AG5" s="45" t="s">
        <v>95</v>
      </c>
      <c r="AH5" s="45" t="s">
        <v>17</v>
      </c>
      <c r="AI5" s="45" t="s">
        <v>18</v>
      </c>
      <c r="AJ5" s="45" t="s">
        <v>96</v>
      </c>
      <c r="AK5" s="45" t="s">
        <v>97</v>
      </c>
      <c r="AL5" s="45" t="s">
        <v>19</v>
      </c>
      <c r="AM5" s="45" t="s">
        <v>98</v>
      </c>
      <c r="AN5" s="45" t="s">
        <v>20</v>
      </c>
      <c r="AO5" s="45" t="s">
        <v>99</v>
      </c>
      <c r="AP5" s="45" t="s">
        <v>21</v>
      </c>
      <c r="AQ5" s="45" t="s">
        <v>22</v>
      </c>
      <c r="AR5" s="45" t="s">
        <v>100</v>
      </c>
      <c r="AS5" s="45" t="s">
        <v>101</v>
      </c>
      <c r="AT5" s="45" t="s">
        <v>23</v>
      </c>
      <c r="AU5" s="45" t="s">
        <v>102</v>
      </c>
      <c r="AV5" s="45" t="s">
        <v>24</v>
      </c>
      <c r="AW5" s="45" t="s">
        <v>103</v>
      </c>
      <c r="AX5" s="45" t="s">
        <v>25</v>
      </c>
      <c r="AY5" s="45" t="s">
        <v>26</v>
      </c>
      <c r="AZ5" s="45" t="s">
        <v>104</v>
      </c>
      <c r="BA5" s="45" t="s">
        <v>219</v>
      </c>
      <c r="BB5" s="45" t="s">
        <v>220</v>
      </c>
      <c r="BC5" s="45" t="s">
        <v>223</v>
      </c>
      <c r="BD5" s="45" t="s">
        <v>221</v>
      </c>
      <c r="BE5" s="45" t="s">
        <v>236</v>
      </c>
      <c r="BF5" s="45" t="s">
        <v>237</v>
      </c>
      <c r="BG5" s="45" t="s">
        <v>238</v>
      </c>
      <c r="BH5" s="45" t="s">
        <v>244</v>
      </c>
      <c r="BI5" s="45" t="s">
        <v>258</v>
      </c>
      <c r="BJ5" s="45" t="s">
        <v>259</v>
      </c>
      <c r="BK5" s="45" t="s">
        <v>260</v>
      </c>
      <c r="BL5" s="45" t="s">
        <v>261</v>
      </c>
      <c r="BM5" s="45" t="s">
        <v>262</v>
      </c>
      <c r="BN5" s="45" t="s">
        <v>263</v>
      </c>
      <c r="BO5" s="117" t="s">
        <v>264</v>
      </c>
      <c r="BP5" s="45" t="s">
        <v>278</v>
      </c>
      <c r="BQ5" s="45" t="s">
        <v>280</v>
      </c>
      <c r="BR5" s="45" t="s">
        <v>281</v>
      </c>
      <c r="BS5" s="45" t="s">
        <v>282</v>
      </c>
      <c r="BT5" s="45" t="s">
        <v>283</v>
      </c>
      <c r="BU5" s="45" t="s">
        <v>289</v>
      </c>
      <c r="BV5" s="45" t="s">
        <v>290</v>
      </c>
      <c r="BW5" s="45" t="s">
        <v>288</v>
      </c>
      <c r="BX5" s="45" t="s">
        <v>307</v>
      </c>
      <c r="BY5" s="45" t="s">
        <v>309</v>
      </c>
      <c r="BZ5" s="45" t="s">
        <v>310</v>
      </c>
      <c r="CA5" s="45" t="s">
        <v>314</v>
      </c>
      <c r="CB5" s="45" t="s">
        <v>313</v>
      </c>
      <c r="CC5" s="45" t="s">
        <v>318</v>
      </c>
      <c r="CD5" s="45" t="s">
        <v>316</v>
      </c>
      <c r="CE5" s="45" t="s">
        <v>317</v>
      </c>
      <c r="CF5" s="45" t="s">
        <v>319</v>
      </c>
      <c r="CG5" s="45" t="s">
        <v>320</v>
      </c>
      <c r="CH5" s="45" t="s">
        <v>321</v>
      </c>
    </row>
    <row r="6" spans="1:86" x14ac:dyDescent="0.2">
      <c r="B6" s="33" t="s">
        <v>109</v>
      </c>
      <c r="C6" s="26">
        <v>11.65</v>
      </c>
      <c r="D6" s="26">
        <v>13.23</v>
      </c>
      <c r="E6" s="26">
        <v>11.16</v>
      </c>
      <c r="F6" s="26">
        <v>12.18</v>
      </c>
      <c r="G6" s="26">
        <v>12.01</v>
      </c>
      <c r="H6" s="26">
        <v>12.1</v>
      </c>
      <c r="I6" s="26">
        <v>11.81</v>
      </c>
      <c r="J6" s="26">
        <v>11.9</v>
      </c>
      <c r="K6" s="26">
        <v>12</v>
      </c>
      <c r="L6" s="26">
        <v>11.96</v>
      </c>
      <c r="M6" s="26">
        <v>12.27</v>
      </c>
      <c r="N6" s="26">
        <v>12.12</v>
      </c>
      <c r="O6" s="26">
        <v>13.01</v>
      </c>
      <c r="P6" s="26">
        <v>12.5</v>
      </c>
      <c r="Q6" s="26">
        <v>12.09</v>
      </c>
      <c r="R6" s="26">
        <v>12.56</v>
      </c>
      <c r="S6" s="26">
        <v>12.38</v>
      </c>
      <c r="T6" s="26">
        <v>12.84</v>
      </c>
      <c r="U6" s="26">
        <v>12.29</v>
      </c>
      <c r="V6" s="26">
        <v>12.52</v>
      </c>
      <c r="W6" s="26">
        <v>13</v>
      </c>
      <c r="X6" s="26">
        <v>12.73</v>
      </c>
      <c r="Y6" s="26">
        <v>12</v>
      </c>
      <c r="Z6" s="26">
        <v>12.44</v>
      </c>
      <c r="AA6" s="26">
        <v>12.47</v>
      </c>
      <c r="AB6" s="26">
        <v>13.11</v>
      </c>
      <c r="AC6" s="26">
        <v>14.12</v>
      </c>
      <c r="AD6" s="26">
        <v>13.59</v>
      </c>
      <c r="AE6" s="26">
        <v>14.93</v>
      </c>
      <c r="AF6" s="26">
        <v>14.13</v>
      </c>
      <c r="AG6" s="26">
        <v>13.6</v>
      </c>
      <c r="AH6" s="26">
        <v>14.24</v>
      </c>
      <c r="AI6" s="26">
        <v>13.97</v>
      </c>
      <c r="AJ6" s="26">
        <v>14.88</v>
      </c>
      <c r="AK6" s="26">
        <v>13.38</v>
      </c>
      <c r="AL6" s="26">
        <v>14.15</v>
      </c>
      <c r="AM6" s="26">
        <v>14.31</v>
      </c>
      <c r="AN6" s="26">
        <v>14.22</v>
      </c>
      <c r="AO6" s="26">
        <v>13.16</v>
      </c>
      <c r="AP6" s="26">
        <v>13.68</v>
      </c>
      <c r="AQ6" s="26">
        <v>13.85</v>
      </c>
      <c r="AR6" s="26">
        <v>14.25</v>
      </c>
      <c r="AS6" s="26">
        <v>12.91</v>
      </c>
      <c r="AT6" s="26">
        <v>13.6</v>
      </c>
      <c r="AU6" s="26">
        <v>13.66</v>
      </c>
      <c r="AV6" s="26">
        <v>13.63</v>
      </c>
      <c r="AW6" s="26">
        <v>12.44</v>
      </c>
      <c r="AX6" s="26">
        <v>12.98</v>
      </c>
      <c r="AY6" s="26">
        <v>13.21</v>
      </c>
      <c r="AZ6" s="26">
        <v>12.67</v>
      </c>
      <c r="BA6" s="26">
        <v>13.05</v>
      </c>
      <c r="BB6" s="26">
        <v>12.84</v>
      </c>
      <c r="BC6" s="26">
        <v>13.79</v>
      </c>
      <c r="BD6" s="26">
        <v>13.21</v>
      </c>
      <c r="BE6" s="26">
        <v>12.44</v>
      </c>
      <c r="BF6" s="26">
        <v>13.04</v>
      </c>
      <c r="BG6" s="26">
        <v>12.96</v>
      </c>
      <c r="BH6" s="26">
        <v>14.47</v>
      </c>
      <c r="BI6" s="26">
        <v>13.94</v>
      </c>
      <c r="BJ6" s="26">
        <v>14.22</v>
      </c>
      <c r="BK6" s="26">
        <v>13.6</v>
      </c>
      <c r="BL6" s="26">
        <v>13.95</v>
      </c>
      <c r="BM6" s="26">
        <v>12.89</v>
      </c>
      <c r="BN6" s="26">
        <v>13.22</v>
      </c>
      <c r="BO6" s="26">
        <v>13.6</v>
      </c>
      <c r="BP6" s="26">
        <v>13.72</v>
      </c>
      <c r="BQ6" s="26">
        <v>14.74</v>
      </c>
      <c r="BR6" s="26">
        <v>14.13</v>
      </c>
      <c r="BS6" s="26">
        <v>15.1</v>
      </c>
      <c r="BT6" s="26">
        <v>14.51</v>
      </c>
      <c r="BU6" s="26">
        <v>13.21</v>
      </c>
      <c r="BV6" s="26">
        <v>14.12</v>
      </c>
      <c r="BW6" s="26">
        <v>14.12</v>
      </c>
      <c r="BX6" s="26">
        <v>16.04</v>
      </c>
      <c r="BY6" s="26">
        <v>15.05</v>
      </c>
      <c r="BZ6" s="26">
        <v>15.52</v>
      </c>
      <c r="CA6" s="26">
        <v>15.13</v>
      </c>
      <c r="CB6" s="26">
        <v>15.36</v>
      </c>
      <c r="CC6" s="26">
        <v>14.64</v>
      </c>
      <c r="CD6" s="26">
        <v>14.87</v>
      </c>
      <c r="CE6" s="26">
        <v>15.13</v>
      </c>
      <c r="CF6" s="26">
        <v>17.53</v>
      </c>
      <c r="CG6" s="26">
        <v>17.16</v>
      </c>
      <c r="CH6" s="26">
        <v>17.36</v>
      </c>
    </row>
    <row r="7" spans="1:86" x14ac:dyDescent="0.2">
      <c r="B7" s="33" t="s">
        <v>110</v>
      </c>
      <c r="C7" s="26">
        <v>6.5</v>
      </c>
      <c r="D7" s="26">
        <v>6.24</v>
      </c>
      <c r="E7" s="26">
        <v>6.27</v>
      </c>
      <c r="F7" s="26">
        <v>6.25</v>
      </c>
      <c r="G7" s="26">
        <v>6.71</v>
      </c>
      <c r="H7" s="26">
        <v>6.38</v>
      </c>
      <c r="I7" s="26">
        <v>5.89</v>
      </c>
      <c r="J7" s="26">
        <v>6.2</v>
      </c>
      <c r="K7" s="26">
        <v>6.22</v>
      </c>
      <c r="L7" s="26">
        <v>5.3</v>
      </c>
      <c r="M7" s="26">
        <v>6.2</v>
      </c>
      <c r="N7" s="26">
        <v>5.54</v>
      </c>
      <c r="O7" s="26">
        <v>7.43</v>
      </c>
      <c r="P7" s="26">
        <v>6.04</v>
      </c>
      <c r="Q7" s="26">
        <v>11.06</v>
      </c>
      <c r="R7" s="26">
        <v>9.58</v>
      </c>
      <c r="S7" s="26">
        <v>7.43</v>
      </c>
      <c r="T7" s="26">
        <v>8.4</v>
      </c>
      <c r="U7" s="26">
        <v>7.33</v>
      </c>
      <c r="V7" s="26">
        <v>8.0399999999999991</v>
      </c>
      <c r="W7" s="26">
        <v>6.94</v>
      </c>
      <c r="X7" s="26">
        <v>7.77</v>
      </c>
      <c r="Y7" s="26">
        <v>6.57</v>
      </c>
      <c r="Z7" s="26">
        <v>6.68</v>
      </c>
      <c r="AA7" s="26">
        <v>7.35</v>
      </c>
      <c r="AB7" s="26">
        <v>5.97</v>
      </c>
      <c r="AC7" s="26">
        <v>7.13</v>
      </c>
      <c r="AD7" s="26">
        <v>6.35</v>
      </c>
      <c r="AE7" s="26">
        <v>7.57</v>
      </c>
      <c r="AF7" s="26">
        <v>6.62</v>
      </c>
      <c r="AG7" s="26">
        <v>8.9700000000000006</v>
      </c>
      <c r="AH7" s="26">
        <v>8.41</v>
      </c>
      <c r="AI7" s="26">
        <v>7.23</v>
      </c>
      <c r="AJ7" s="26">
        <v>7.72</v>
      </c>
      <c r="AK7" s="26">
        <v>7.19</v>
      </c>
      <c r="AL7" s="26">
        <v>7.53</v>
      </c>
      <c r="AM7" s="26">
        <v>7.91</v>
      </c>
      <c r="AN7" s="26">
        <v>7.65</v>
      </c>
      <c r="AO7" s="26">
        <v>10.1</v>
      </c>
      <c r="AP7" s="26">
        <v>9.18</v>
      </c>
      <c r="AQ7" s="26">
        <v>8.39</v>
      </c>
      <c r="AR7" s="26">
        <v>8.26</v>
      </c>
      <c r="AS7" s="26">
        <v>11.51</v>
      </c>
      <c r="AT7" s="26">
        <v>9.41</v>
      </c>
      <c r="AU7" s="26">
        <v>9.58</v>
      </c>
      <c r="AV7" s="26">
        <v>9.4600000000000009</v>
      </c>
      <c r="AW7" s="26">
        <v>12.92</v>
      </c>
      <c r="AX7" s="26">
        <v>11.66</v>
      </c>
      <c r="AY7" s="26">
        <v>10.56</v>
      </c>
      <c r="AZ7" s="26">
        <v>8.52</v>
      </c>
      <c r="BA7" s="26">
        <v>10.4</v>
      </c>
      <c r="BB7" s="26">
        <v>9.25</v>
      </c>
      <c r="BC7" s="26">
        <v>13.12</v>
      </c>
      <c r="BD7" s="26">
        <v>10.44</v>
      </c>
      <c r="BE7" s="26">
        <v>12.93</v>
      </c>
      <c r="BF7" s="26">
        <v>13.01</v>
      </c>
      <c r="BG7" s="26">
        <v>11.17</v>
      </c>
      <c r="BH7" s="26">
        <v>10.63</v>
      </c>
      <c r="BI7" s="26">
        <v>11.25</v>
      </c>
      <c r="BJ7" s="26">
        <v>10.86</v>
      </c>
      <c r="BK7" s="26">
        <v>12.22</v>
      </c>
      <c r="BL7" s="26">
        <v>11.29</v>
      </c>
      <c r="BM7" s="26">
        <v>14.6</v>
      </c>
      <c r="BN7" s="26">
        <v>13.61</v>
      </c>
      <c r="BO7" s="26">
        <v>12.29</v>
      </c>
      <c r="BP7" s="26">
        <v>13.43</v>
      </c>
      <c r="BQ7" s="26">
        <v>13.99</v>
      </c>
      <c r="BR7" s="26">
        <v>13.66</v>
      </c>
      <c r="BS7" s="26">
        <v>17.55</v>
      </c>
      <c r="BT7" s="26">
        <v>14.92</v>
      </c>
      <c r="BU7" s="26">
        <v>18</v>
      </c>
      <c r="BV7" s="26">
        <v>17.82</v>
      </c>
      <c r="BW7" s="26">
        <v>15.91</v>
      </c>
      <c r="BX7" s="26">
        <v>16.649999999999999</v>
      </c>
      <c r="BY7" s="26">
        <v>14.17</v>
      </c>
      <c r="BZ7" s="26">
        <v>15.66</v>
      </c>
      <c r="CA7" s="26">
        <v>13.15</v>
      </c>
      <c r="CB7" s="26">
        <v>14.77</v>
      </c>
      <c r="CC7" s="26">
        <v>16.760000000000002</v>
      </c>
      <c r="CD7" s="26">
        <v>15.04</v>
      </c>
      <c r="CE7" s="26">
        <v>15.33</v>
      </c>
      <c r="CF7" s="26">
        <v>13.64</v>
      </c>
      <c r="CG7" s="26">
        <v>13.2</v>
      </c>
      <c r="CH7" s="26">
        <v>13.44</v>
      </c>
    </row>
    <row r="8" spans="1:86" s="144" customFormat="1" x14ac:dyDescent="0.2">
      <c r="A8" s="141"/>
      <c r="B8" s="142" t="s">
        <v>141</v>
      </c>
      <c r="C8" s="143">
        <v>2.99</v>
      </c>
      <c r="D8" s="143">
        <v>2.96</v>
      </c>
      <c r="E8" s="143">
        <v>3.16</v>
      </c>
      <c r="F8" s="143">
        <v>3.06</v>
      </c>
      <c r="G8" s="143">
        <v>3.5</v>
      </c>
      <c r="H8" s="143">
        <v>3.19</v>
      </c>
      <c r="I8" s="143">
        <v>3.3</v>
      </c>
      <c r="J8" s="143">
        <v>3.35</v>
      </c>
      <c r="K8" s="143">
        <v>3.19</v>
      </c>
      <c r="L8" s="143">
        <v>3.05</v>
      </c>
      <c r="M8" s="143">
        <v>3.74</v>
      </c>
      <c r="N8" s="143">
        <v>3.27</v>
      </c>
      <c r="O8" s="143">
        <v>4.46</v>
      </c>
      <c r="P8" s="143">
        <v>3.58</v>
      </c>
      <c r="Q8" s="143">
        <v>4.8600000000000003</v>
      </c>
      <c r="R8" s="143">
        <v>4.8600000000000003</v>
      </c>
      <c r="S8" s="143">
        <v>4.05</v>
      </c>
      <c r="T8" s="143">
        <v>3.63</v>
      </c>
      <c r="U8" s="143">
        <v>3.53</v>
      </c>
      <c r="V8" s="143">
        <v>3.67</v>
      </c>
      <c r="W8" s="143">
        <v>3.72</v>
      </c>
      <c r="X8" s="143">
        <v>3.73</v>
      </c>
      <c r="Y8" s="143">
        <v>3.78</v>
      </c>
      <c r="Z8" s="143">
        <v>3.71</v>
      </c>
      <c r="AA8" s="143">
        <v>3.68</v>
      </c>
      <c r="AB8" s="143">
        <v>3.31</v>
      </c>
      <c r="AC8" s="143">
        <v>3.98</v>
      </c>
      <c r="AD8" s="143">
        <v>3.53</v>
      </c>
      <c r="AE8" s="143">
        <v>4.33</v>
      </c>
      <c r="AF8" s="143">
        <v>3.72</v>
      </c>
      <c r="AG8" s="143">
        <v>5.29</v>
      </c>
      <c r="AH8" s="143">
        <v>4.88</v>
      </c>
      <c r="AI8" s="143">
        <v>4.1100000000000003</v>
      </c>
      <c r="AJ8" s="143">
        <v>4.63</v>
      </c>
      <c r="AK8" s="143">
        <v>4.51</v>
      </c>
      <c r="AL8" s="143">
        <v>4.62</v>
      </c>
      <c r="AM8" s="143">
        <v>4.83</v>
      </c>
      <c r="AN8" s="143">
        <v>4.68</v>
      </c>
      <c r="AO8" s="143">
        <v>5.61</v>
      </c>
      <c r="AP8" s="143">
        <v>5.34</v>
      </c>
      <c r="AQ8" s="143">
        <v>5.01</v>
      </c>
      <c r="AR8" s="143">
        <v>4.67</v>
      </c>
      <c r="AS8" s="143">
        <v>5.86</v>
      </c>
      <c r="AT8" s="143">
        <v>5.04</v>
      </c>
      <c r="AU8" s="143">
        <v>4.72</v>
      </c>
      <c r="AV8" s="143">
        <v>4.93</v>
      </c>
      <c r="AW8" s="143">
        <v>6.28</v>
      </c>
      <c r="AX8" s="143">
        <v>5.71</v>
      </c>
      <c r="AY8" s="143">
        <v>5.4</v>
      </c>
      <c r="AZ8" s="143">
        <v>4.2699999999999996</v>
      </c>
      <c r="BA8" s="143">
        <v>5.0199999999999996</v>
      </c>
      <c r="BB8" s="143">
        <v>4.55</v>
      </c>
      <c r="BC8" s="143">
        <v>5.73</v>
      </c>
      <c r="BD8" s="143">
        <v>4.93</v>
      </c>
      <c r="BE8" s="143">
        <v>5.68</v>
      </c>
      <c r="BF8" s="143">
        <v>5.7</v>
      </c>
      <c r="BG8" s="143">
        <v>5.18</v>
      </c>
      <c r="BH8" s="143">
        <v>4.5</v>
      </c>
      <c r="BI8" s="143">
        <v>5.05</v>
      </c>
      <c r="BJ8" s="143">
        <v>4.7300000000000004</v>
      </c>
      <c r="BK8" s="143">
        <v>5.37</v>
      </c>
      <c r="BL8" s="143">
        <v>4.93</v>
      </c>
      <c r="BM8" s="143">
        <v>5.74</v>
      </c>
      <c r="BN8" s="143">
        <v>5.65</v>
      </c>
      <c r="BO8" s="143">
        <v>5.22</v>
      </c>
      <c r="BP8" s="143">
        <v>4.6900000000000004</v>
      </c>
      <c r="BQ8" s="143">
        <v>4.55</v>
      </c>
      <c r="BR8" s="143">
        <v>4.5999999999999996</v>
      </c>
      <c r="BS8" s="143">
        <v>4.95</v>
      </c>
      <c r="BT8" s="143">
        <v>4.72</v>
      </c>
      <c r="BU8" s="143">
        <v>4.68</v>
      </c>
      <c r="BV8" s="143">
        <v>4.82</v>
      </c>
      <c r="BW8" s="143">
        <v>4.78</v>
      </c>
      <c r="BX8" s="143">
        <v>4.26</v>
      </c>
      <c r="BY8" s="143">
        <v>4.04</v>
      </c>
      <c r="BZ8" s="143">
        <v>4.22</v>
      </c>
      <c r="CA8" s="143">
        <v>4.05</v>
      </c>
      <c r="CB8" s="143">
        <v>4.1500000000000004</v>
      </c>
      <c r="CC8" s="143">
        <v>5.09</v>
      </c>
      <c r="CD8" s="143">
        <v>4.5999999999999996</v>
      </c>
      <c r="CE8" s="143">
        <v>4.3899999999999997</v>
      </c>
      <c r="CF8" s="143">
        <v>4.34</v>
      </c>
      <c r="CG8" s="143">
        <v>4.1100000000000003</v>
      </c>
      <c r="CH8" s="143">
        <v>4.2300000000000004</v>
      </c>
    </row>
    <row r="9" spans="1:86" x14ac:dyDescent="0.2">
      <c r="B9" s="38" t="s">
        <v>136</v>
      </c>
      <c r="C9" s="47">
        <v>10.42</v>
      </c>
      <c r="D9" s="47">
        <v>10.33</v>
      </c>
      <c r="E9" s="47">
        <v>9.93</v>
      </c>
      <c r="F9" s="47">
        <v>10.15</v>
      </c>
      <c r="G9" s="47">
        <v>10.94</v>
      </c>
      <c r="H9" s="47">
        <v>10.47</v>
      </c>
      <c r="I9" s="47">
        <v>10.3</v>
      </c>
      <c r="J9" s="47">
        <v>10.58</v>
      </c>
      <c r="K9" s="47">
        <v>10.41</v>
      </c>
      <c r="L9" s="47">
        <v>8.6999999999999993</v>
      </c>
      <c r="M9" s="47">
        <v>10.73</v>
      </c>
      <c r="N9" s="47">
        <v>9.5399999999999991</v>
      </c>
      <c r="O9" s="47">
        <v>11.71</v>
      </c>
      <c r="P9" s="47">
        <v>10.35</v>
      </c>
      <c r="Q9" s="47">
        <v>11.77</v>
      </c>
      <c r="R9" s="47">
        <v>11.74</v>
      </c>
      <c r="S9" s="47">
        <v>10.76</v>
      </c>
      <c r="T9" s="47">
        <v>10.81</v>
      </c>
      <c r="U9" s="47">
        <v>11.08</v>
      </c>
      <c r="V9" s="47">
        <v>10.95</v>
      </c>
      <c r="W9" s="47">
        <v>11.84</v>
      </c>
      <c r="X9" s="47">
        <v>11.28</v>
      </c>
      <c r="Y9" s="47">
        <v>10.42</v>
      </c>
      <c r="Z9" s="47">
        <v>11.01</v>
      </c>
      <c r="AA9" s="47">
        <v>10.98</v>
      </c>
      <c r="AB9" s="47">
        <v>9.85</v>
      </c>
      <c r="AC9" s="47">
        <v>11.94</v>
      </c>
      <c r="AD9" s="47">
        <v>10.72</v>
      </c>
      <c r="AE9" s="47">
        <v>13.28</v>
      </c>
      <c r="AF9" s="47">
        <v>11.59</v>
      </c>
      <c r="AG9" s="47">
        <v>12.28</v>
      </c>
      <c r="AH9" s="47">
        <v>12.74</v>
      </c>
      <c r="AI9" s="47">
        <v>11.79</v>
      </c>
      <c r="AJ9" s="47">
        <v>12.09</v>
      </c>
      <c r="AK9" s="47">
        <v>11.63</v>
      </c>
      <c r="AL9" s="47">
        <v>11.89</v>
      </c>
      <c r="AM9" s="47">
        <v>12.83</v>
      </c>
      <c r="AN9" s="47">
        <v>12.26</v>
      </c>
      <c r="AO9" s="47">
        <v>12.38</v>
      </c>
      <c r="AP9" s="47">
        <v>12.58</v>
      </c>
      <c r="AQ9" s="47">
        <v>12.3</v>
      </c>
      <c r="AR9" s="47">
        <v>12.16</v>
      </c>
      <c r="AS9" s="47">
        <v>12.58</v>
      </c>
      <c r="AT9" s="47">
        <v>12.34</v>
      </c>
      <c r="AU9" s="47">
        <v>12.91</v>
      </c>
      <c r="AV9" s="47">
        <v>12.57</v>
      </c>
      <c r="AW9" s="47">
        <v>12.55</v>
      </c>
      <c r="AX9" s="47">
        <v>12.7</v>
      </c>
      <c r="AY9" s="47">
        <v>12.56</v>
      </c>
      <c r="AZ9" s="47">
        <v>11.48</v>
      </c>
      <c r="BA9" s="47">
        <v>12.42</v>
      </c>
      <c r="BB9" s="47">
        <v>11.89</v>
      </c>
      <c r="BC9" s="47">
        <v>13.66</v>
      </c>
      <c r="BD9" s="47">
        <v>12.54</v>
      </c>
      <c r="BE9" s="47">
        <v>12.55</v>
      </c>
      <c r="BF9" s="47">
        <v>13.03</v>
      </c>
      <c r="BG9" s="47">
        <v>12.54</v>
      </c>
      <c r="BH9" s="47">
        <v>13.17</v>
      </c>
      <c r="BI9" s="47">
        <v>13.27</v>
      </c>
      <c r="BJ9" s="47">
        <v>13.22</v>
      </c>
      <c r="BK9" s="47">
        <v>13.31</v>
      </c>
      <c r="BL9" s="47">
        <v>13.25</v>
      </c>
      <c r="BM9" s="47">
        <v>13.3</v>
      </c>
      <c r="BN9" s="47">
        <v>13.31</v>
      </c>
      <c r="BO9" s="47">
        <v>13.27</v>
      </c>
      <c r="BP9" s="47">
        <v>13.64</v>
      </c>
      <c r="BQ9" s="47">
        <v>14.53</v>
      </c>
      <c r="BR9" s="47">
        <v>14</v>
      </c>
      <c r="BS9" s="47">
        <v>15.63</v>
      </c>
      <c r="BT9" s="47">
        <v>14.61</v>
      </c>
      <c r="BU9" s="47">
        <v>14.5</v>
      </c>
      <c r="BV9" s="47">
        <v>15.02</v>
      </c>
      <c r="BW9" s="47">
        <v>14.58</v>
      </c>
      <c r="BX9" s="47">
        <v>16.23</v>
      </c>
      <c r="BY9" s="47">
        <v>14.86</v>
      </c>
      <c r="BZ9" s="47">
        <v>15.56</v>
      </c>
      <c r="CA9" s="47">
        <v>14.67</v>
      </c>
      <c r="CB9" s="47">
        <v>15.21</v>
      </c>
      <c r="CC9" s="47">
        <v>15.12</v>
      </c>
      <c r="CD9" s="47">
        <v>14.91</v>
      </c>
      <c r="CE9" s="47">
        <v>15.18</v>
      </c>
      <c r="CF9" s="47">
        <v>16.399999999999999</v>
      </c>
      <c r="CG9" s="47">
        <v>16.07</v>
      </c>
      <c r="CH9" s="47">
        <v>16.239999999999998</v>
      </c>
    </row>
  </sheetData>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3"/>
  <sheetViews>
    <sheetView showGridLines="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RowHeight="12.75" x14ac:dyDescent="0.2"/>
  <cols>
    <col min="1" max="1" width="3" style="70" bestFit="1" customWidth="1"/>
    <col min="2" max="2" width="60" style="71" bestFit="1" customWidth="1"/>
    <col min="3" max="86" width="11.7109375" style="71" customWidth="1"/>
    <col min="87" max="16384" width="9.140625" style="71"/>
  </cols>
  <sheetData>
    <row r="1" spans="1:86" x14ac:dyDescent="0.2">
      <c r="B1" s="2" t="s">
        <v>0</v>
      </c>
    </row>
    <row r="2" spans="1:86" x14ac:dyDescent="0.2">
      <c r="B2" s="41" t="s">
        <v>147</v>
      </c>
    </row>
    <row r="3" spans="1:86" x14ac:dyDescent="0.2">
      <c r="B3" s="2"/>
    </row>
    <row r="4" spans="1:86" x14ac:dyDescent="0.2">
      <c r="B4" s="25" t="s">
        <v>184</v>
      </c>
      <c r="C4" s="23" t="s">
        <v>79</v>
      </c>
      <c r="D4" s="24" t="s">
        <v>80</v>
      </c>
      <c r="E4" s="24" t="s">
        <v>81</v>
      </c>
      <c r="F4" s="24" t="s">
        <v>3</v>
      </c>
      <c r="G4" s="24" t="s">
        <v>82</v>
      </c>
      <c r="H4" s="24" t="s">
        <v>4</v>
      </c>
      <c r="I4" s="24" t="s">
        <v>83</v>
      </c>
      <c r="J4" s="24" t="s">
        <v>5</v>
      </c>
      <c r="K4" s="23" t="s">
        <v>6</v>
      </c>
      <c r="L4" s="24" t="s">
        <v>84</v>
      </c>
      <c r="M4" s="24" t="s">
        <v>85</v>
      </c>
      <c r="N4" s="24" t="s">
        <v>7</v>
      </c>
      <c r="O4" s="24" t="s">
        <v>86</v>
      </c>
      <c r="P4" s="24" t="s">
        <v>8</v>
      </c>
      <c r="Q4" s="24" t="s">
        <v>87</v>
      </c>
      <c r="R4" s="24" t="s">
        <v>9</v>
      </c>
      <c r="S4" s="23" t="s">
        <v>10</v>
      </c>
      <c r="T4" s="24" t="s">
        <v>88</v>
      </c>
      <c r="U4" s="24" t="s">
        <v>89</v>
      </c>
      <c r="V4" s="24" t="s">
        <v>11</v>
      </c>
      <c r="W4" s="24" t="s">
        <v>90</v>
      </c>
      <c r="X4" s="24" t="s">
        <v>12</v>
      </c>
      <c r="Y4" s="24" t="s">
        <v>91</v>
      </c>
      <c r="Z4" s="24" t="s">
        <v>13</v>
      </c>
      <c r="AA4" s="23" t="s">
        <v>14</v>
      </c>
      <c r="AB4" s="24" t="s">
        <v>92</v>
      </c>
      <c r="AC4" s="24" t="s">
        <v>93</v>
      </c>
      <c r="AD4" s="24" t="s">
        <v>15</v>
      </c>
      <c r="AE4" s="24" t="s">
        <v>94</v>
      </c>
      <c r="AF4" s="24" t="s">
        <v>16</v>
      </c>
      <c r="AG4" s="24" t="s">
        <v>95</v>
      </c>
      <c r="AH4" s="24" t="s">
        <v>17</v>
      </c>
      <c r="AI4" s="23" t="s">
        <v>18</v>
      </c>
      <c r="AJ4" s="24" t="s">
        <v>96</v>
      </c>
      <c r="AK4" s="24" t="s">
        <v>97</v>
      </c>
      <c r="AL4" s="24" t="s">
        <v>19</v>
      </c>
      <c r="AM4" s="24" t="s">
        <v>98</v>
      </c>
      <c r="AN4" s="24" t="s">
        <v>20</v>
      </c>
      <c r="AO4" s="24" t="s">
        <v>99</v>
      </c>
      <c r="AP4" s="24" t="s">
        <v>21</v>
      </c>
      <c r="AQ4" s="23" t="s">
        <v>22</v>
      </c>
      <c r="AR4" s="24" t="s">
        <v>100</v>
      </c>
      <c r="AS4" s="24" t="s">
        <v>101</v>
      </c>
      <c r="AT4" s="24" t="s">
        <v>23</v>
      </c>
      <c r="AU4" s="24" t="s">
        <v>102</v>
      </c>
      <c r="AV4" s="24" t="s">
        <v>24</v>
      </c>
      <c r="AW4" s="24" t="s">
        <v>103</v>
      </c>
      <c r="AX4" s="24" t="s">
        <v>25</v>
      </c>
      <c r="AY4" s="23" t="s">
        <v>26</v>
      </c>
      <c r="AZ4" s="24" t="s">
        <v>104</v>
      </c>
      <c r="BA4" s="24" t="s">
        <v>219</v>
      </c>
      <c r="BB4" s="24" t="s">
        <v>220</v>
      </c>
      <c r="BC4" s="24" t="s">
        <v>223</v>
      </c>
      <c r="BD4" s="24" t="s">
        <v>221</v>
      </c>
      <c r="BE4" s="24" t="s">
        <v>236</v>
      </c>
      <c r="BF4" s="24" t="s">
        <v>237</v>
      </c>
      <c r="BG4" s="24" t="s">
        <v>238</v>
      </c>
      <c r="BH4" s="24" t="s">
        <v>244</v>
      </c>
      <c r="BI4" s="24" t="s">
        <v>258</v>
      </c>
      <c r="BJ4" s="24" t="s">
        <v>259</v>
      </c>
      <c r="BK4" s="24" t="s">
        <v>260</v>
      </c>
      <c r="BL4" s="24" t="s">
        <v>261</v>
      </c>
      <c r="BM4" s="24" t="s">
        <v>262</v>
      </c>
      <c r="BN4" s="24" t="s">
        <v>263</v>
      </c>
      <c r="BO4" s="23" t="s">
        <v>264</v>
      </c>
      <c r="BP4" s="24" t="s">
        <v>278</v>
      </c>
      <c r="BQ4" s="24" t="s">
        <v>280</v>
      </c>
      <c r="BR4" s="24" t="s">
        <v>281</v>
      </c>
      <c r="BS4" s="24" t="s">
        <v>282</v>
      </c>
      <c r="BT4" s="24" t="s">
        <v>283</v>
      </c>
      <c r="BU4" s="45" t="s">
        <v>289</v>
      </c>
      <c r="BV4" s="45" t="s">
        <v>290</v>
      </c>
      <c r="BW4" s="117" t="s">
        <v>288</v>
      </c>
      <c r="BX4" s="45" t="s">
        <v>307</v>
      </c>
      <c r="BY4" s="45" t="s">
        <v>309</v>
      </c>
      <c r="BZ4" s="45" t="s">
        <v>310</v>
      </c>
      <c r="CA4" s="45" t="s">
        <v>314</v>
      </c>
      <c r="CB4" s="45" t="s">
        <v>313</v>
      </c>
      <c r="CC4" s="45" t="s">
        <v>318</v>
      </c>
      <c r="CD4" s="45" t="s">
        <v>316</v>
      </c>
      <c r="CE4" s="45" t="s">
        <v>317</v>
      </c>
      <c r="CF4" s="45" t="s">
        <v>319</v>
      </c>
      <c r="CG4" s="45" t="s">
        <v>320</v>
      </c>
      <c r="CH4" s="45" t="s">
        <v>321</v>
      </c>
    </row>
    <row r="5" spans="1:86" x14ac:dyDescent="0.2">
      <c r="B5" s="2"/>
    </row>
    <row r="6" spans="1:86" x14ac:dyDescent="0.2">
      <c r="A6" s="17"/>
      <c r="B6" s="71" t="s">
        <v>191</v>
      </c>
      <c r="C6" s="74">
        <v>2113</v>
      </c>
      <c r="D6" s="74">
        <v>359</v>
      </c>
      <c r="E6" s="74">
        <v>417</v>
      </c>
      <c r="F6" s="74">
        <v>776</v>
      </c>
      <c r="G6" s="74">
        <v>380</v>
      </c>
      <c r="H6" s="74">
        <v>1156</v>
      </c>
      <c r="I6" s="74">
        <v>629</v>
      </c>
      <c r="J6" s="74">
        <v>1009</v>
      </c>
      <c r="K6" s="74">
        <v>1785</v>
      </c>
      <c r="L6" s="74">
        <v>463</v>
      </c>
      <c r="M6" s="74">
        <v>466</v>
      </c>
      <c r="N6" s="74">
        <v>929</v>
      </c>
      <c r="O6" s="74">
        <v>394</v>
      </c>
      <c r="P6" s="74">
        <v>1323</v>
      </c>
      <c r="Q6" s="74">
        <v>441</v>
      </c>
      <c r="R6" s="74">
        <v>835</v>
      </c>
      <c r="S6" s="74">
        <v>1764</v>
      </c>
      <c r="T6" s="74">
        <v>475</v>
      </c>
      <c r="U6" s="74">
        <v>600</v>
      </c>
      <c r="V6" s="74">
        <v>1075</v>
      </c>
      <c r="W6" s="74">
        <v>518</v>
      </c>
      <c r="X6" s="74">
        <v>1593</v>
      </c>
      <c r="Y6" s="74">
        <v>533</v>
      </c>
      <c r="Z6" s="74">
        <v>1051</v>
      </c>
      <c r="AA6" s="74">
        <v>2126</v>
      </c>
      <c r="AB6" s="74">
        <v>493</v>
      </c>
      <c r="AC6" s="74">
        <v>508</v>
      </c>
      <c r="AD6" s="74">
        <v>1001</v>
      </c>
      <c r="AE6" s="74">
        <v>517</v>
      </c>
      <c r="AF6" s="74">
        <v>1518</v>
      </c>
      <c r="AG6" s="74">
        <v>518</v>
      </c>
      <c r="AH6" s="74">
        <v>1035</v>
      </c>
      <c r="AI6" s="74">
        <v>2036</v>
      </c>
      <c r="AJ6" s="74">
        <v>737</v>
      </c>
      <c r="AK6" s="74">
        <v>1006</v>
      </c>
      <c r="AL6" s="74">
        <v>1743</v>
      </c>
      <c r="AM6" s="74">
        <v>694</v>
      </c>
      <c r="AN6" s="74">
        <v>2437</v>
      </c>
      <c r="AO6" s="74">
        <v>446</v>
      </c>
      <c r="AP6" s="74">
        <v>1140</v>
      </c>
      <c r="AQ6" s="74">
        <v>2883</v>
      </c>
      <c r="AR6" s="74">
        <v>436</v>
      </c>
      <c r="AS6" s="74">
        <v>438</v>
      </c>
      <c r="AT6" s="74">
        <v>874</v>
      </c>
      <c r="AU6" s="74">
        <v>471</v>
      </c>
      <c r="AV6" s="74">
        <v>1345</v>
      </c>
      <c r="AW6" s="74">
        <v>544</v>
      </c>
      <c r="AX6" s="74">
        <v>1015</v>
      </c>
      <c r="AY6" s="74">
        <v>1889</v>
      </c>
      <c r="AZ6" s="74">
        <v>571</v>
      </c>
      <c r="BA6" s="74">
        <v>366</v>
      </c>
      <c r="BB6" s="74">
        <v>937</v>
      </c>
      <c r="BC6" s="74">
        <v>392</v>
      </c>
      <c r="BD6" s="74">
        <v>1329</v>
      </c>
      <c r="BE6" s="74">
        <v>574</v>
      </c>
      <c r="BF6" s="74">
        <v>966</v>
      </c>
      <c r="BG6" s="74">
        <v>1903</v>
      </c>
      <c r="BH6" s="74">
        <v>381</v>
      </c>
      <c r="BI6" s="74">
        <v>456</v>
      </c>
      <c r="BJ6" s="74">
        <v>837</v>
      </c>
      <c r="BK6" s="74">
        <v>616</v>
      </c>
      <c r="BL6" s="74">
        <v>1453</v>
      </c>
      <c r="BM6" s="74">
        <v>408</v>
      </c>
      <c r="BN6" s="74">
        <v>1024</v>
      </c>
      <c r="BO6" s="74">
        <v>1861</v>
      </c>
      <c r="BP6" s="72">
        <v>497</v>
      </c>
      <c r="BQ6" s="74">
        <v>615</v>
      </c>
      <c r="BR6" s="72">
        <v>1112</v>
      </c>
      <c r="BS6" s="74">
        <v>536</v>
      </c>
      <c r="BT6" s="74">
        <v>1648</v>
      </c>
      <c r="BU6" s="74">
        <v>1205</v>
      </c>
      <c r="BV6" s="74">
        <v>1741</v>
      </c>
      <c r="BW6" s="74">
        <v>2853</v>
      </c>
      <c r="BX6" s="74">
        <v>637</v>
      </c>
      <c r="BY6" s="74">
        <v>528</v>
      </c>
      <c r="BZ6" s="74">
        <v>1165</v>
      </c>
      <c r="CA6" s="74">
        <v>562</v>
      </c>
      <c r="CB6" s="74">
        <v>1727</v>
      </c>
      <c r="CC6" s="74">
        <v>436</v>
      </c>
      <c r="CD6" s="74">
        <v>998</v>
      </c>
      <c r="CE6" s="74">
        <v>2163</v>
      </c>
      <c r="CF6" s="74">
        <v>443</v>
      </c>
      <c r="CG6" s="74">
        <v>670</v>
      </c>
      <c r="CH6" s="74">
        <v>1113</v>
      </c>
    </row>
    <row r="7" spans="1:86" x14ac:dyDescent="0.2">
      <c r="A7" s="17"/>
      <c r="B7" s="71" t="s">
        <v>192</v>
      </c>
      <c r="C7" s="74">
        <v>34225</v>
      </c>
      <c r="D7" s="74">
        <v>7168</v>
      </c>
      <c r="E7" s="74">
        <v>7786</v>
      </c>
      <c r="F7" s="74">
        <v>14954</v>
      </c>
      <c r="G7" s="74">
        <v>9374</v>
      </c>
      <c r="H7" s="74">
        <v>24328</v>
      </c>
      <c r="I7" s="74">
        <v>6717</v>
      </c>
      <c r="J7" s="74">
        <v>16091</v>
      </c>
      <c r="K7" s="74">
        <v>31045</v>
      </c>
      <c r="L7" s="74">
        <v>6783</v>
      </c>
      <c r="M7" s="74">
        <v>10019</v>
      </c>
      <c r="N7" s="74">
        <v>16802</v>
      </c>
      <c r="O7" s="74">
        <v>2340</v>
      </c>
      <c r="P7" s="74">
        <v>19142</v>
      </c>
      <c r="Q7" s="74">
        <v>11755</v>
      </c>
      <c r="R7" s="74">
        <v>14095</v>
      </c>
      <c r="S7" s="74">
        <v>30897</v>
      </c>
      <c r="T7" s="74">
        <v>16522</v>
      </c>
      <c r="U7" s="74">
        <v>20055</v>
      </c>
      <c r="V7" s="74">
        <v>36577</v>
      </c>
      <c r="W7" s="74">
        <v>11003</v>
      </c>
      <c r="X7" s="74">
        <v>47580</v>
      </c>
      <c r="Y7" s="74">
        <v>6584</v>
      </c>
      <c r="Z7" s="74">
        <v>17587</v>
      </c>
      <c r="AA7" s="74">
        <v>54164</v>
      </c>
      <c r="AB7" s="74">
        <v>8518</v>
      </c>
      <c r="AC7" s="74">
        <v>7468</v>
      </c>
      <c r="AD7" s="74">
        <v>15986</v>
      </c>
      <c r="AE7" s="74">
        <v>5475</v>
      </c>
      <c r="AF7" s="74">
        <v>21461</v>
      </c>
      <c r="AG7" s="74">
        <v>3320</v>
      </c>
      <c r="AH7" s="74">
        <v>8795</v>
      </c>
      <c r="AI7" s="74">
        <v>24781</v>
      </c>
      <c r="AJ7" s="74">
        <v>846</v>
      </c>
      <c r="AK7" s="74">
        <v>197</v>
      </c>
      <c r="AL7" s="74">
        <v>1043</v>
      </c>
      <c r="AM7" s="74">
        <v>252</v>
      </c>
      <c r="AN7" s="74">
        <v>1295</v>
      </c>
      <c r="AO7" s="74">
        <v>2644</v>
      </c>
      <c r="AP7" s="74">
        <v>2896</v>
      </c>
      <c r="AQ7" s="74">
        <v>3939</v>
      </c>
      <c r="AR7" s="74">
        <v>2031</v>
      </c>
      <c r="AS7" s="74">
        <v>2903</v>
      </c>
      <c r="AT7" s="74">
        <v>4934</v>
      </c>
      <c r="AU7" s="74">
        <v>2050</v>
      </c>
      <c r="AV7" s="74">
        <v>6984</v>
      </c>
      <c r="AW7" s="74">
        <v>7850</v>
      </c>
      <c r="AX7" s="74">
        <v>9900</v>
      </c>
      <c r="AY7" s="74">
        <v>14834</v>
      </c>
      <c r="AZ7" s="74">
        <v>6436</v>
      </c>
      <c r="BA7" s="74">
        <v>2857</v>
      </c>
      <c r="BB7" s="74">
        <v>9293</v>
      </c>
      <c r="BC7" s="74">
        <v>7377</v>
      </c>
      <c r="BD7" s="74">
        <v>16670</v>
      </c>
      <c r="BE7" s="74">
        <v>1521</v>
      </c>
      <c r="BF7" s="74">
        <v>8898</v>
      </c>
      <c r="BG7" s="74">
        <v>18191</v>
      </c>
      <c r="BH7" s="74">
        <v>5370</v>
      </c>
      <c r="BI7" s="74">
        <v>3028</v>
      </c>
      <c r="BJ7" s="74">
        <v>8398</v>
      </c>
      <c r="BK7" s="74">
        <v>1790</v>
      </c>
      <c r="BL7" s="74">
        <v>10188</v>
      </c>
      <c r="BM7" s="74">
        <v>6435</v>
      </c>
      <c r="BN7" s="74">
        <v>8225</v>
      </c>
      <c r="BO7" s="74">
        <v>16623</v>
      </c>
      <c r="BP7" s="72">
        <v>8157</v>
      </c>
      <c r="BQ7" s="74">
        <v>25065</v>
      </c>
      <c r="BR7" s="72">
        <v>33222</v>
      </c>
      <c r="BS7" s="74">
        <v>5621</v>
      </c>
      <c r="BT7" s="74">
        <v>38843</v>
      </c>
      <c r="BU7" s="74">
        <v>27471</v>
      </c>
      <c r="BV7" s="74">
        <v>33092</v>
      </c>
      <c r="BW7" s="74">
        <v>66314</v>
      </c>
      <c r="BX7" s="74">
        <v>24243</v>
      </c>
      <c r="BY7" s="74">
        <v>6722</v>
      </c>
      <c r="BZ7" s="74">
        <v>30965</v>
      </c>
      <c r="CA7" s="74">
        <v>2081</v>
      </c>
      <c r="CB7" s="74">
        <v>33046</v>
      </c>
      <c r="CC7" s="74">
        <v>16045</v>
      </c>
      <c r="CD7" s="74">
        <v>18126</v>
      </c>
      <c r="CE7" s="74">
        <v>49091</v>
      </c>
      <c r="CF7" s="74">
        <v>15310</v>
      </c>
      <c r="CG7" s="74">
        <v>1472</v>
      </c>
      <c r="CH7" s="74">
        <v>16782</v>
      </c>
    </row>
    <row r="8" spans="1:86" x14ac:dyDescent="0.2">
      <c r="A8" s="17"/>
      <c r="B8" s="71" t="s">
        <v>193</v>
      </c>
      <c r="C8" s="74">
        <v>84207</v>
      </c>
      <c r="D8" s="74">
        <v>21421</v>
      </c>
      <c r="E8" s="74">
        <v>24790</v>
      </c>
      <c r="F8" s="74">
        <v>46211</v>
      </c>
      <c r="G8" s="74">
        <v>22244</v>
      </c>
      <c r="H8" s="74">
        <v>68455</v>
      </c>
      <c r="I8" s="74">
        <v>18980</v>
      </c>
      <c r="J8" s="74">
        <v>41224</v>
      </c>
      <c r="K8" s="74">
        <v>87435</v>
      </c>
      <c r="L8" s="74">
        <v>21925</v>
      </c>
      <c r="M8" s="74">
        <v>23222</v>
      </c>
      <c r="N8" s="74">
        <v>45147</v>
      </c>
      <c r="O8" s="74">
        <v>23183</v>
      </c>
      <c r="P8" s="74">
        <v>68330</v>
      </c>
      <c r="Q8" s="74">
        <v>20179</v>
      </c>
      <c r="R8" s="74">
        <v>43362</v>
      </c>
      <c r="S8" s="74">
        <v>88509</v>
      </c>
      <c r="T8" s="74">
        <v>25032</v>
      </c>
      <c r="U8" s="74">
        <v>23548</v>
      </c>
      <c r="V8" s="74">
        <v>48580</v>
      </c>
      <c r="W8" s="74">
        <v>23951</v>
      </c>
      <c r="X8" s="74">
        <v>72531</v>
      </c>
      <c r="Y8" s="74">
        <v>22093</v>
      </c>
      <c r="Z8" s="74">
        <v>46044</v>
      </c>
      <c r="AA8" s="74">
        <v>94624</v>
      </c>
      <c r="AB8" s="74">
        <v>20948</v>
      </c>
      <c r="AC8" s="74">
        <v>21489</v>
      </c>
      <c r="AD8" s="74">
        <v>42437</v>
      </c>
      <c r="AE8" s="74">
        <v>22264</v>
      </c>
      <c r="AF8" s="74">
        <v>64701</v>
      </c>
      <c r="AG8" s="74">
        <v>28025</v>
      </c>
      <c r="AH8" s="74">
        <v>50289</v>
      </c>
      <c r="AI8" s="74">
        <v>92726</v>
      </c>
      <c r="AJ8" s="74">
        <v>31833</v>
      </c>
      <c r="AK8" s="74">
        <v>33567</v>
      </c>
      <c r="AL8" s="74">
        <v>65400</v>
      </c>
      <c r="AM8" s="74">
        <v>32918</v>
      </c>
      <c r="AN8" s="74">
        <v>98318</v>
      </c>
      <c r="AO8" s="74">
        <v>30492</v>
      </c>
      <c r="AP8" s="74">
        <v>63410</v>
      </c>
      <c r="AQ8" s="74">
        <v>128810</v>
      </c>
      <c r="AR8" s="74">
        <v>27442</v>
      </c>
      <c r="AS8" s="74">
        <v>24673</v>
      </c>
      <c r="AT8" s="74">
        <v>52115</v>
      </c>
      <c r="AU8" s="74">
        <v>22252</v>
      </c>
      <c r="AV8" s="74">
        <v>74367</v>
      </c>
      <c r="AW8" s="74">
        <v>19380</v>
      </c>
      <c r="AX8" s="74">
        <v>41632</v>
      </c>
      <c r="AY8" s="74">
        <v>93747</v>
      </c>
      <c r="AZ8" s="74">
        <v>18855</v>
      </c>
      <c r="BA8" s="74">
        <v>21133</v>
      </c>
      <c r="BB8" s="74">
        <v>39988</v>
      </c>
      <c r="BC8" s="74">
        <v>21822</v>
      </c>
      <c r="BD8" s="74">
        <v>61810</v>
      </c>
      <c r="BE8" s="74">
        <v>20046</v>
      </c>
      <c r="BF8" s="74">
        <v>41868</v>
      </c>
      <c r="BG8" s="74">
        <v>81856</v>
      </c>
      <c r="BH8" s="74">
        <v>22199</v>
      </c>
      <c r="BI8" s="74">
        <v>25271</v>
      </c>
      <c r="BJ8" s="74">
        <v>47470</v>
      </c>
      <c r="BK8" s="74">
        <v>24085</v>
      </c>
      <c r="BL8" s="74">
        <v>71555</v>
      </c>
      <c r="BM8" s="74">
        <v>28523</v>
      </c>
      <c r="BN8" s="74">
        <v>52608</v>
      </c>
      <c r="BO8" s="74">
        <v>100078</v>
      </c>
      <c r="BP8" s="72">
        <v>35762</v>
      </c>
      <c r="BQ8" s="74">
        <v>42099</v>
      </c>
      <c r="BR8" s="72">
        <v>77861</v>
      </c>
      <c r="BS8" s="74">
        <v>42545</v>
      </c>
      <c r="BT8" s="74">
        <v>120406</v>
      </c>
      <c r="BU8" s="74">
        <v>47829</v>
      </c>
      <c r="BV8" s="74">
        <v>90374</v>
      </c>
      <c r="BW8" s="74">
        <v>168235</v>
      </c>
      <c r="BX8" s="74">
        <v>52933</v>
      </c>
      <c r="BY8" s="74">
        <v>53249</v>
      </c>
      <c r="BZ8" s="74">
        <v>106182</v>
      </c>
      <c r="CA8" s="74">
        <v>51610</v>
      </c>
      <c r="CB8" s="74">
        <v>157792</v>
      </c>
      <c r="CC8" s="74">
        <v>49942</v>
      </c>
      <c r="CD8" s="74">
        <v>101552</v>
      </c>
      <c r="CE8" s="74">
        <v>207734</v>
      </c>
      <c r="CF8" s="74">
        <v>52473</v>
      </c>
      <c r="CG8" s="74">
        <v>44327</v>
      </c>
      <c r="CH8" s="74">
        <v>96800</v>
      </c>
    </row>
    <row r="9" spans="1:86" x14ac:dyDescent="0.2">
      <c r="A9" s="17"/>
      <c r="B9" s="71" t="s">
        <v>194</v>
      </c>
      <c r="C9" s="74">
        <v>17006</v>
      </c>
      <c r="D9" s="74">
        <v>383</v>
      </c>
      <c r="E9" s="74">
        <v>2037</v>
      </c>
      <c r="F9" s="74">
        <v>2420</v>
      </c>
      <c r="G9" s="74">
        <v>6275</v>
      </c>
      <c r="H9" s="74">
        <v>8695</v>
      </c>
      <c r="I9" s="74">
        <v>3133</v>
      </c>
      <c r="J9" s="74">
        <v>9408</v>
      </c>
      <c r="K9" s="74">
        <v>11828</v>
      </c>
      <c r="L9" s="74">
        <v>6134</v>
      </c>
      <c r="M9" s="74">
        <v>3365</v>
      </c>
      <c r="N9" s="74">
        <v>9499</v>
      </c>
      <c r="O9" s="74">
        <v>19961</v>
      </c>
      <c r="P9" s="74">
        <v>29460</v>
      </c>
      <c r="Q9" s="74">
        <v>31077</v>
      </c>
      <c r="R9" s="74">
        <v>51038</v>
      </c>
      <c r="S9" s="74">
        <v>60537</v>
      </c>
      <c r="T9" s="74">
        <v>7466</v>
      </c>
      <c r="U9" s="74">
        <v>7026</v>
      </c>
      <c r="V9" s="74">
        <v>14492</v>
      </c>
      <c r="W9" s="74">
        <v>3639</v>
      </c>
      <c r="X9" s="74">
        <v>18131</v>
      </c>
      <c r="Y9" s="74">
        <v>2050</v>
      </c>
      <c r="Z9" s="74">
        <v>5689</v>
      </c>
      <c r="AA9" s="74">
        <v>20181</v>
      </c>
      <c r="AB9" s="74">
        <v>8451</v>
      </c>
      <c r="AC9" s="74">
        <v>7613</v>
      </c>
      <c r="AD9" s="74">
        <v>16064</v>
      </c>
      <c r="AE9" s="74">
        <v>1935</v>
      </c>
      <c r="AF9" s="74">
        <v>17999</v>
      </c>
      <c r="AG9" s="74">
        <v>2056</v>
      </c>
      <c r="AH9" s="74">
        <v>3991</v>
      </c>
      <c r="AI9" s="74">
        <v>20055</v>
      </c>
      <c r="AJ9" s="74">
        <v>1295</v>
      </c>
      <c r="AK9" s="74">
        <v>3513</v>
      </c>
      <c r="AL9" s="74">
        <v>4808</v>
      </c>
      <c r="AM9" s="74">
        <v>14119</v>
      </c>
      <c r="AN9" s="74">
        <v>18927</v>
      </c>
      <c r="AO9" s="74">
        <v>16524</v>
      </c>
      <c r="AP9" s="74">
        <v>30643</v>
      </c>
      <c r="AQ9" s="74">
        <v>35451</v>
      </c>
      <c r="AR9" s="74">
        <v>19462</v>
      </c>
      <c r="AS9" s="74">
        <v>16400</v>
      </c>
      <c r="AT9" s="74">
        <v>35862</v>
      </c>
      <c r="AU9" s="74">
        <v>7856</v>
      </c>
      <c r="AV9" s="74">
        <v>43718</v>
      </c>
      <c r="AW9" s="74">
        <v>5990</v>
      </c>
      <c r="AX9" s="74">
        <v>13846</v>
      </c>
      <c r="AY9" s="74">
        <v>49708</v>
      </c>
      <c r="AZ9" s="74">
        <v>4549</v>
      </c>
      <c r="BA9" s="74">
        <v>13199</v>
      </c>
      <c r="BB9" s="74">
        <v>17748</v>
      </c>
      <c r="BC9" s="74">
        <v>13316</v>
      </c>
      <c r="BD9" s="74">
        <v>31064</v>
      </c>
      <c r="BE9" s="74">
        <v>9173</v>
      </c>
      <c r="BF9" s="74">
        <v>22489</v>
      </c>
      <c r="BG9" s="74">
        <v>40237</v>
      </c>
      <c r="BH9" s="74">
        <v>11243</v>
      </c>
      <c r="BI9" s="74">
        <v>2944</v>
      </c>
      <c r="BJ9" s="74">
        <v>14187</v>
      </c>
      <c r="BK9" s="74">
        <v>15950</v>
      </c>
      <c r="BL9" s="74">
        <v>30137</v>
      </c>
      <c r="BM9" s="74">
        <v>11771</v>
      </c>
      <c r="BN9" s="74">
        <v>27721</v>
      </c>
      <c r="BO9" s="74">
        <v>41908</v>
      </c>
      <c r="BP9" s="72">
        <v>45521</v>
      </c>
      <c r="BQ9" s="74">
        <v>21532</v>
      </c>
      <c r="BR9" s="72">
        <v>67053</v>
      </c>
      <c r="BS9" s="74">
        <v>40746</v>
      </c>
      <c r="BT9" s="74">
        <v>107799</v>
      </c>
      <c r="BU9" s="74">
        <v>11023</v>
      </c>
      <c r="BV9" s="74">
        <v>51769</v>
      </c>
      <c r="BW9" s="74">
        <v>118822</v>
      </c>
      <c r="BX9" s="74">
        <v>31168</v>
      </c>
      <c r="BY9" s="74">
        <v>20973</v>
      </c>
      <c r="BZ9" s="74">
        <v>52141</v>
      </c>
      <c r="CA9" s="74">
        <v>2937</v>
      </c>
      <c r="CB9" s="74">
        <v>55078</v>
      </c>
      <c r="CC9" s="74">
        <v>14622</v>
      </c>
      <c r="CD9" s="74">
        <v>17559</v>
      </c>
      <c r="CE9" s="74">
        <v>69700</v>
      </c>
      <c r="CF9" s="74">
        <v>8419</v>
      </c>
      <c r="CG9" s="74">
        <v>10350</v>
      </c>
      <c r="CH9" s="74">
        <v>18769</v>
      </c>
    </row>
    <row r="10" spans="1:86" x14ac:dyDescent="0.2">
      <c r="A10" s="17"/>
      <c r="B10" s="71" t="s">
        <v>195</v>
      </c>
      <c r="C10" s="74">
        <v>28615</v>
      </c>
      <c r="D10" s="74">
        <v>8366</v>
      </c>
      <c r="E10" s="74">
        <v>6938</v>
      </c>
      <c r="F10" s="74">
        <v>15304</v>
      </c>
      <c r="G10" s="74">
        <v>5086</v>
      </c>
      <c r="H10" s="74">
        <v>20390</v>
      </c>
      <c r="I10" s="74">
        <v>11973</v>
      </c>
      <c r="J10" s="74">
        <v>17059</v>
      </c>
      <c r="K10" s="74">
        <v>32363</v>
      </c>
      <c r="L10" s="74">
        <v>7372</v>
      </c>
      <c r="M10" s="74">
        <v>6222</v>
      </c>
      <c r="N10" s="74">
        <v>13594</v>
      </c>
      <c r="O10" s="74">
        <v>8291</v>
      </c>
      <c r="P10" s="74">
        <v>21885</v>
      </c>
      <c r="Q10" s="74">
        <v>14341</v>
      </c>
      <c r="R10" s="74">
        <v>22632</v>
      </c>
      <c r="S10" s="74">
        <v>36226</v>
      </c>
      <c r="T10" s="74">
        <v>8678</v>
      </c>
      <c r="U10" s="74">
        <v>9027</v>
      </c>
      <c r="V10" s="74">
        <v>17705</v>
      </c>
      <c r="W10" s="74">
        <v>7802</v>
      </c>
      <c r="X10" s="74">
        <v>25507</v>
      </c>
      <c r="Y10" s="74">
        <v>11144</v>
      </c>
      <c r="Z10" s="74">
        <v>18946</v>
      </c>
      <c r="AA10" s="74">
        <v>36651</v>
      </c>
      <c r="AB10" s="74">
        <v>6599</v>
      </c>
      <c r="AC10" s="74">
        <v>7467</v>
      </c>
      <c r="AD10" s="74">
        <v>14066</v>
      </c>
      <c r="AE10" s="74">
        <v>9030</v>
      </c>
      <c r="AF10" s="74">
        <v>23096</v>
      </c>
      <c r="AG10" s="74">
        <v>12519</v>
      </c>
      <c r="AH10" s="74">
        <v>21549</v>
      </c>
      <c r="AI10" s="74">
        <v>35615</v>
      </c>
      <c r="AJ10" s="74">
        <v>8820</v>
      </c>
      <c r="AK10" s="74">
        <v>8038</v>
      </c>
      <c r="AL10" s="74">
        <v>16858</v>
      </c>
      <c r="AM10" s="74">
        <v>10270</v>
      </c>
      <c r="AN10" s="74">
        <v>27128</v>
      </c>
      <c r="AO10" s="74">
        <v>14994</v>
      </c>
      <c r="AP10" s="74">
        <v>25264</v>
      </c>
      <c r="AQ10" s="74">
        <v>42122</v>
      </c>
      <c r="AR10" s="74">
        <v>12186</v>
      </c>
      <c r="AS10" s="74">
        <v>8944</v>
      </c>
      <c r="AT10" s="74">
        <v>21130</v>
      </c>
      <c r="AU10" s="74">
        <v>8407</v>
      </c>
      <c r="AV10" s="74">
        <v>29537</v>
      </c>
      <c r="AW10" s="74">
        <v>11735</v>
      </c>
      <c r="AX10" s="74">
        <v>20142</v>
      </c>
      <c r="AY10" s="74">
        <v>41272</v>
      </c>
      <c r="AZ10" s="74">
        <v>8465</v>
      </c>
      <c r="BA10" s="74">
        <v>7704</v>
      </c>
      <c r="BB10" s="74">
        <v>16169</v>
      </c>
      <c r="BC10" s="74">
        <v>8976</v>
      </c>
      <c r="BD10" s="74">
        <v>25145</v>
      </c>
      <c r="BE10" s="74">
        <v>13511</v>
      </c>
      <c r="BF10" s="74">
        <v>22487</v>
      </c>
      <c r="BG10" s="74">
        <v>38656</v>
      </c>
      <c r="BH10" s="74">
        <v>11379</v>
      </c>
      <c r="BI10" s="74">
        <v>10056</v>
      </c>
      <c r="BJ10" s="74">
        <v>21435</v>
      </c>
      <c r="BK10" s="74">
        <v>13591</v>
      </c>
      <c r="BL10" s="74">
        <v>35026</v>
      </c>
      <c r="BM10" s="74">
        <v>19664</v>
      </c>
      <c r="BN10" s="74">
        <v>33255</v>
      </c>
      <c r="BO10" s="74">
        <v>54690</v>
      </c>
      <c r="BP10" s="72">
        <v>14859</v>
      </c>
      <c r="BQ10" s="74">
        <v>11916</v>
      </c>
      <c r="BR10" s="72">
        <v>26775</v>
      </c>
      <c r="BS10" s="74">
        <v>13359</v>
      </c>
      <c r="BT10" s="74">
        <v>40134</v>
      </c>
      <c r="BU10" s="74">
        <v>20841</v>
      </c>
      <c r="BV10" s="74">
        <v>34200</v>
      </c>
      <c r="BW10" s="74">
        <v>60975</v>
      </c>
      <c r="BX10" s="74">
        <v>14738</v>
      </c>
      <c r="BY10" s="74">
        <v>13291</v>
      </c>
      <c r="BZ10" s="74">
        <v>28029</v>
      </c>
      <c r="CA10" s="74">
        <v>15717</v>
      </c>
      <c r="CB10" s="74">
        <v>43746</v>
      </c>
      <c r="CC10" s="74">
        <v>20956</v>
      </c>
      <c r="CD10" s="74">
        <v>36673</v>
      </c>
      <c r="CE10" s="74">
        <v>64702</v>
      </c>
      <c r="CF10" s="74">
        <v>20241</v>
      </c>
      <c r="CG10" s="74">
        <v>16186</v>
      </c>
      <c r="CH10" s="74">
        <v>36427</v>
      </c>
    </row>
    <row r="11" spans="1:86" x14ac:dyDescent="0.2">
      <c r="A11" s="17"/>
      <c r="B11" s="71" t="s">
        <v>196</v>
      </c>
      <c r="C11" s="74">
        <v>7938</v>
      </c>
      <c r="D11" s="74">
        <v>984</v>
      </c>
      <c r="E11" s="74">
        <v>908</v>
      </c>
      <c r="F11" s="74">
        <v>1892</v>
      </c>
      <c r="G11" s="74">
        <v>774</v>
      </c>
      <c r="H11" s="74">
        <v>2666</v>
      </c>
      <c r="I11" s="74">
        <v>405</v>
      </c>
      <c r="J11" s="74">
        <v>1179</v>
      </c>
      <c r="K11" s="74">
        <v>3071</v>
      </c>
      <c r="L11" s="74">
        <v>744</v>
      </c>
      <c r="M11" s="74">
        <v>524</v>
      </c>
      <c r="N11" s="74">
        <v>1268</v>
      </c>
      <c r="O11" s="74">
        <v>429</v>
      </c>
      <c r="P11" s="74">
        <v>1697</v>
      </c>
      <c r="Q11" s="74">
        <v>2071</v>
      </c>
      <c r="R11" s="74">
        <v>2500</v>
      </c>
      <c r="S11" s="74">
        <v>3768</v>
      </c>
      <c r="T11" s="74">
        <v>1881</v>
      </c>
      <c r="U11" s="74">
        <v>759</v>
      </c>
      <c r="V11" s="74">
        <v>2640</v>
      </c>
      <c r="W11" s="74">
        <v>820</v>
      </c>
      <c r="X11" s="74">
        <v>3460</v>
      </c>
      <c r="Y11" s="74">
        <v>557</v>
      </c>
      <c r="Z11" s="74">
        <v>1377</v>
      </c>
      <c r="AA11" s="74">
        <v>4017</v>
      </c>
      <c r="AB11" s="74">
        <v>739</v>
      </c>
      <c r="AC11" s="74">
        <v>947</v>
      </c>
      <c r="AD11" s="74">
        <v>1686</v>
      </c>
      <c r="AE11" s="74">
        <v>891</v>
      </c>
      <c r="AF11" s="74">
        <v>2577</v>
      </c>
      <c r="AG11" s="74">
        <v>612</v>
      </c>
      <c r="AH11" s="74">
        <v>1503</v>
      </c>
      <c r="AI11" s="74">
        <v>3189</v>
      </c>
      <c r="AJ11" s="74">
        <v>681</v>
      </c>
      <c r="AK11" s="74">
        <v>863</v>
      </c>
      <c r="AL11" s="74">
        <v>1544</v>
      </c>
      <c r="AM11" s="74">
        <v>722</v>
      </c>
      <c r="AN11" s="74">
        <v>2266</v>
      </c>
      <c r="AO11" s="74">
        <v>325</v>
      </c>
      <c r="AP11" s="74">
        <v>1047</v>
      </c>
      <c r="AQ11" s="74">
        <v>2591</v>
      </c>
      <c r="AR11" s="74">
        <v>605</v>
      </c>
      <c r="AS11" s="74">
        <v>458</v>
      </c>
      <c r="AT11" s="74">
        <v>1063</v>
      </c>
      <c r="AU11" s="74">
        <v>552</v>
      </c>
      <c r="AV11" s="74">
        <v>1615</v>
      </c>
      <c r="AW11" s="74">
        <v>1872</v>
      </c>
      <c r="AX11" s="74">
        <v>2424</v>
      </c>
      <c r="AY11" s="74">
        <v>3487</v>
      </c>
      <c r="AZ11" s="74">
        <v>838</v>
      </c>
      <c r="BA11" s="74">
        <v>387</v>
      </c>
      <c r="BB11" s="74">
        <v>1225</v>
      </c>
      <c r="BC11" s="74">
        <v>454</v>
      </c>
      <c r="BD11" s="74">
        <v>1679</v>
      </c>
      <c r="BE11" s="74">
        <v>539</v>
      </c>
      <c r="BF11" s="74">
        <v>993</v>
      </c>
      <c r="BG11" s="74">
        <v>2218</v>
      </c>
      <c r="BH11" s="74">
        <v>755</v>
      </c>
      <c r="BI11" s="74">
        <v>3058</v>
      </c>
      <c r="BJ11" s="74">
        <v>3813</v>
      </c>
      <c r="BK11" s="74">
        <v>512</v>
      </c>
      <c r="BL11" s="74">
        <v>4325</v>
      </c>
      <c r="BM11" s="74">
        <v>934</v>
      </c>
      <c r="BN11" s="74">
        <v>1446</v>
      </c>
      <c r="BO11" s="74">
        <v>5259</v>
      </c>
      <c r="BP11" s="72">
        <v>673</v>
      </c>
      <c r="BQ11" s="74">
        <v>1267</v>
      </c>
      <c r="BR11" s="72">
        <v>1940</v>
      </c>
      <c r="BS11" s="74">
        <v>1197</v>
      </c>
      <c r="BT11" s="74">
        <v>3137</v>
      </c>
      <c r="BU11" s="74">
        <v>1003</v>
      </c>
      <c r="BV11" s="74">
        <v>2200</v>
      </c>
      <c r="BW11" s="74">
        <v>4140</v>
      </c>
      <c r="BX11" s="74">
        <v>1886</v>
      </c>
      <c r="BY11" s="74">
        <v>101</v>
      </c>
      <c r="BZ11" s="74">
        <v>1987</v>
      </c>
      <c r="CA11" s="74">
        <v>722</v>
      </c>
      <c r="CB11" s="74">
        <v>2709</v>
      </c>
      <c r="CC11" s="74">
        <v>599</v>
      </c>
      <c r="CD11" s="74">
        <v>1321</v>
      </c>
      <c r="CE11" s="74">
        <v>3308</v>
      </c>
      <c r="CF11" s="74">
        <v>1026</v>
      </c>
      <c r="CG11" s="74">
        <v>753</v>
      </c>
      <c r="CH11" s="74">
        <v>1779</v>
      </c>
    </row>
    <row r="12" spans="1:86" x14ac:dyDescent="0.2">
      <c r="A12" s="17"/>
      <c r="B12" s="36" t="s">
        <v>126</v>
      </c>
      <c r="C12" s="73">
        <v>174104</v>
      </c>
      <c r="D12" s="73">
        <v>38681</v>
      </c>
      <c r="E12" s="73">
        <v>42876</v>
      </c>
      <c r="F12" s="73">
        <v>81557</v>
      </c>
      <c r="G12" s="73">
        <v>44133</v>
      </c>
      <c r="H12" s="73">
        <v>125690</v>
      </c>
      <c r="I12" s="73">
        <v>41837</v>
      </c>
      <c r="J12" s="73">
        <v>85970</v>
      </c>
      <c r="K12" s="73">
        <v>167527</v>
      </c>
      <c r="L12" s="73">
        <v>43421</v>
      </c>
      <c r="M12" s="73">
        <v>43818</v>
      </c>
      <c r="N12" s="73">
        <v>87239</v>
      </c>
      <c r="O12" s="73">
        <v>54598</v>
      </c>
      <c r="P12" s="73">
        <v>141837</v>
      </c>
      <c r="Q12" s="73">
        <v>79864</v>
      </c>
      <c r="R12" s="73">
        <v>134462</v>
      </c>
      <c r="S12" s="73">
        <v>221701</v>
      </c>
      <c r="T12" s="73">
        <v>60054</v>
      </c>
      <c r="U12" s="73">
        <v>61015</v>
      </c>
      <c r="V12" s="73">
        <v>121069</v>
      </c>
      <c r="W12" s="73">
        <v>47733</v>
      </c>
      <c r="X12" s="73">
        <v>168802</v>
      </c>
      <c r="Y12" s="73">
        <v>42961</v>
      </c>
      <c r="Z12" s="73">
        <v>90694</v>
      </c>
      <c r="AA12" s="73">
        <v>211763</v>
      </c>
      <c r="AB12" s="73">
        <v>45748</v>
      </c>
      <c r="AC12" s="73">
        <v>45492</v>
      </c>
      <c r="AD12" s="73">
        <v>91240</v>
      </c>
      <c r="AE12" s="73">
        <v>40112</v>
      </c>
      <c r="AF12" s="73">
        <v>131352</v>
      </c>
      <c r="AG12" s="73">
        <v>47050</v>
      </c>
      <c r="AH12" s="73">
        <v>87162</v>
      </c>
      <c r="AI12" s="73">
        <v>178402</v>
      </c>
      <c r="AJ12" s="73">
        <v>44212</v>
      </c>
      <c r="AK12" s="73">
        <v>47184</v>
      </c>
      <c r="AL12" s="73">
        <v>91396</v>
      </c>
      <c r="AM12" s="73">
        <v>58975</v>
      </c>
      <c r="AN12" s="73">
        <v>150371</v>
      </c>
      <c r="AO12" s="73">
        <v>65425</v>
      </c>
      <c r="AP12" s="73">
        <v>124400</v>
      </c>
      <c r="AQ12" s="73">
        <v>215796</v>
      </c>
      <c r="AR12" s="73">
        <v>62162</v>
      </c>
      <c r="AS12" s="73">
        <v>53816</v>
      </c>
      <c r="AT12" s="73">
        <v>115978</v>
      </c>
      <c r="AU12" s="73">
        <v>41588</v>
      </c>
      <c r="AV12" s="73">
        <v>157566</v>
      </c>
      <c r="AW12" s="73">
        <v>47371</v>
      </c>
      <c r="AX12" s="73">
        <v>88959</v>
      </c>
      <c r="AY12" s="73">
        <v>204937</v>
      </c>
      <c r="AZ12" s="73">
        <v>39714</v>
      </c>
      <c r="BA12" s="73">
        <v>45646</v>
      </c>
      <c r="BB12" s="73">
        <v>85360</v>
      </c>
      <c r="BC12" s="73">
        <v>52337</v>
      </c>
      <c r="BD12" s="73">
        <v>137697</v>
      </c>
      <c r="BE12" s="73">
        <v>45364</v>
      </c>
      <c r="BF12" s="73">
        <v>97701</v>
      </c>
      <c r="BG12" s="73">
        <v>183061</v>
      </c>
      <c r="BH12" s="73">
        <v>51327</v>
      </c>
      <c r="BI12" s="73">
        <v>44813</v>
      </c>
      <c r="BJ12" s="73">
        <v>96140</v>
      </c>
      <c r="BK12" s="73">
        <v>56544</v>
      </c>
      <c r="BL12" s="73">
        <v>152684</v>
      </c>
      <c r="BM12" s="73">
        <v>67735</v>
      </c>
      <c r="BN12" s="73">
        <v>124279</v>
      </c>
      <c r="BO12" s="73">
        <v>220419</v>
      </c>
      <c r="BP12" s="73">
        <v>105469</v>
      </c>
      <c r="BQ12" s="73">
        <v>102494</v>
      </c>
      <c r="BR12" s="73">
        <v>207963</v>
      </c>
      <c r="BS12" s="73">
        <v>104004</v>
      </c>
      <c r="BT12" s="73">
        <v>311967</v>
      </c>
      <c r="BU12" s="73">
        <v>109372</v>
      </c>
      <c r="BV12" s="73">
        <v>213376</v>
      </c>
      <c r="BW12" s="73">
        <v>421339</v>
      </c>
      <c r="BX12" s="73">
        <v>125605</v>
      </c>
      <c r="BY12" s="73">
        <v>94864</v>
      </c>
      <c r="BZ12" s="73">
        <v>220469</v>
      </c>
      <c r="CA12" s="73">
        <v>73629</v>
      </c>
      <c r="CB12" s="73">
        <v>294098</v>
      </c>
      <c r="CC12" s="73">
        <v>102600</v>
      </c>
      <c r="CD12" s="73">
        <v>176229</v>
      </c>
      <c r="CE12" s="73">
        <v>396698</v>
      </c>
      <c r="CF12" s="73">
        <v>97912</v>
      </c>
      <c r="CG12" s="73">
        <v>73758</v>
      </c>
      <c r="CH12" s="73">
        <v>171670</v>
      </c>
    </row>
    <row r="14" spans="1:86" x14ac:dyDescent="0.2">
      <c r="A14" s="17"/>
      <c r="B14" s="71" t="s">
        <v>185</v>
      </c>
      <c r="C14" s="74">
        <v>-14656</v>
      </c>
      <c r="D14" s="74">
        <v>0</v>
      </c>
      <c r="E14" s="74">
        <v>0</v>
      </c>
      <c r="F14" s="74">
        <v>0</v>
      </c>
      <c r="G14" s="74">
        <v>-3664</v>
      </c>
      <c r="H14" s="74">
        <v>-3664</v>
      </c>
      <c r="I14" s="74">
        <v>-1994</v>
      </c>
      <c r="J14" s="74">
        <v>-5658</v>
      </c>
      <c r="K14" s="74">
        <v>-5658</v>
      </c>
      <c r="L14" s="74">
        <v>-3064</v>
      </c>
      <c r="M14" s="74">
        <v>0</v>
      </c>
      <c r="N14" s="74">
        <v>-3064</v>
      </c>
      <c r="O14" s="74">
        <v>-21203</v>
      </c>
      <c r="P14" s="74">
        <v>-24267</v>
      </c>
      <c r="Q14" s="74">
        <v>-43961</v>
      </c>
      <c r="R14" s="74">
        <v>-65164</v>
      </c>
      <c r="S14" s="74">
        <v>-68228</v>
      </c>
      <c r="T14" s="74">
        <v>-7559</v>
      </c>
      <c r="U14" s="74">
        <v>-818</v>
      </c>
      <c r="V14" s="74">
        <v>-8377</v>
      </c>
      <c r="W14" s="74">
        <v>-983</v>
      </c>
      <c r="X14" s="74">
        <v>-9360</v>
      </c>
      <c r="Y14" s="74">
        <v>-3467</v>
      </c>
      <c r="Z14" s="74">
        <v>-4450</v>
      </c>
      <c r="AA14" s="74">
        <v>-12827</v>
      </c>
      <c r="AB14" s="74">
        <v>-9940</v>
      </c>
      <c r="AC14" s="74">
        <v>-6312</v>
      </c>
      <c r="AD14" s="74">
        <v>-16252</v>
      </c>
      <c r="AE14" s="74">
        <v>0</v>
      </c>
      <c r="AF14" s="74">
        <v>-16252</v>
      </c>
      <c r="AG14" s="74">
        <v>-884</v>
      </c>
      <c r="AH14" s="74">
        <v>-884</v>
      </c>
      <c r="AI14" s="74">
        <v>-17136</v>
      </c>
      <c r="AJ14" s="74">
        <v>-337</v>
      </c>
      <c r="AK14" s="74">
        <v>-215</v>
      </c>
      <c r="AL14" s="74">
        <v>-552</v>
      </c>
      <c r="AM14" s="74">
        <v>-2665</v>
      </c>
      <c r="AN14" s="74">
        <v>-3217</v>
      </c>
      <c r="AO14" s="74">
        <v>-2107</v>
      </c>
      <c r="AP14" s="74">
        <v>-4772</v>
      </c>
      <c r="AQ14" s="74">
        <v>-5324</v>
      </c>
      <c r="AR14" s="74">
        <v>-1261</v>
      </c>
      <c r="AS14" s="74">
        <v>-2800</v>
      </c>
      <c r="AT14" s="74">
        <v>-4061</v>
      </c>
      <c r="AU14" s="74">
        <v>-1116</v>
      </c>
      <c r="AV14" s="74">
        <v>-5177</v>
      </c>
      <c r="AW14" s="74">
        <v>-6100</v>
      </c>
      <c r="AX14" s="74">
        <v>-7216</v>
      </c>
      <c r="AY14" s="74">
        <v>-11277</v>
      </c>
      <c r="AZ14" s="74">
        <v>-3146</v>
      </c>
      <c r="BA14" s="74">
        <v>-12314</v>
      </c>
      <c r="BB14" s="74">
        <v>-15460</v>
      </c>
      <c r="BC14" s="74">
        <v>-5863</v>
      </c>
      <c r="BD14" s="74">
        <v>-21323</v>
      </c>
      <c r="BE14" s="74">
        <v>-4869</v>
      </c>
      <c r="BF14" s="74">
        <v>-10732</v>
      </c>
      <c r="BG14" s="74">
        <v>-26192</v>
      </c>
      <c r="BH14" s="74">
        <v>-1971</v>
      </c>
      <c r="BI14" s="74">
        <v>-552</v>
      </c>
      <c r="BJ14" s="74">
        <v>-2523</v>
      </c>
      <c r="BK14" s="74">
        <v>-6666</v>
      </c>
      <c r="BL14" s="74">
        <v>-9189</v>
      </c>
      <c r="BM14" s="74">
        <v>-14851</v>
      </c>
      <c r="BN14" s="74">
        <v>-21517</v>
      </c>
      <c r="BO14" s="74">
        <v>-24040</v>
      </c>
      <c r="BP14" s="72">
        <v>-49189</v>
      </c>
      <c r="BQ14" s="74">
        <v>-7914</v>
      </c>
      <c r="BR14" s="72">
        <v>-57103</v>
      </c>
      <c r="BS14" s="74">
        <v>-51054</v>
      </c>
      <c r="BT14" s="74">
        <v>-108157</v>
      </c>
      <c r="BU14" s="74">
        <v>-15443</v>
      </c>
      <c r="BV14" s="74">
        <v>-66497</v>
      </c>
      <c r="BW14" s="74">
        <v>-123600</v>
      </c>
      <c r="BX14" s="74">
        <v>-3857</v>
      </c>
      <c r="BY14" s="74">
        <v>-1833</v>
      </c>
      <c r="BZ14" s="74">
        <v>-5690</v>
      </c>
      <c r="CA14" s="74">
        <v>-488</v>
      </c>
      <c r="CB14" s="74">
        <v>-6178</v>
      </c>
      <c r="CC14" s="74">
        <v>-5385</v>
      </c>
      <c r="CD14" s="74">
        <v>-5873</v>
      </c>
      <c r="CE14" s="74">
        <v>-11563</v>
      </c>
      <c r="CF14" s="74">
        <v>-3654</v>
      </c>
      <c r="CG14" s="74">
        <v>-3194</v>
      </c>
      <c r="CH14" s="74">
        <v>-6848</v>
      </c>
    </row>
    <row r="15" spans="1:86" x14ac:dyDescent="0.2">
      <c r="A15" s="17"/>
      <c r="B15" s="71" t="s">
        <v>186</v>
      </c>
      <c r="C15" s="74">
        <v>-21162</v>
      </c>
      <c r="D15" s="74">
        <v>-5918</v>
      </c>
      <c r="E15" s="74">
        <v>-5761</v>
      </c>
      <c r="F15" s="74">
        <v>-11679</v>
      </c>
      <c r="G15" s="74">
        <v>-7373</v>
      </c>
      <c r="H15" s="74">
        <v>-19052</v>
      </c>
      <c r="I15" s="74">
        <v>-6269</v>
      </c>
      <c r="J15" s="74">
        <v>-13642</v>
      </c>
      <c r="K15" s="74">
        <v>-25321</v>
      </c>
      <c r="L15" s="74">
        <v>-3902</v>
      </c>
      <c r="M15" s="74">
        <v>-4645</v>
      </c>
      <c r="N15" s="74">
        <v>-8547</v>
      </c>
      <c r="O15" s="74">
        <v>-4243</v>
      </c>
      <c r="P15" s="74">
        <v>-12790</v>
      </c>
      <c r="Q15" s="74">
        <v>-5087</v>
      </c>
      <c r="R15" s="74">
        <v>-9330</v>
      </c>
      <c r="S15" s="74">
        <v>-17877</v>
      </c>
      <c r="T15" s="74">
        <v>-4739</v>
      </c>
      <c r="U15" s="74">
        <v>-5060</v>
      </c>
      <c r="V15" s="74">
        <v>-9799</v>
      </c>
      <c r="W15" s="74">
        <v>-6095</v>
      </c>
      <c r="X15" s="74">
        <v>-15894</v>
      </c>
      <c r="Y15" s="74">
        <v>-4243</v>
      </c>
      <c r="Z15" s="74">
        <v>-10338</v>
      </c>
      <c r="AA15" s="74">
        <v>-20137</v>
      </c>
      <c r="AB15" s="74">
        <v>-2785</v>
      </c>
      <c r="AC15" s="74">
        <v>-1016</v>
      </c>
      <c r="AD15" s="74">
        <v>-3801</v>
      </c>
      <c r="AE15" s="74">
        <v>-2100</v>
      </c>
      <c r="AF15" s="74">
        <v>-5901</v>
      </c>
      <c r="AG15" s="74">
        <v>-4497</v>
      </c>
      <c r="AH15" s="74">
        <v>-6597</v>
      </c>
      <c r="AI15" s="74">
        <v>-10398</v>
      </c>
      <c r="AJ15" s="74">
        <v>-3477</v>
      </c>
      <c r="AK15" s="74">
        <v>-3363</v>
      </c>
      <c r="AL15" s="74">
        <v>-6840</v>
      </c>
      <c r="AM15" s="74">
        <v>-3987</v>
      </c>
      <c r="AN15" s="74">
        <v>-10827</v>
      </c>
      <c r="AO15" s="74">
        <v>-4211</v>
      </c>
      <c r="AP15" s="74">
        <v>-8198</v>
      </c>
      <c r="AQ15" s="74">
        <v>-15038</v>
      </c>
      <c r="AR15" s="74">
        <v>-1429</v>
      </c>
      <c r="AS15" s="74">
        <v>-1210</v>
      </c>
      <c r="AT15" s="74">
        <v>-2639</v>
      </c>
      <c r="AU15" s="74">
        <v>-2387</v>
      </c>
      <c r="AV15" s="74">
        <v>-5026</v>
      </c>
      <c r="AW15" s="74">
        <v>-4197</v>
      </c>
      <c r="AX15" s="74">
        <v>-6584</v>
      </c>
      <c r="AY15" s="74">
        <v>-9223</v>
      </c>
      <c r="AZ15" s="74">
        <v>-3555</v>
      </c>
      <c r="BA15" s="74">
        <v>-3745</v>
      </c>
      <c r="BB15" s="74">
        <v>-7300</v>
      </c>
      <c r="BC15" s="74">
        <v>-5694</v>
      </c>
      <c r="BD15" s="74">
        <v>-12994</v>
      </c>
      <c r="BE15" s="74">
        <v>-6649</v>
      </c>
      <c r="BF15" s="74">
        <v>-12343</v>
      </c>
      <c r="BG15" s="74">
        <v>-19643</v>
      </c>
      <c r="BH15" s="74">
        <v>-4667</v>
      </c>
      <c r="BI15" s="74">
        <v>-5349</v>
      </c>
      <c r="BJ15" s="74">
        <v>-10016</v>
      </c>
      <c r="BK15" s="74">
        <v>-6581</v>
      </c>
      <c r="BL15" s="74">
        <v>-16597</v>
      </c>
      <c r="BM15" s="74">
        <v>-5178</v>
      </c>
      <c r="BN15" s="74">
        <v>-11759</v>
      </c>
      <c r="BO15" s="74">
        <v>-21775</v>
      </c>
      <c r="BP15" s="72">
        <v>-5581</v>
      </c>
      <c r="BQ15" s="74">
        <v>-3683</v>
      </c>
      <c r="BR15" s="72">
        <v>-9264</v>
      </c>
      <c r="BS15" s="74">
        <v>-5509</v>
      </c>
      <c r="BT15" s="74">
        <v>-14773</v>
      </c>
      <c r="BU15" s="74">
        <v>-5677</v>
      </c>
      <c r="BV15" s="74">
        <v>-11186</v>
      </c>
      <c r="BW15" s="74">
        <v>-20450</v>
      </c>
      <c r="BX15" s="74">
        <v>-4793</v>
      </c>
      <c r="BY15" s="74">
        <v>-4157</v>
      </c>
      <c r="BZ15" s="74">
        <v>-8950</v>
      </c>
      <c r="CA15" s="74">
        <v>-5755</v>
      </c>
      <c r="CB15" s="74">
        <v>-14705</v>
      </c>
      <c r="CC15" s="74">
        <v>-3635</v>
      </c>
      <c r="CD15" s="74">
        <v>-9390</v>
      </c>
      <c r="CE15" s="74">
        <v>-18340</v>
      </c>
      <c r="CF15" s="74">
        <v>-2853</v>
      </c>
      <c r="CG15" s="74">
        <v>-2290</v>
      </c>
      <c r="CH15" s="74">
        <v>-5143</v>
      </c>
    </row>
    <row r="16" spans="1:86" x14ac:dyDescent="0.2">
      <c r="A16" s="17"/>
      <c r="B16" s="71" t="s">
        <v>187</v>
      </c>
      <c r="C16" s="74">
        <v>-27221</v>
      </c>
      <c r="D16" s="74">
        <v>-6786</v>
      </c>
      <c r="E16" s="74">
        <v>-9106</v>
      </c>
      <c r="F16" s="74">
        <v>-15892</v>
      </c>
      <c r="G16" s="74">
        <v>-10946</v>
      </c>
      <c r="H16" s="74">
        <v>-26838</v>
      </c>
      <c r="I16" s="74">
        <v>-7387</v>
      </c>
      <c r="J16" s="74">
        <v>-18333</v>
      </c>
      <c r="K16" s="74">
        <v>-34225</v>
      </c>
      <c r="L16" s="74">
        <v>-6946</v>
      </c>
      <c r="M16" s="74">
        <v>-10519</v>
      </c>
      <c r="N16" s="74">
        <v>-17465</v>
      </c>
      <c r="O16" s="74">
        <v>-5703</v>
      </c>
      <c r="P16" s="74">
        <v>-23168</v>
      </c>
      <c r="Q16" s="74">
        <v>-9924</v>
      </c>
      <c r="R16" s="74">
        <v>-15627</v>
      </c>
      <c r="S16" s="74">
        <v>-33092</v>
      </c>
      <c r="T16" s="74">
        <v>-11376</v>
      </c>
      <c r="U16" s="74">
        <v>-22541</v>
      </c>
      <c r="V16" s="74">
        <v>-33917</v>
      </c>
      <c r="W16" s="74">
        <v>-7372</v>
      </c>
      <c r="X16" s="74">
        <v>-41289</v>
      </c>
      <c r="Y16" s="74">
        <v>-2814</v>
      </c>
      <c r="Z16" s="74">
        <v>-10186</v>
      </c>
      <c r="AA16" s="74">
        <v>-44103</v>
      </c>
      <c r="AB16" s="74">
        <v>-8433</v>
      </c>
      <c r="AC16" s="74">
        <v>-5992</v>
      </c>
      <c r="AD16" s="74">
        <v>-14425</v>
      </c>
      <c r="AE16" s="74">
        <v>-5769</v>
      </c>
      <c r="AF16" s="74">
        <v>-20194</v>
      </c>
      <c r="AG16" s="74">
        <v>-4098</v>
      </c>
      <c r="AH16" s="74">
        <v>-9867</v>
      </c>
      <c r="AI16" s="74">
        <v>-24292</v>
      </c>
      <c r="AJ16" s="74">
        <v>-3822</v>
      </c>
      <c r="AK16" s="74">
        <v>-6611</v>
      </c>
      <c r="AL16" s="74">
        <v>-10433</v>
      </c>
      <c r="AM16" s="74">
        <v>-9247</v>
      </c>
      <c r="AN16" s="74">
        <v>-19680</v>
      </c>
      <c r="AO16" s="74">
        <v>-18458</v>
      </c>
      <c r="AP16" s="74">
        <v>-27705</v>
      </c>
      <c r="AQ16" s="74">
        <v>-38138</v>
      </c>
      <c r="AR16" s="74">
        <v>-19047</v>
      </c>
      <c r="AS16" s="74">
        <v>-12095</v>
      </c>
      <c r="AT16" s="74">
        <v>-31142</v>
      </c>
      <c r="AU16" s="74">
        <v>-9330</v>
      </c>
      <c r="AV16" s="74">
        <v>-40472</v>
      </c>
      <c r="AW16" s="74">
        <v>-7266</v>
      </c>
      <c r="AX16" s="74">
        <v>-16596</v>
      </c>
      <c r="AY16" s="74">
        <v>-47738</v>
      </c>
      <c r="AZ16" s="74">
        <v>-4455</v>
      </c>
      <c r="BA16" s="74">
        <v>-9342</v>
      </c>
      <c r="BB16" s="74">
        <v>-13797</v>
      </c>
      <c r="BC16" s="74">
        <v>-10957</v>
      </c>
      <c r="BD16" s="74">
        <v>-24754</v>
      </c>
      <c r="BE16" s="74">
        <v>-3755</v>
      </c>
      <c r="BF16" s="74">
        <v>-14712</v>
      </c>
      <c r="BG16" s="74">
        <v>-28509</v>
      </c>
      <c r="BH16" s="74">
        <v>-14991</v>
      </c>
      <c r="BI16" s="74">
        <v>-3998</v>
      </c>
      <c r="BJ16" s="74">
        <v>-18989</v>
      </c>
      <c r="BK16" s="74">
        <v>-7371</v>
      </c>
      <c r="BL16" s="74">
        <v>-26360</v>
      </c>
      <c r="BM16" s="74">
        <v>-7096</v>
      </c>
      <c r="BN16" s="74">
        <v>-14467</v>
      </c>
      <c r="BO16" s="74">
        <v>-33456</v>
      </c>
      <c r="BP16" s="72">
        <v>-10073</v>
      </c>
      <c r="BQ16" s="74">
        <v>-30434</v>
      </c>
      <c r="BR16" s="72">
        <v>-40507</v>
      </c>
      <c r="BS16" s="74">
        <v>-22873</v>
      </c>
      <c r="BT16" s="74">
        <v>-63380</v>
      </c>
      <c r="BU16" s="74">
        <v>-16966</v>
      </c>
      <c r="BV16" s="74">
        <v>-39839</v>
      </c>
      <c r="BW16" s="74">
        <v>-80346</v>
      </c>
      <c r="BX16" s="74">
        <v>-37157</v>
      </c>
      <c r="BY16" s="74">
        <v>-27090</v>
      </c>
      <c r="BZ16" s="74">
        <v>-64247</v>
      </c>
      <c r="CA16" s="74">
        <v>-1167</v>
      </c>
      <c r="CB16" s="74">
        <v>-65414</v>
      </c>
      <c r="CC16" s="74">
        <v>-16976</v>
      </c>
      <c r="CD16" s="74">
        <v>-18143</v>
      </c>
      <c r="CE16" s="74">
        <v>-82390</v>
      </c>
      <c r="CF16" s="74">
        <v>-10736</v>
      </c>
      <c r="CG16" s="74">
        <v>-5707</v>
      </c>
      <c r="CH16" s="74">
        <v>-16443</v>
      </c>
    </row>
    <row r="17" spans="1:86" x14ac:dyDescent="0.2">
      <c r="A17" s="17"/>
      <c r="B17" s="71" t="s">
        <v>188</v>
      </c>
      <c r="C17" s="74">
        <v>3496</v>
      </c>
      <c r="D17" s="74">
        <v>1621</v>
      </c>
      <c r="E17" s="74">
        <v>2208</v>
      </c>
      <c r="F17" s="74">
        <v>3829</v>
      </c>
      <c r="G17" s="74">
        <v>1620</v>
      </c>
      <c r="H17" s="74">
        <v>5449</v>
      </c>
      <c r="I17" s="74">
        <v>1205</v>
      </c>
      <c r="J17" s="74">
        <v>2825</v>
      </c>
      <c r="K17" s="74">
        <v>6654</v>
      </c>
      <c r="L17" s="74">
        <v>0</v>
      </c>
      <c r="M17" s="74">
        <v>0</v>
      </c>
      <c r="N17" s="74">
        <v>0</v>
      </c>
      <c r="O17" s="74">
        <v>-7399</v>
      </c>
      <c r="P17" s="74">
        <v>-7399</v>
      </c>
      <c r="Q17" s="74">
        <v>-2500</v>
      </c>
      <c r="R17" s="74">
        <v>-9899</v>
      </c>
      <c r="S17" s="74">
        <v>-9899</v>
      </c>
      <c r="T17" s="74">
        <v>-370</v>
      </c>
      <c r="U17" s="74">
        <v>3193</v>
      </c>
      <c r="V17" s="74">
        <v>2823</v>
      </c>
      <c r="W17" s="74">
        <v>1745</v>
      </c>
      <c r="X17" s="74">
        <v>4568</v>
      </c>
      <c r="Y17" s="74">
        <v>111</v>
      </c>
      <c r="Z17" s="74">
        <v>1856</v>
      </c>
      <c r="AA17" s="74">
        <v>4679</v>
      </c>
      <c r="AB17" s="74">
        <v>-122</v>
      </c>
      <c r="AC17" s="74">
        <v>-62</v>
      </c>
      <c r="AD17" s="74">
        <v>-184</v>
      </c>
      <c r="AE17" s="74">
        <v>322</v>
      </c>
      <c r="AF17" s="74">
        <v>138</v>
      </c>
      <c r="AG17" s="74">
        <v>5083</v>
      </c>
      <c r="AH17" s="74">
        <v>5405</v>
      </c>
      <c r="AI17" s="74">
        <v>5221</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0</v>
      </c>
      <c r="BH17" s="74">
        <v>0</v>
      </c>
      <c r="BI17" s="74">
        <v>0</v>
      </c>
      <c r="BJ17" s="74">
        <v>0</v>
      </c>
      <c r="BK17" s="74">
        <v>0</v>
      </c>
      <c r="BL17" s="74">
        <v>0</v>
      </c>
      <c r="BM17" s="74">
        <v>0</v>
      </c>
      <c r="BN17" s="74">
        <v>0</v>
      </c>
      <c r="BO17" s="74">
        <v>0</v>
      </c>
      <c r="BP17" s="72">
        <v>0</v>
      </c>
      <c r="BQ17" s="74">
        <v>0</v>
      </c>
      <c r="BR17" s="72">
        <v>0</v>
      </c>
      <c r="BS17" s="74">
        <v>0</v>
      </c>
      <c r="BT17" s="74">
        <v>0</v>
      </c>
      <c r="BU17" s="74">
        <v>0</v>
      </c>
      <c r="BV17" s="74">
        <v>0</v>
      </c>
      <c r="BW17" s="74">
        <v>0</v>
      </c>
      <c r="BX17" s="74">
        <v>0</v>
      </c>
      <c r="BY17" s="74">
        <v>0</v>
      </c>
      <c r="BZ17" s="74">
        <v>0</v>
      </c>
      <c r="CA17" s="74">
        <v>0</v>
      </c>
      <c r="CB17" s="74">
        <v>0</v>
      </c>
      <c r="CC17" s="74">
        <v>0</v>
      </c>
      <c r="CD17" s="74">
        <v>0</v>
      </c>
      <c r="CE17" s="74">
        <v>0</v>
      </c>
      <c r="CF17" s="74">
        <v>0</v>
      </c>
      <c r="CG17" s="74">
        <v>0</v>
      </c>
      <c r="CH17" s="74">
        <v>0</v>
      </c>
    </row>
    <row r="18" spans="1:86" x14ac:dyDescent="0.2">
      <c r="A18" s="17"/>
      <c r="B18" s="71" t="s">
        <v>287</v>
      </c>
      <c r="C18" s="74">
        <v>0</v>
      </c>
      <c r="D18" s="74">
        <v>0</v>
      </c>
      <c r="E18" s="74">
        <v>0</v>
      </c>
      <c r="F18" s="74">
        <v>0</v>
      </c>
      <c r="G18" s="74">
        <v>0</v>
      </c>
      <c r="H18" s="72">
        <v>0</v>
      </c>
      <c r="I18" s="74">
        <v>0</v>
      </c>
      <c r="J18" s="72">
        <v>0</v>
      </c>
      <c r="K18" s="74">
        <v>0</v>
      </c>
      <c r="L18" s="74">
        <v>0</v>
      </c>
      <c r="M18" s="74">
        <v>0</v>
      </c>
      <c r="N18" s="74">
        <v>0</v>
      </c>
      <c r="O18" s="74">
        <v>0</v>
      </c>
      <c r="P18" s="72">
        <v>0</v>
      </c>
      <c r="Q18" s="74">
        <v>0</v>
      </c>
      <c r="R18" s="72">
        <v>0</v>
      </c>
      <c r="S18" s="74">
        <v>0</v>
      </c>
      <c r="T18" s="74">
        <v>0</v>
      </c>
      <c r="U18" s="74">
        <v>0</v>
      </c>
      <c r="V18" s="74">
        <v>0</v>
      </c>
      <c r="W18" s="74">
        <v>0</v>
      </c>
      <c r="X18" s="72">
        <v>0</v>
      </c>
      <c r="Y18" s="74">
        <v>0</v>
      </c>
      <c r="Z18" s="72">
        <v>0</v>
      </c>
      <c r="AA18" s="74">
        <v>0</v>
      </c>
      <c r="AB18" s="74">
        <v>0</v>
      </c>
      <c r="AC18" s="74">
        <v>0</v>
      </c>
      <c r="AD18" s="74">
        <v>0</v>
      </c>
      <c r="AE18" s="74">
        <v>0</v>
      </c>
      <c r="AF18" s="72">
        <v>0</v>
      </c>
      <c r="AG18" s="74">
        <v>0</v>
      </c>
      <c r="AH18" s="72">
        <v>0</v>
      </c>
      <c r="AI18" s="74">
        <v>0</v>
      </c>
      <c r="AJ18" s="74">
        <v>0</v>
      </c>
      <c r="AK18" s="74">
        <v>0</v>
      </c>
      <c r="AL18" s="74">
        <v>0</v>
      </c>
      <c r="AM18" s="74">
        <v>0</v>
      </c>
      <c r="AN18" s="72">
        <v>0</v>
      </c>
      <c r="AO18" s="74">
        <v>0</v>
      </c>
      <c r="AP18" s="72">
        <v>0</v>
      </c>
      <c r="AQ18" s="74">
        <v>0</v>
      </c>
      <c r="AR18" s="74">
        <v>0</v>
      </c>
      <c r="AS18" s="74">
        <v>0</v>
      </c>
      <c r="AT18" s="74">
        <v>0</v>
      </c>
      <c r="AU18" s="74">
        <v>0</v>
      </c>
      <c r="AV18" s="72">
        <v>0</v>
      </c>
      <c r="AW18" s="74">
        <v>0</v>
      </c>
      <c r="AX18" s="72">
        <v>0</v>
      </c>
      <c r="AY18" s="74">
        <v>0</v>
      </c>
      <c r="AZ18" s="74">
        <v>0</v>
      </c>
      <c r="BA18" s="74">
        <v>0</v>
      </c>
      <c r="BB18" s="74">
        <v>0</v>
      </c>
      <c r="BC18" s="74">
        <v>0</v>
      </c>
      <c r="BD18" s="72">
        <v>0</v>
      </c>
      <c r="BE18" s="74">
        <v>0</v>
      </c>
      <c r="BF18" s="74">
        <v>0</v>
      </c>
      <c r="BG18" s="74">
        <v>0</v>
      </c>
      <c r="BH18" s="74">
        <v>0</v>
      </c>
      <c r="BI18" s="74">
        <v>0</v>
      </c>
      <c r="BJ18" s="74">
        <v>0</v>
      </c>
      <c r="BK18" s="72">
        <v>0</v>
      </c>
      <c r="BL18" s="74">
        <v>0</v>
      </c>
      <c r="BM18" s="72">
        <v>0</v>
      </c>
      <c r="BN18" s="74">
        <v>0</v>
      </c>
      <c r="BO18" s="74">
        <v>0</v>
      </c>
      <c r="BP18" s="72">
        <v>0</v>
      </c>
      <c r="BQ18" s="74">
        <v>0</v>
      </c>
      <c r="BR18" s="72">
        <v>0</v>
      </c>
      <c r="BS18" s="74">
        <v>-2448</v>
      </c>
      <c r="BT18" s="74">
        <v>-2448</v>
      </c>
      <c r="BU18" s="74">
        <v>-2545</v>
      </c>
      <c r="BV18" s="74">
        <v>-4993</v>
      </c>
      <c r="BW18" s="74">
        <v>-4993</v>
      </c>
      <c r="BX18" s="74">
        <v>-3572</v>
      </c>
      <c r="BY18" s="74">
        <v>-3095</v>
      </c>
      <c r="BZ18" s="74">
        <v>-6667</v>
      </c>
      <c r="CA18" s="74">
        <v>-2473</v>
      </c>
      <c r="CB18" s="74">
        <v>-9140</v>
      </c>
      <c r="CC18" s="74">
        <v>-1827</v>
      </c>
      <c r="CD18" s="74">
        <v>-4300</v>
      </c>
      <c r="CE18" s="74">
        <v>-10967</v>
      </c>
      <c r="CF18" s="74">
        <v>-2524</v>
      </c>
      <c r="CG18" s="74">
        <v>-2290</v>
      </c>
      <c r="CH18" s="74">
        <v>-4814</v>
      </c>
    </row>
    <row r="19" spans="1:86" x14ac:dyDescent="0.2">
      <c r="A19" s="17"/>
      <c r="B19" s="71" t="s">
        <v>189</v>
      </c>
      <c r="C19" s="74">
        <v>-9543</v>
      </c>
      <c r="D19" s="74">
        <v>-2701</v>
      </c>
      <c r="E19" s="74">
        <v>-1902</v>
      </c>
      <c r="F19" s="74">
        <v>-4603</v>
      </c>
      <c r="G19" s="74">
        <v>-1902</v>
      </c>
      <c r="H19" s="74">
        <v>-6505</v>
      </c>
      <c r="I19" s="74">
        <v>-2769</v>
      </c>
      <c r="J19" s="74">
        <v>-4671</v>
      </c>
      <c r="K19" s="74">
        <v>-9274</v>
      </c>
      <c r="L19" s="74">
        <v>-1126</v>
      </c>
      <c r="M19" s="74">
        <v>-524</v>
      </c>
      <c r="N19" s="74">
        <v>-1650</v>
      </c>
      <c r="O19" s="74">
        <v>-4814</v>
      </c>
      <c r="P19" s="74">
        <v>-6464</v>
      </c>
      <c r="Q19" s="74">
        <v>-1903</v>
      </c>
      <c r="R19" s="74">
        <v>-6717</v>
      </c>
      <c r="S19" s="74">
        <v>-8367</v>
      </c>
      <c r="T19" s="74">
        <v>-1015</v>
      </c>
      <c r="U19" s="74">
        <v>-949</v>
      </c>
      <c r="V19" s="74">
        <v>-1964</v>
      </c>
      <c r="W19" s="74">
        <v>-809</v>
      </c>
      <c r="X19" s="74">
        <v>-2773</v>
      </c>
      <c r="Y19" s="74">
        <v>-978</v>
      </c>
      <c r="Z19" s="74">
        <v>-1787</v>
      </c>
      <c r="AA19" s="74">
        <v>-3751</v>
      </c>
      <c r="AB19" s="74">
        <v>-1318</v>
      </c>
      <c r="AC19" s="74">
        <v>-1014</v>
      </c>
      <c r="AD19" s="74">
        <v>-2332</v>
      </c>
      <c r="AE19" s="74">
        <v>-754</v>
      </c>
      <c r="AF19" s="74">
        <v>-3086</v>
      </c>
      <c r="AG19" s="74">
        <v>-6242</v>
      </c>
      <c r="AH19" s="74">
        <v>-6996</v>
      </c>
      <c r="AI19" s="74">
        <v>-9328</v>
      </c>
      <c r="AJ19" s="74">
        <v>-1155</v>
      </c>
      <c r="AK19" s="74">
        <v>-896</v>
      </c>
      <c r="AL19" s="74">
        <v>-2051</v>
      </c>
      <c r="AM19" s="74">
        <v>-1266</v>
      </c>
      <c r="AN19" s="74">
        <v>-3317</v>
      </c>
      <c r="AO19" s="74">
        <v>-976</v>
      </c>
      <c r="AP19" s="74">
        <v>-2242</v>
      </c>
      <c r="AQ19" s="74">
        <v>-4293</v>
      </c>
      <c r="AR19" s="74">
        <v>-867</v>
      </c>
      <c r="AS19" s="74">
        <v>-996</v>
      </c>
      <c r="AT19" s="74">
        <v>-1863</v>
      </c>
      <c r="AU19" s="74">
        <v>-621</v>
      </c>
      <c r="AV19" s="74">
        <v>-2484</v>
      </c>
      <c r="AW19" s="74">
        <v>-1738</v>
      </c>
      <c r="AX19" s="74">
        <v>-2359</v>
      </c>
      <c r="AY19" s="74">
        <v>-4222</v>
      </c>
      <c r="AZ19" s="74">
        <v>-1314</v>
      </c>
      <c r="BA19" s="74">
        <v>-1190</v>
      </c>
      <c r="BB19" s="74">
        <v>-2504</v>
      </c>
      <c r="BC19" s="74">
        <v>-1295</v>
      </c>
      <c r="BD19" s="74">
        <v>-3799</v>
      </c>
      <c r="BE19" s="74">
        <v>-1341</v>
      </c>
      <c r="BF19" s="74">
        <v>-2636</v>
      </c>
      <c r="BG19" s="74">
        <v>-5140</v>
      </c>
      <c r="BH19" s="74">
        <v>-1367</v>
      </c>
      <c r="BI19" s="74">
        <v>-1383</v>
      </c>
      <c r="BJ19" s="74">
        <v>-2750</v>
      </c>
      <c r="BK19" s="74">
        <v>-1720</v>
      </c>
      <c r="BL19" s="74">
        <v>-4470</v>
      </c>
      <c r="BM19" s="74">
        <v>-1154</v>
      </c>
      <c r="BN19" s="74">
        <v>-2874</v>
      </c>
      <c r="BO19" s="74">
        <v>-5624</v>
      </c>
      <c r="BP19" s="72">
        <v>-2485</v>
      </c>
      <c r="BQ19" s="74">
        <v>-2075</v>
      </c>
      <c r="BR19" s="72">
        <v>-4560</v>
      </c>
      <c r="BS19" s="74">
        <v>-1673</v>
      </c>
      <c r="BT19" s="74">
        <v>-6233</v>
      </c>
      <c r="BU19" s="74">
        <v>-3370</v>
      </c>
      <c r="BV19" s="74">
        <v>-5043</v>
      </c>
      <c r="BW19" s="74">
        <v>-9603</v>
      </c>
      <c r="BX19" s="74">
        <v>-1871</v>
      </c>
      <c r="BY19" s="74">
        <v>-1387</v>
      </c>
      <c r="BZ19" s="74">
        <v>-3258</v>
      </c>
      <c r="CA19" s="74">
        <v>-705</v>
      </c>
      <c r="CB19" s="74">
        <v>-3963</v>
      </c>
      <c r="CC19" s="74">
        <v>-957</v>
      </c>
      <c r="CD19" s="74">
        <v>-1662</v>
      </c>
      <c r="CE19" s="74">
        <v>-4920</v>
      </c>
      <c r="CF19" s="74">
        <v>-965</v>
      </c>
      <c r="CG19" s="74">
        <v>-963</v>
      </c>
      <c r="CH19" s="74">
        <v>-1928</v>
      </c>
    </row>
    <row r="20" spans="1:86" x14ac:dyDescent="0.2">
      <c r="A20" s="17"/>
      <c r="B20" s="36" t="s">
        <v>190</v>
      </c>
      <c r="C20" s="73">
        <v>-69086</v>
      </c>
      <c r="D20" s="73">
        <v>-13784</v>
      </c>
      <c r="E20" s="73">
        <v>-14561</v>
      </c>
      <c r="F20" s="73">
        <v>-28345</v>
      </c>
      <c r="G20" s="73">
        <v>-22265</v>
      </c>
      <c r="H20" s="73">
        <v>-50610</v>
      </c>
      <c r="I20" s="73">
        <v>-17214</v>
      </c>
      <c r="J20" s="73">
        <v>-39479</v>
      </c>
      <c r="K20" s="73">
        <v>-67824</v>
      </c>
      <c r="L20" s="73">
        <v>-15038</v>
      </c>
      <c r="M20" s="73">
        <v>-15688</v>
      </c>
      <c r="N20" s="73">
        <v>-30726</v>
      </c>
      <c r="O20" s="73">
        <v>-43362</v>
      </c>
      <c r="P20" s="73">
        <v>-74088</v>
      </c>
      <c r="Q20" s="73">
        <v>-63375</v>
      </c>
      <c r="R20" s="73">
        <v>-106737</v>
      </c>
      <c r="S20" s="73">
        <v>-137463</v>
      </c>
      <c r="T20" s="73">
        <v>-25059</v>
      </c>
      <c r="U20" s="73">
        <v>-26175</v>
      </c>
      <c r="V20" s="73">
        <v>-51234</v>
      </c>
      <c r="W20" s="73">
        <v>-13514</v>
      </c>
      <c r="X20" s="73">
        <v>-64748</v>
      </c>
      <c r="Y20" s="73">
        <v>-11391</v>
      </c>
      <c r="Z20" s="73">
        <v>-24905</v>
      </c>
      <c r="AA20" s="73">
        <v>-76139</v>
      </c>
      <c r="AB20" s="73">
        <v>-22598</v>
      </c>
      <c r="AC20" s="73">
        <v>-14396</v>
      </c>
      <c r="AD20" s="73">
        <v>-36994</v>
      </c>
      <c r="AE20" s="73">
        <v>-8301</v>
      </c>
      <c r="AF20" s="73">
        <v>-45295</v>
      </c>
      <c r="AG20" s="73">
        <v>-10638</v>
      </c>
      <c r="AH20" s="73">
        <v>-18939</v>
      </c>
      <c r="AI20" s="73">
        <v>-55933</v>
      </c>
      <c r="AJ20" s="73">
        <v>-8791</v>
      </c>
      <c r="AK20" s="73">
        <v>-11085</v>
      </c>
      <c r="AL20" s="73">
        <v>-19876</v>
      </c>
      <c r="AM20" s="73">
        <v>-17165</v>
      </c>
      <c r="AN20" s="73">
        <v>-37041</v>
      </c>
      <c r="AO20" s="73">
        <v>-25752</v>
      </c>
      <c r="AP20" s="73">
        <v>-42917</v>
      </c>
      <c r="AQ20" s="73">
        <v>-62793</v>
      </c>
      <c r="AR20" s="73">
        <v>-22604</v>
      </c>
      <c r="AS20" s="73">
        <v>-17101</v>
      </c>
      <c r="AT20" s="73">
        <v>-39705</v>
      </c>
      <c r="AU20" s="73">
        <v>-13454</v>
      </c>
      <c r="AV20" s="73">
        <v>-53159</v>
      </c>
      <c r="AW20" s="73">
        <v>-19301</v>
      </c>
      <c r="AX20" s="73">
        <v>-32755</v>
      </c>
      <c r="AY20" s="73">
        <v>-72460</v>
      </c>
      <c r="AZ20" s="73">
        <v>-12470</v>
      </c>
      <c r="BA20" s="73">
        <v>-26591</v>
      </c>
      <c r="BB20" s="73">
        <v>-39061</v>
      </c>
      <c r="BC20" s="73">
        <v>-23809</v>
      </c>
      <c r="BD20" s="73">
        <v>-62870</v>
      </c>
      <c r="BE20" s="73">
        <v>-16614</v>
      </c>
      <c r="BF20" s="73">
        <v>-40423</v>
      </c>
      <c r="BG20" s="73">
        <v>-79484</v>
      </c>
      <c r="BH20" s="73">
        <v>-22996</v>
      </c>
      <c r="BI20" s="73">
        <v>-11282</v>
      </c>
      <c r="BJ20" s="73">
        <v>-34278</v>
      </c>
      <c r="BK20" s="73">
        <v>-22338</v>
      </c>
      <c r="BL20" s="73">
        <v>-56616</v>
      </c>
      <c r="BM20" s="73">
        <v>-28279</v>
      </c>
      <c r="BN20" s="73">
        <v>-50617</v>
      </c>
      <c r="BO20" s="73">
        <v>-84895</v>
      </c>
      <c r="BP20" s="73">
        <v>-67328</v>
      </c>
      <c r="BQ20" s="73">
        <v>-44106</v>
      </c>
      <c r="BR20" s="73">
        <v>-111434</v>
      </c>
      <c r="BS20" s="73">
        <v>-83557</v>
      </c>
      <c r="BT20" s="73">
        <v>-194991</v>
      </c>
      <c r="BU20" s="73">
        <v>-44001</v>
      </c>
      <c r="BV20" s="73">
        <v>-127558</v>
      </c>
      <c r="BW20" s="73">
        <v>-238992</v>
      </c>
      <c r="BX20" s="73">
        <v>-51250</v>
      </c>
      <c r="BY20" s="73">
        <v>-37562</v>
      </c>
      <c r="BZ20" s="73">
        <v>-88812</v>
      </c>
      <c r="CA20" s="73">
        <v>-10588</v>
      </c>
      <c r="CB20" s="73">
        <v>-99400</v>
      </c>
      <c r="CC20" s="73">
        <v>-28780</v>
      </c>
      <c r="CD20" s="73">
        <v>-39368</v>
      </c>
      <c r="CE20" s="73">
        <v>-128180</v>
      </c>
      <c r="CF20" s="73">
        <v>-20732</v>
      </c>
      <c r="CG20" s="73">
        <v>-14444</v>
      </c>
      <c r="CH20" s="73">
        <v>-35176</v>
      </c>
    </row>
    <row r="21" spans="1:86" x14ac:dyDescent="0.2">
      <c r="A21" s="17"/>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Q21" s="72"/>
      <c r="BS21" s="72"/>
      <c r="BT21" s="72"/>
      <c r="BU21" s="72"/>
      <c r="BV21" s="72"/>
      <c r="BW21" s="72"/>
      <c r="BX21" s="72"/>
      <c r="BY21" s="72"/>
      <c r="BZ21" s="72"/>
      <c r="CA21" s="72"/>
      <c r="CB21" s="72"/>
      <c r="CC21" s="72"/>
      <c r="CD21" s="72"/>
      <c r="CE21" s="72"/>
      <c r="CF21" s="72"/>
      <c r="CG21" s="72"/>
      <c r="CH21" s="72"/>
    </row>
    <row r="22" spans="1:86" x14ac:dyDescent="0.2">
      <c r="A22" s="17"/>
      <c r="B22" s="36" t="s">
        <v>180</v>
      </c>
      <c r="C22" s="73">
        <v>105018</v>
      </c>
      <c r="D22" s="73">
        <v>24897</v>
      </c>
      <c r="E22" s="73">
        <v>28315</v>
      </c>
      <c r="F22" s="73">
        <v>53212</v>
      </c>
      <c r="G22" s="73">
        <v>21868</v>
      </c>
      <c r="H22" s="73">
        <v>75080</v>
      </c>
      <c r="I22" s="73">
        <v>24623</v>
      </c>
      <c r="J22" s="73">
        <v>46491</v>
      </c>
      <c r="K22" s="73">
        <v>99703</v>
      </c>
      <c r="L22" s="73">
        <v>28383</v>
      </c>
      <c r="M22" s="73">
        <v>28130</v>
      </c>
      <c r="N22" s="73">
        <v>56513</v>
      </c>
      <c r="O22" s="73">
        <v>11236</v>
      </c>
      <c r="P22" s="73">
        <v>67749</v>
      </c>
      <c r="Q22" s="73">
        <v>16489</v>
      </c>
      <c r="R22" s="73">
        <v>27725</v>
      </c>
      <c r="S22" s="73">
        <v>84238</v>
      </c>
      <c r="T22" s="73">
        <v>34995</v>
      </c>
      <c r="U22" s="73">
        <v>34840</v>
      </c>
      <c r="V22" s="73">
        <v>69835</v>
      </c>
      <c r="W22" s="73">
        <v>34219</v>
      </c>
      <c r="X22" s="73">
        <v>104054</v>
      </c>
      <c r="Y22" s="73">
        <v>31570</v>
      </c>
      <c r="Z22" s="73">
        <v>65789</v>
      </c>
      <c r="AA22" s="73">
        <v>135624</v>
      </c>
      <c r="AB22" s="73">
        <v>23150</v>
      </c>
      <c r="AC22" s="73">
        <v>31096</v>
      </c>
      <c r="AD22" s="73">
        <v>54246</v>
      </c>
      <c r="AE22" s="73">
        <v>31811</v>
      </c>
      <c r="AF22" s="73">
        <v>86057</v>
      </c>
      <c r="AG22" s="73">
        <v>36412</v>
      </c>
      <c r="AH22" s="73">
        <v>68223</v>
      </c>
      <c r="AI22" s="73">
        <v>122469</v>
      </c>
      <c r="AJ22" s="73">
        <v>35421</v>
      </c>
      <c r="AK22" s="73">
        <v>36099</v>
      </c>
      <c r="AL22" s="73">
        <v>71520</v>
      </c>
      <c r="AM22" s="73">
        <v>41810</v>
      </c>
      <c r="AN22" s="73">
        <v>113330</v>
      </c>
      <c r="AO22" s="73">
        <v>39673</v>
      </c>
      <c r="AP22" s="73">
        <v>81483</v>
      </c>
      <c r="AQ22" s="73">
        <v>153003</v>
      </c>
      <c r="AR22" s="73">
        <v>39558</v>
      </c>
      <c r="AS22" s="73">
        <v>36715</v>
      </c>
      <c r="AT22" s="73">
        <v>76273</v>
      </c>
      <c r="AU22" s="73">
        <v>28134</v>
      </c>
      <c r="AV22" s="73">
        <v>104407</v>
      </c>
      <c r="AW22" s="73">
        <v>28070</v>
      </c>
      <c r="AX22" s="73">
        <v>56204</v>
      </c>
      <c r="AY22" s="73">
        <v>132477</v>
      </c>
      <c r="AZ22" s="73">
        <v>27244</v>
      </c>
      <c r="BA22" s="73">
        <v>19055</v>
      </c>
      <c r="BB22" s="73">
        <v>46299</v>
      </c>
      <c r="BC22" s="73">
        <v>28528</v>
      </c>
      <c r="BD22" s="73">
        <v>74827</v>
      </c>
      <c r="BE22" s="73">
        <v>28750</v>
      </c>
      <c r="BF22" s="73">
        <v>57278</v>
      </c>
      <c r="BG22" s="73">
        <v>103577</v>
      </c>
      <c r="BH22" s="73">
        <v>28331</v>
      </c>
      <c r="BI22" s="73">
        <v>33531</v>
      </c>
      <c r="BJ22" s="73">
        <v>61862</v>
      </c>
      <c r="BK22" s="73">
        <v>34206</v>
      </c>
      <c r="BL22" s="73">
        <v>96068</v>
      </c>
      <c r="BM22" s="73">
        <v>39456</v>
      </c>
      <c r="BN22" s="73">
        <v>73662</v>
      </c>
      <c r="BO22" s="73">
        <v>135524</v>
      </c>
      <c r="BP22" s="73">
        <v>38141</v>
      </c>
      <c r="BQ22" s="73">
        <v>58388</v>
      </c>
      <c r="BR22" s="73">
        <v>96529</v>
      </c>
      <c r="BS22" s="73">
        <v>20447</v>
      </c>
      <c r="BT22" s="73">
        <v>116976</v>
      </c>
      <c r="BU22" s="73">
        <v>65371</v>
      </c>
      <c r="BV22" s="73">
        <v>85818</v>
      </c>
      <c r="BW22" s="73">
        <v>182347</v>
      </c>
      <c r="BX22" s="73">
        <v>74355</v>
      </c>
      <c r="BY22" s="73">
        <v>57302</v>
      </c>
      <c r="BZ22" s="73">
        <v>131657</v>
      </c>
      <c r="CA22" s="73">
        <v>63041</v>
      </c>
      <c r="CB22" s="73">
        <v>194698</v>
      </c>
      <c r="CC22" s="73">
        <v>73820</v>
      </c>
      <c r="CD22" s="73">
        <v>136861</v>
      </c>
      <c r="CE22" s="73">
        <v>268518</v>
      </c>
      <c r="CF22" s="73">
        <v>77180</v>
      </c>
      <c r="CG22" s="73">
        <v>59314</v>
      </c>
      <c r="CH22" s="73">
        <v>136494</v>
      </c>
    </row>
    <row r="23" spans="1:86" x14ac:dyDescent="0.2">
      <c r="A23" s="17"/>
      <c r="B23" s="2"/>
    </row>
  </sheetData>
  <pageMargins left="0.511811024" right="0.511811024" top="0.78740157499999996" bottom="0.78740157499999996" header="0.31496062000000002" footer="0.31496062000000002"/>
  <pageSetup paperSize="9" orientation="portrait" verticalDpi="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Q62"/>
  <sheetViews>
    <sheetView showGridLines="0" workbookViewId="0">
      <pane xSplit="2" ySplit="4" topLeftCell="AP26" activePane="bottomRight" state="frozen"/>
      <selection activeCell="C5" sqref="C5"/>
      <selection pane="topRight" activeCell="C5" sqref="C5"/>
      <selection pane="bottomLeft" activeCell="C5" sqref="C5"/>
      <selection pane="bottomRight" activeCell="AP26" sqref="AP26"/>
    </sheetView>
  </sheetViews>
  <sheetFormatPr defaultRowHeight="12.75" outlineLevelRow="1" outlineLevelCol="1" x14ac:dyDescent="0.2"/>
  <cols>
    <col min="1" max="1" width="3" style="89" customWidth="1"/>
    <col min="2" max="2" width="39.5703125" style="89" bestFit="1" customWidth="1"/>
    <col min="3" max="41" width="11.7109375" style="89" hidden="1" customWidth="1" outlineLevel="1"/>
    <col min="42" max="42" width="11.7109375" style="89" customWidth="1" collapsed="1"/>
    <col min="43" max="69" width="11.7109375" style="89" customWidth="1"/>
    <col min="70" max="16384" width="9.140625" style="89"/>
  </cols>
  <sheetData>
    <row r="1" spans="2:42" x14ac:dyDescent="0.2">
      <c r="B1" s="2" t="s">
        <v>105</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row>
    <row r="2" spans="2:42" x14ac:dyDescent="0.2">
      <c r="B2" s="41" t="s">
        <v>147</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row>
    <row r="3" spans="2:42" x14ac:dyDescent="0.2">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row>
    <row r="4" spans="2:42" hidden="1" outlineLevel="1" x14ac:dyDescent="0.2">
      <c r="B4" s="90" t="s">
        <v>246</v>
      </c>
      <c r="C4" s="91" t="s">
        <v>88</v>
      </c>
      <c r="D4" s="91" t="s">
        <v>89</v>
      </c>
      <c r="E4" s="91" t="s">
        <v>11</v>
      </c>
      <c r="F4" s="91" t="s">
        <v>90</v>
      </c>
      <c r="G4" s="91" t="s">
        <v>12</v>
      </c>
      <c r="H4" s="91" t="s">
        <v>91</v>
      </c>
      <c r="I4" s="91" t="s">
        <v>13</v>
      </c>
      <c r="J4" s="91">
        <v>2009</v>
      </c>
      <c r="K4" s="91" t="s">
        <v>92</v>
      </c>
      <c r="L4" s="91" t="s">
        <v>93</v>
      </c>
      <c r="M4" s="91" t="s">
        <v>15</v>
      </c>
      <c r="N4" s="91" t="s">
        <v>94</v>
      </c>
      <c r="O4" s="91" t="s">
        <v>16</v>
      </c>
      <c r="P4" s="91" t="s">
        <v>95</v>
      </c>
      <c r="Q4" s="91" t="s">
        <v>17</v>
      </c>
      <c r="R4" s="91">
        <v>2010</v>
      </c>
      <c r="S4" s="91" t="s">
        <v>96</v>
      </c>
      <c r="T4" s="91" t="s">
        <v>97</v>
      </c>
      <c r="U4" s="91" t="s">
        <v>19</v>
      </c>
      <c r="V4" s="91" t="s">
        <v>98</v>
      </c>
      <c r="W4" s="91" t="s">
        <v>20</v>
      </c>
      <c r="X4" s="91" t="s">
        <v>99</v>
      </c>
      <c r="Y4" s="91" t="s">
        <v>21</v>
      </c>
      <c r="Z4" s="91">
        <v>2011</v>
      </c>
      <c r="AA4" s="91" t="s">
        <v>100</v>
      </c>
      <c r="AB4" s="91" t="s">
        <v>101</v>
      </c>
      <c r="AC4" s="91" t="s">
        <v>23</v>
      </c>
      <c r="AD4" s="91" t="s">
        <v>102</v>
      </c>
      <c r="AE4" s="91" t="s">
        <v>24</v>
      </c>
      <c r="AF4" s="91" t="s">
        <v>103</v>
      </c>
      <c r="AG4" s="91" t="s">
        <v>25</v>
      </c>
      <c r="AH4" s="91" t="s">
        <v>26</v>
      </c>
      <c r="AI4" s="91" t="s">
        <v>104</v>
      </c>
      <c r="AJ4" s="91" t="s">
        <v>219</v>
      </c>
      <c r="AK4" s="91" t="s">
        <v>220</v>
      </c>
      <c r="AL4" s="45" t="s">
        <v>223</v>
      </c>
      <c r="AM4" s="45" t="s">
        <v>221</v>
      </c>
      <c r="AN4" s="45" t="s">
        <v>236</v>
      </c>
      <c r="AO4" s="45" t="s">
        <v>237</v>
      </c>
      <c r="AP4" s="45" t="s">
        <v>238</v>
      </c>
    </row>
    <row r="5" spans="2:42" hidden="1" outlineLevel="1" x14ac:dyDescent="0.2">
      <c r="B5" s="92" t="s">
        <v>199</v>
      </c>
      <c r="C5" s="93">
        <v>-190898</v>
      </c>
      <c r="D5" s="93">
        <v>-183142</v>
      </c>
      <c r="E5" s="93">
        <v>-374040</v>
      </c>
      <c r="F5" s="93">
        <v>-226121</v>
      </c>
      <c r="G5" s="93">
        <v>-600161</v>
      </c>
      <c r="H5" s="93">
        <v>-289550</v>
      </c>
      <c r="I5" s="93">
        <v>-515671</v>
      </c>
      <c r="J5" s="93">
        <v>-889711</v>
      </c>
      <c r="K5" s="93">
        <v>-259458</v>
      </c>
      <c r="L5" s="93">
        <v>-213758</v>
      </c>
      <c r="M5" s="93">
        <v>-473216</v>
      </c>
      <c r="N5" s="93">
        <v>-222393</v>
      </c>
      <c r="O5" s="93">
        <v>-695609</v>
      </c>
      <c r="P5" s="93">
        <v>-257652</v>
      </c>
      <c r="Q5" s="93">
        <v>-480045</v>
      </c>
      <c r="R5" s="93">
        <v>-953261</v>
      </c>
      <c r="S5" s="93">
        <v>-196976</v>
      </c>
      <c r="T5" s="93">
        <v>-158762</v>
      </c>
      <c r="U5" s="93">
        <v>-355738</v>
      </c>
      <c r="V5" s="93">
        <v>-221729</v>
      </c>
      <c r="W5" s="93">
        <v>-577467</v>
      </c>
      <c r="X5" s="93">
        <v>-263030</v>
      </c>
      <c r="Y5" s="93">
        <v>-484759</v>
      </c>
      <c r="Z5" s="93">
        <v>-840497</v>
      </c>
      <c r="AA5" s="93">
        <v>-227392</v>
      </c>
      <c r="AB5" s="93">
        <v>-192162</v>
      </c>
      <c r="AC5" s="93">
        <v>-419554</v>
      </c>
      <c r="AD5" s="93">
        <v>-246926</v>
      </c>
      <c r="AE5" s="93">
        <v>-666480</v>
      </c>
      <c r="AF5" s="93">
        <v>-333688</v>
      </c>
      <c r="AG5" s="93">
        <v>-580614</v>
      </c>
      <c r="AH5" s="93">
        <v>-1000168</v>
      </c>
      <c r="AI5" s="93">
        <v>-265935</v>
      </c>
      <c r="AJ5" s="93">
        <v>-230644</v>
      </c>
      <c r="AK5" s="93">
        <v>-496579</v>
      </c>
      <c r="AL5" s="93">
        <v>-316992</v>
      </c>
      <c r="AM5" s="93">
        <v>-813571</v>
      </c>
      <c r="AN5" s="93">
        <v>-379991</v>
      </c>
      <c r="AO5" s="93">
        <v>-696983</v>
      </c>
      <c r="AP5" s="93">
        <v>-1193562</v>
      </c>
    </row>
    <row r="6" spans="2:42" hidden="1" outlineLevel="1" x14ac:dyDescent="0.2">
      <c r="B6" s="92" t="s">
        <v>119</v>
      </c>
      <c r="C6" s="93">
        <v>-66079</v>
      </c>
      <c r="D6" s="93">
        <v>-72526</v>
      </c>
      <c r="E6" s="93">
        <v>-138605</v>
      </c>
      <c r="F6" s="93">
        <v>-99877</v>
      </c>
      <c r="G6" s="93">
        <v>-238482</v>
      </c>
      <c r="H6" s="93">
        <v>-117793</v>
      </c>
      <c r="I6" s="93">
        <v>-217670</v>
      </c>
      <c r="J6" s="93">
        <v>-356275</v>
      </c>
      <c r="K6" s="93">
        <v>-75990</v>
      </c>
      <c r="L6" s="93">
        <v>-69953</v>
      </c>
      <c r="M6" s="93">
        <v>-145943</v>
      </c>
      <c r="N6" s="93">
        <v>-116412</v>
      </c>
      <c r="O6" s="93">
        <v>-262355</v>
      </c>
      <c r="P6" s="93">
        <v>-114655</v>
      </c>
      <c r="Q6" s="93">
        <v>-231067</v>
      </c>
      <c r="R6" s="93">
        <v>-377010</v>
      </c>
      <c r="S6" s="93">
        <v>-70620</v>
      </c>
      <c r="T6" s="93">
        <v>-66486</v>
      </c>
      <c r="U6" s="93">
        <v>-137106</v>
      </c>
      <c r="V6" s="93">
        <v>-123660</v>
      </c>
      <c r="W6" s="93">
        <v>-260766</v>
      </c>
      <c r="X6" s="93">
        <v>-135330</v>
      </c>
      <c r="Y6" s="93">
        <v>-258990</v>
      </c>
      <c r="Z6" s="93">
        <v>-396096</v>
      </c>
      <c r="AA6" s="93">
        <v>-97113</v>
      </c>
      <c r="AB6" s="93">
        <v>-87899</v>
      </c>
      <c r="AC6" s="93">
        <v>-185012</v>
      </c>
      <c r="AD6" s="93">
        <v>-125462</v>
      </c>
      <c r="AE6" s="93">
        <v>-310474</v>
      </c>
      <c r="AF6" s="93">
        <v>-140491</v>
      </c>
      <c r="AG6" s="93">
        <v>-265953</v>
      </c>
      <c r="AH6" s="93">
        <v>-450965</v>
      </c>
      <c r="AI6" s="93">
        <v>-113458</v>
      </c>
      <c r="AJ6" s="93">
        <v>-96403</v>
      </c>
      <c r="AK6" s="93">
        <v>-209861</v>
      </c>
      <c r="AL6" s="93">
        <v>-146927</v>
      </c>
      <c r="AM6" s="93">
        <v>-356788</v>
      </c>
      <c r="AN6" s="93">
        <v>-164432</v>
      </c>
      <c r="AO6" s="93">
        <v>-311359</v>
      </c>
      <c r="AP6" s="93">
        <v>-521220</v>
      </c>
    </row>
    <row r="7" spans="2:42" hidden="1" outlineLevel="1" x14ac:dyDescent="0.2">
      <c r="B7" s="92" t="s">
        <v>120</v>
      </c>
      <c r="C7" s="93">
        <v>-12589</v>
      </c>
      <c r="D7" s="93">
        <v>-13574</v>
      </c>
      <c r="E7" s="93">
        <v>-26163</v>
      </c>
      <c r="F7" s="93">
        <v>-13457</v>
      </c>
      <c r="G7" s="93">
        <v>-39620</v>
      </c>
      <c r="H7" s="93">
        <v>-19357</v>
      </c>
      <c r="I7" s="93">
        <v>-32814</v>
      </c>
      <c r="J7" s="93">
        <v>-58977</v>
      </c>
      <c r="K7" s="93">
        <v>-13222</v>
      </c>
      <c r="L7" s="93">
        <v>-14009</v>
      </c>
      <c r="M7" s="93">
        <v>-27231</v>
      </c>
      <c r="N7" s="93">
        <v>-16963</v>
      </c>
      <c r="O7" s="93">
        <v>-44194</v>
      </c>
      <c r="P7" s="93">
        <v>-17684</v>
      </c>
      <c r="Q7" s="93">
        <v>-34647</v>
      </c>
      <c r="R7" s="93">
        <v>-61878</v>
      </c>
      <c r="S7" s="93">
        <v>-13876</v>
      </c>
      <c r="T7" s="93">
        <v>-14954</v>
      </c>
      <c r="U7" s="93">
        <v>-28830</v>
      </c>
      <c r="V7" s="93">
        <v>-15725</v>
      </c>
      <c r="W7" s="93">
        <v>-44555</v>
      </c>
      <c r="X7" s="93">
        <v>-16622</v>
      </c>
      <c r="Y7" s="93">
        <v>-32347</v>
      </c>
      <c r="Z7" s="93">
        <v>-61177</v>
      </c>
      <c r="AA7" s="93">
        <v>-15810</v>
      </c>
      <c r="AB7" s="93">
        <v>-18656</v>
      </c>
      <c r="AC7" s="93">
        <v>-34466</v>
      </c>
      <c r="AD7" s="93">
        <v>-17084</v>
      </c>
      <c r="AE7" s="93">
        <v>-51550</v>
      </c>
      <c r="AF7" s="93">
        <v>-18863</v>
      </c>
      <c r="AG7" s="93">
        <v>-35947</v>
      </c>
      <c r="AH7" s="93">
        <v>-70413</v>
      </c>
      <c r="AI7" s="93">
        <v>-18018</v>
      </c>
      <c r="AJ7" s="93">
        <v>-19406</v>
      </c>
      <c r="AK7" s="93">
        <v>-37424</v>
      </c>
      <c r="AL7" s="93">
        <v>-21344</v>
      </c>
      <c r="AM7" s="93">
        <v>-58768</v>
      </c>
      <c r="AN7" s="93">
        <v>-20264</v>
      </c>
      <c r="AO7" s="93">
        <v>-41608</v>
      </c>
      <c r="AP7" s="93">
        <v>-79032</v>
      </c>
    </row>
    <row r="8" spans="2:42" hidden="1" outlineLevel="1" x14ac:dyDescent="0.2">
      <c r="B8" s="92" t="s">
        <v>122</v>
      </c>
      <c r="C8" s="93">
        <v>594</v>
      </c>
      <c r="D8" s="93">
        <v>1049</v>
      </c>
      <c r="E8" s="93">
        <v>1643</v>
      </c>
      <c r="F8" s="93">
        <v>579</v>
      </c>
      <c r="G8" s="93">
        <v>2222</v>
      </c>
      <c r="H8" s="93">
        <v>978</v>
      </c>
      <c r="I8" s="93">
        <v>1557</v>
      </c>
      <c r="J8" s="93">
        <v>3200</v>
      </c>
      <c r="K8" s="93">
        <v>838</v>
      </c>
      <c r="L8" s="93">
        <v>1163</v>
      </c>
      <c r="M8" s="93">
        <v>2001</v>
      </c>
      <c r="N8" s="93">
        <v>638</v>
      </c>
      <c r="O8" s="93">
        <v>2639</v>
      </c>
      <c r="P8" s="93">
        <v>729</v>
      </c>
      <c r="Q8" s="93">
        <v>1367</v>
      </c>
      <c r="R8" s="93">
        <v>3368</v>
      </c>
      <c r="S8" s="93">
        <v>2415</v>
      </c>
      <c r="T8" s="93">
        <v>1393</v>
      </c>
      <c r="U8" s="93">
        <v>3808</v>
      </c>
      <c r="V8" s="93">
        <v>1519</v>
      </c>
      <c r="W8" s="93">
        <v>5327</v>
      </c>
      <c r="X8" s="93">
        <v>1351</v>
      </c>
      <c r="Y8" s="93">
        <v>2870</v>
      </c>
      <c r="Z8" s="93">
        <v>6678</v>
      </c>
      <c r="AA8" s="93">
        <v>914</v>
      </c>
      <c r="AB8" s="93">
        <v>1420</v>
      </c>
      <c r="AC8" s="93">
        <v>2334</v>
      </c>
      <c r="AD8" s="93">
        <v>1045</v>
      </c>
      <c r="AE8" s="93">
        <v>3379</v>
      </c>
      <c r="AF8" s="93">
        <v>2373</v>
      </c>
      <c r="AG8" s="93">
        <v>3418</v>
      </c>
      <c r="AH8" s="93">
        <v>5752</v>
      </c>
      <c r="AI8" s="93">
        <v>2610</v>
      </c>
      <c r="AJ8" s="93">
        <v>2631</v>
      </c>
      <c r="AK8" s="93">
        <v>5241</v>
      </c>
      <c r="AL8" s="93">
        <v>2247</v>
      </c>
      <c r="AM8" s="93">
        <v>7488</v>
      </c>
      <c r="AN8" s="93">
        <v>3112</v>
      </c>
      <c r="AO8" s="93">
        <v>5359</v>
      </c>
      <c r="AP8" s="93">
        <v>10600</v>
      </c>
    </row>
    <row r="9" spans="2:42" hidden="1" outlineLevel="1" x14ac:dyDescent="0.2">
      <c r="B9" s="92" t="s">
        <v>123</v>
      </c>
      <c r="C9" s="93">
        <v>-387</v>
      </c>
      <c r="D9" s="93">
        <v>-914</v>
      </c>
      <c r="E9" s="93">
        <v>-1301</v>
      </c>
      <c r="F9" s="93">
        <v>-977</v>
      </c>
      <c r="G9" s="93">
        <v>-2278</v>
      </c>
      <c r="H9" s="93">
        <v>468</v>
      </c>
      <c r="I9" s="93">
        <v>-509</v>
      </c>
      <c r="J9" s="93">
        <v>-1810</v>
      </c>
      <c r="K9" s="93">
        <v>-476</v>
      </c>
      <c r="L9" s="93">
        <v>-538</v>
      </c>
      <c r="M9" s="93">
        <v>-1014</v>
      </c>
      <c r="N9" s="93">
        <v>-4297</v>
      </c>
      <c r="O9" s="93">
        <v>-5311</v>
      </c>
      <c r="P9" s="93">
        <v>-2002</v>
      </c>
      <c r="Q9" s="93">
        <v>-6299</v>
      </c>
      <c r="R9" s="93">
        <v>-7313</v>
      </c>
      <c r="S9" s="93">
        <v>-1192</v>
      </c>
      <c r="T9" s="93">
        <v>-430</v>
      </c>
      <c r="U9" s="93">
        <v>-1622</v>
      </c>
      <c r="V9" s="93">
        <v>-1215</v>
      </c>
      <c r="W9" s="93">
        <v>-2837</v>
      </c>
      <c r="X9" s="93">
        <v>-1414</v>
      </c>
      <c r="Y9" s="93">
        <v>-2629</v>
      </c>
      <c r="Z9" s="93">
        <v>-4251</v>
      </c>
      <c r="AA9" s="93">
        <v>-851</v>
      </c>
      <c r="AB9" s="93">
        <v>-918</v>
      </c>
      <c r="AC9" s="93">
        <v>-1769</v>
      </c>
      <c r="AD9" s="93">
        <v>-822</v>
      </c>
      <c r="AE9" s="93">
        <v>-2591</v>
      </c>
      <c r="AF9" s="93">
        <v>-1128</v>
      </c>
      <c r="AG9" s="93">
        <v>-1950</v>
      </c>
      <c r="AH9" s="93">
        <v>-3719</v>
      </c>
      <c r="AI9" s="93">
        <v>-1295</v>
      </c>
      <c r="AJ9" s="93">
        <v>-1759</v>
      </c>
      <c r="AK9" s="93">
        <v>-3054</v>
      </c>
      <c r="AL9" s="93">
        <v>-601</v>
      </c>
      <c r="AM9" s="93">
        <v>-3655</v>
      </c>
      <c r="AN9" s="93">
        <v>-1162</v>
      </c>
      <c r="AO9" s="93">
        <v>-1763</v>
      </c>
      <c r="AP9" s="93">
        <v>-4817</v>
      </c>
    </row>
    <row r="10" spans="2:42" hidden="1" outlineLevel="1" x14ac:dyDescent="0.2">
      <c r="B10" s="90" t="s">
        <v>136</v>
      </c>
      <c r="C10" s="94">
        <v>-269359</v>
      </c>
      <c r="D10" s="94">
        <v>-269107</v>
      </c>
      <c r="E10" s="94">
        <v>-538466</v>
      </c>
      <c r="F10" s="94">
        <v>-339853</v>
      </c>
      <c r="G10" s="94">
        <v>-878319</v>
      </c>
      <c r="H10" s="94">
        <v>-425254</v>
      </c>
      <c r="I10" s="94">
        <v>-765107</v>
      </c>
      <c r="J10" s="94">
        <v>-1303573</v>
      </c>
      <c r="K10" s="94">
        <v>-348308</v>
      </c>
      <c r="L10" s="94">
        <v>-297095</v>
      </c>
      <c r="M10" s="94">
        <v>-645403</v>
      </c>
      <c r="N10" s="94">
        <v>-359427</v>
      </c>
      <c r="O10" s="94">
        <v>-1004830</v>
      </c>
      <c r="P10" s="94">
        <v>-391264</v>
      </c>
      <c r="Q10" s="94">
        <v>-750691</v>
      </c>
      <c r="R10" s="94">
        <v>-1396094</v>
      </c>
      <c r="S10" s="94">
        <v>-280249</v>
      </c>
      <c r="T10" s="94">
        <v>-239239</v>
      </c>
      <c r="U10" s="94">
        <v>-519488</v>
      </c>
      <c r="V10" s="94">
        <v>-360810</v>
      </c>
      <c r="W10" s="94">
        <v>-880298</v>
      </c>
      <c r="X10" s="94">
        <v>-415045</v>
      </c>
      <c r="Y10" s="94">
        <v>-775855</v>
      </c>
      <c r="Z10" s="94">
        <v>-1295343</v>
      </c>
      <c r="AA10" s="94">
        <v>-340252</v>
      </c>
      <c r="AB10" s="94">
        <v>-298215</v>
      </c>
      <c r="AC10" s="94">
        <v>-638467</v>
      </c>
      <c r="AD10" s="94">
        <v>-389249</v>
      </c>
      <c r="AE10" s="94">
        <v>-1027716</v>
      </c>
      <c r="AF10" s="94">
        <v>-491797</v>
      </c>
      <c r="AG10" s="94">
        <v>-881046</v>
      </c>
      <c r="AH10" s="94">
        <v>-1519513</v>
      </c>
      <c r="AI10" s="94">
        <v>-396096</v>
      </c>
      <c r="AJ10" s="94">
        <v>-345581</v>
      </c>
      <c r="AK10" s="94">
        <v>-741677</v>
      </c>
      <c r="AL10" s="94">
        <v>-483617</v>
      </c>
      <c r="AM10" s="94">
        <v>-1225294</v>
      </c>
      <c r="AN10" s="94">
        <v>-562737</v>
      </c>
      <c r="AO10" s="94">
        <v>-1046354</v>
      </c>
      <c r="AP10" s="94">
        <v>-1788031</v>
      </c>
    </row>
    <row r="11" spans="2:42" hidden="1" outlineLevel="1" x14ac:dyDescent="0.2">
      <c r="B11" s="95"/>
      <c r="C11" s="96"/>
      <c r="D11" s="96"/>
      <c r="E11" s="96"/>
      <c r="F11" s="96"/>
      <c r="G11" s="96"/>
      <c r="H11" s="96"/>
      <c r="I11" s="96"/>
      <c r="J11" s="96"/>
      <c r="K11" s="96"/>
      <c r="L11" s="96"/>
      <c r="M11" s="96"/>
      <c r="N11" s="96"/>
      <c r="O11" s="96"/>
      <c r="P11" s="96"/>
      <c r="Q11" s="96"/>
      <c r="R11" s="96"/>
      <c r="S11" s="97"/>
      <c r="T11" s="96"/>
      <c r="U11" s="97"/>
      <c r="V11" s="96"/>
      <c r="W11" s="98"/>
      <c r="X11" s="96"/>
      <c r="Y11" s="96"/>
      <c r="Z11" s="96"/>
      <c r="AA11" s="97"/>
      <c r="AB11" s="96"/>
      <c r="AC11" s="97"/>
      <c r="AD11" s="96"/>
      <c r="AE11" s="98"/>
      <c r="AF11" s="96"/>
      <c r="AG11" s="96"/>
      <c r="AH11" s="96"/>
      <c r="AI11" s="97"/>
      <c r="AJ11" s="97"/>
      <c r="AK11" s="97"/>
      <c r="AL11" s="97"/>
      <c r="AM11" s="97"/>
      <c r="AN11" s="97"/>
      <c r="AO11" s="97"/>
      <c r="AP11" s="97"/>
    </row>
    <row r="12" spans="2:42" hidden="1" outlineLevel="1" x14ac:dyDescent="0.2">
      <c r="B12" s="99" t="s">
        <v>247</v>
      </c>
      <c r="C12" s="91" t="s">
        <v>88</v>
      </c>
      <c r="D12" s="91" t="s">
        <v>89</v>
      </c>
      <c r="E12" s="91" t="s">
        <v>11</v>
      </c>
      <c r="F12" s="91" t="s">
        <v>90</v>
      </c>
      <c r="G12" s="91" t="s">
        <v>12</v>
      </c>
      <c r="H12" s="91" t="s">
        <v>91</v>
      </c>
      <c r="I12" s="91" t="s">
        <v>13</v>
      </c>
      <c r="J12" s="91">
        <v>2009</v>
      </c>
      <c r="K12" s="91" t="s">
        <v>92</v>
      </c>
      <c r="L12" s="91" t="s">
        <v>93</v>
      </c>
      <c r="M12" s="91" t="s">
        <v>15</v>
      </c>
      <c r="N12" s="91" t="s">
        <v>94</v>
      </c>
      <c r="O12" s="91" t="s">
        <v>16</v>
      </c>
      <c r="P12" s="91" t="s">
        <v>95</v>
      </c>
      <c r="Q12" s="91" t="s">
        <v>17</v>
      </c>
      <c r="R12" s="91">
        <v>2010</v>
      </c>
      <c r="S12" s="91" t="s">
        <v>96</v>
      </c>
      <c r="T12" s="91" t="s">
        <v>97</v>
      </c>
      <c r="U12" s="91" t="s">
        <v>19</v>
      </c>
      <c r="V12" s="91" t="s">
        <v>98</v>
      </c>
      <c r="W12" s="91" t="s">
        <v>20</v>
      </c>
      <c r="X12" s="91" t="s">
        <v>99</v>
      </c>
      <c r="Y12" s="91" t="s">
        <v>21</v>
      </c>
      <c r="Z12" s="91">
        <v>2011</v>
      </c>
      <c r="AA12" s="91" t="s">
        <v>100</v>
      </c>
      <c r="AB12" s="91" t="s">
        <v>101</v>
      </c>
      <c r="AC12" s="91" t="s">
        <v>23</v>
      </c>
      <c r="AD12" s="91" t="s">
        <v>102</v>
      </c>
      <c r="AE12" s="91" t="s">
        <v>24</v>
      </c>
      <c r="AF12" s="91" t="s">
        <v>103</v>
      </c>
      <c r="AG12" s="91" t="s">
        <v>25</v>
      </c>
      <c r="AH12" s="91" t="s">
        <v>26</v>
      </c>
      <c r="AI12" s="91" t="s">
        <v>104</v>
      </c>
      <c r="AJ12" s="91" t="s">
        <v>219</v>
      </c>
      <c r="AK12" s="91" t="s">
        <v>220</v>
      </c>
      <c r="AL12" s="45" t="s">
        <v>223</v>
      </c>
      <c r="AM12" s="45" t="s">
        <v>221</v>
      </c>
      <c r="AN12" s="45" t="s">
        <v>236</v>
      </c>
      <c r="AO12" s="45" t="s">
        <v>237</v>
      </c>
      <c r="AP12" s="45" t="s">
        <v>238</v>
      </c>
    </row>
    <row r="13" spans="2:42" hidden="1" outlineLevel="1" x14ac:dyDescent="0.2">
      <c r="B13" s="100" t="s">
        <v>200</v>
      </c>
      <c r="C13" s="101">
        <v>-81570</v>
      </c>
      <c r="D13" s="101">
        <v>-96354</v>
      </c>
      <c r="E13" s="101">
        <v>-177924</v>
      </c>
      <c r="F13" s="101">
        <v>-108425</v>
      </c>
      <c r="G13" s="101">
        <v>-286349</v>
      </c>
      <c r="H13" s="101">
        <v>-134031</v>
      </c>
      <c r="I13" s="101">
        <v>-242456</v>
      </c>
      <c r="J13" s="101">
        <v>-420380</v>
      </c>
      <c r="K13" s="101">
        <v>-123082</v>
      </c>
      <c r="L13" s="101">
        <v>-117708</v>
      </c>
      <c r="M13" s="101">
        <v>-240790</v>
      </c>
      <c r="N13" s="101">
        <v>-111526</v>
      </c>
      <c r="O13" s="101">
        <v>-352316</v>
      </c>
      <c r="P13" s="101">
        <v>-110060</v>
      </c>
      <c r="Q13" s="101">
        <v>-221586</v>
      </c>
      <c r="R13" s="101">
        <v>-462376</v>
      </c>
      <c r="S13" s="101">
        <v>-98482</v>
      </c>
      <c r="T13" s="101">
        <v>-93844</v>
      </c>
      <c r="U13" s="101">
        <v>-192326</v>
      </c>
      <c r="V13" s="101">
        <v>-111933</v>
      </c>
      <c r="W13" s="101">
        <v>-304259</v>
      </c>
      <c r="X13" s="101">
        <v>-112624</v>
      </c>
      <c r="Y13" s="101">
        <v>-224557</v>
      </c>
      <c r="Z13" s="101">
        <v>-416883</v>
      </c>
      <c r="AA13" s="101">
        <v>-103420</v>
      </c>
      <c r="AB13" s="101">
        <v>-101070</v>
      </c>
      <c r="AC13" s="101">
        <v>-204490</v>
      </c>
      <c r="AD13" s="101">
        <v>-115634</v>
      </c>
      <c r="AE13" s="101">
        <v>-320124</v>
      </c>
      <c r="AF13" s="101">
        <v>-126475</v>
      </c>
      <c r="AG13" s="101">
        <v>-242109</v>
      </c>
      <c r="AH13" s="101">
        <v>-446599</v>
      </c>
      <c r="AI13" s="101">
        <v>-127653</v>
      </c>
      <c r="AJ13" s="101">
        <v>-130654</v>
      </c>
      <c r="AK13" s="101">
        <v>-258307</v>
      </c>
      <c r="AL13" s="101">
        <v>-145352</v>
      </c>
      <c r="AM13" s="101">
        <v>-403659</v>
      </c>
      <c r="AN13" s="101">
        <v>-146137</v>
      </c>
      <c r="AO13" s="101">
        <v>-291489</v>
      </c>
      <c r="AP13" s="101">
        <v>-549796</v>
      </c>
    </row>
    <row r="14" spans="2:42" hidden="1" outlineLevel="1" x14ac:dyDescent="0.2">
      <c r="B14" s="100" t="s">
        <v>201</v>
      </c>
      <c r="C14" s="101">
        <v>-88097</v>
      </c>
      <c r="D14" s="101">
        <v>-79970</v>
      </c>
      <c r="E14" s="101">
        <v>-168067</v>
      </c>
      <c r="F14" s="101">
        <v>-98271</v>
      </c>
      <c r="G14" s="101">
        <v>-266338</v>
      </c>
      <c r="H14" s="101">
        <v>-135485</v>
      </c>
      <c r="I14" s="101">
        <v>-233756</v>
      </c>
      <c r="J14" s="101">
        <v>-401823</v>
      </c>
      <c r="K14" s="101">
        <v>-115517</v>
      </c>
      <c r="L14" s="101">
        <v>-86744</v>
      </c>
      <c r="M14" s="101">
        <v>-202261</v>
      </c>
      <c r="N14" s="101">
        <v>-103718</v>
      </c>
      <c r="O14" s="101">
        <v>-305979</v>
      </c>
      <c r="P14" s="101">
        <v>-116667</v>
      </c>
      <c r="Q14" s="101">
        <v>-220385</v>
      </c>
      <c r="R14" s="101">
        <v>-422646</v>
      </c>
      <c r="S14" s="101">
        <v>-80716</v>
      </c>
      <c r="T14" s="101">
        <v>-63251</v>
      </c>
      <c r="U14" s="101">
        <v>-143967</v>
      </c>
      <c r="V14" s="101">
        <v>-94250</v>
      </c>
      <c r="W14" s="101">
        <v>-238217</v>
      </c>
      <c r="X14" s="101">
        <v>-117720</v>
      </c>
      <c r="Y14" s="101">
        <v>-211970</v>
      </c>
      <c r="Z14" s="101">
        <v>-355937</v>
      </c>
      <c r="AA14" s="101">
        <v>-101972</v>
      </c>
      <c r="AB14" s="101">
        <v>-82866</v>
      </c>
      <c r="AC14" s="101">
        <v>-184838</v>
      </c>
      <c r="AD14" s="101">
        <v>-116927</v>
      </c>
      <c r="AE14" s="101">
        <v>-301765</v>
      </c>
      <c r="AF14" s="101">
        <v>-159816</v>
      </c>
      <c r="AG14" s="101">
        <v>-276743</v>
      </c>
      <c r="AH14" s="101">
        <v>-461581</v>
      </c>
      <c r="AI14" s="101">
        <v>-126052</v>
      </c>
      <c r="AJ14" s="101">
        <v>-103553</v>
      </c>
      <c r="AK14" s="101">
        <v>-229605</v>
      </c>
      <c r="AL14" s="101">
        <v>-147021</v>
      </c>
      <c r="AM14" s="101">
        <v>-376626</v>
      </c>
      <c r="AN14" s="101">
        <v>-180981</v>
      </c>
      <c r="AO14" s="101">
        <v>-328002</v>
      </c>
      <c r="AP14" s="101">
        <v>-557607</v>
      </c>
    </row>
    <row r="15" spans="2:42" hidden="1" outlineLevel="1" x14ac:dyDescent="0.2">
      <c r="B15" s="100" t="s">
        <v>202</v>
      </c>
      <c r="C15" s="101">
        <v>-8979</v>
      </c>
      <c r="D15" s="101">
        <v>-10047</v>
      </c>
      <c r="E15" s="101">
        <v>-19026</v>
      </c>
      <c r="F15" s="101">
        <v>-14188</v>
      </c>
      <c r="G15" s="101">
        <v>-33214</v>
      </c>
      <c r="H15" s="101">
        <v>-14876</v>
      </c>
      <c r="I15" s="101">
        <v>-29064</v>
      </c>
      <c r="J15" s="101">
        <v>-48090</v>
      </c>
      <c r="K15" s="101">
        <v>-13315</v>
      </c>
      <c r="L15" s="101">
        <v>-11665</v>
      </c>
      <c r="M15" s="101">
        <v>-24980</v>
      </c>
      <c r="N15" s="101">
        <v>-11834</v>
      </c>
      <c r="O15" s="101">
        <v>-36814</v>
      </c>
      <c r="P15" s="101">
        <v>-11172</v>
      </c>
      <c r="Q15" s="101">
        <v>-23006</v>
      </c>
      <c r="R15" s="101">
        <v>-47986</v>
      </c>
      <c r="S15" s="101">
        <v>-9649</v>
      </c>
      <c r="T15" s="101">
        <v>-10202</v>
      </c>
      <c r="U15" s="101">
        <v>-19851</v>
      </c>
      <c r="V15" s="101">
        <v>-14037</v>
      </c>
      <c r="W15" s="101">
        <v>-33888</v>
      </c>
      <c r="X15" s="101">
        <v>-15324</v>
      </c>
      <c r="Y15" s="101">
        <v>-29361</v>
      </c>
      <c r="Z15" s="101">
        <v>-49212</v>
      </c>
      <c r="AA15" s="101">
        <v>-13297</v>
      </c>
      <c r="AB15" s="101">
        <v>-10414</v>
      </c>
      <c r="AC15" s="101">
        <v>-23711</v>
      </c>
      <c r="AD15" s="101">
        <v>-14476</v>
      </c>
      <c r="AE15" s="101">
        <v>-38187</v>
      </c>
      <c r="AF15" s="101">
        <v>-15075</v>
      </c>
      <c r="AG15" s="101">
        <v>-29551</v>
      </c>
      <c r="AH15" s="101">
        <v>-53262</v>
      </c>
      <c r="AI15" s="101">
        <v>-15720</v>
      </c>
      <c r="AJ15" s="101">
        <v>-18277</v>
      </c>
      <c r="AK15" s="101">
        <v>-33997</v>
      </c>
      <c r="AL15" s="101">
        <v>-19515</v>
      </c>
      <c r="AM15" s="101">
        <v>-53512</v>
      </c>
      <c r="AN15" s="101">
        <v>-20560</v>
      </c>
      <c r="AO15" s="101">
        <v>-40075</v>
      </c>
      <c r="AP15" s="101">
        <v>-74072</v>
      </c>
    </row>
    <row r="16" spans="2:42" hidden="1" outlineLevel="1" x14ac:dyDescent="0.2">
      <c r="B16" s="100" t="s">
        <v>203</v>
      </c>
      <c r="C16" s="101">
        <v>-13815</v>
      </c>
      <c r="D16" s="101">
        <v>-15901</v>
      </c>
      <c r="E16" s="101">
        <v>-29716</v>
      </c>
      <c r="F16" s="101">
        <v>-20915</v>
      </c>
      <c r="G16" s="101">
        <v>-50631</v>
      </c>
      <c r="H16" s="101">
        <v>-23817</v>
      </c>
      <c r="I16" s="101">
        <v>-44732</v>
      </c>
      <c r="J16" s="101">
        <v>-74448</v>
      </c>
      <c r="K16" s="101">
        <v>-18364</v>
      </c>
      <c r="L16" s="101">
        <v>-14454</v>
      </c>
      <c r="M16" s="101">
        <v>-32818</v>
      </c>
      <c r="N16" s="101">
        <v>-21197</v>
      </c>
      <c r="O16" s="101">
        <v>-54015</v>
      </c>
      <c r="P16" s="101">
        <v>-21975</v>
      </c>
      <c r="Q16" s="101">
        <v>-43172</v>
      </c>
      <c r="R16" s="101">
        <v>-75990</v>
      </c>
      <c r="S16" s="101">
        <v>-15281</v>
      </c>
      <c r="T16" s="101">
        <v>-12595</v>
      </c>
      <c r="U16" s="101">
        <v>-27876</v>
      </c>
      <c r="V16" s="101">
        <v>-20359</v>
      </c>
      <c r="W16" s="101">
        <v>-48235</v>
      </c>
      <c r="X16" s="101">
        <v>-23123</v>
      </c>
      <c r="Y16" s="101">
        <v>-43482</v>
      </c>
      <c r="Z16" s="101">
        <v>-71358</v>
      </c>
      <c r="AA16" s="101">
        <v>-20265</v>
      </c>
      <c r="AB16" s="101">
        <v>-17126</v>
      </c>
      <c r="AC16" s="101">
        <v>-37391</v>
      </c>
      <c r="AD16" s="101">
        <v>-27144</v>
      </c>
      <c r="AE16" s="101">
        <v>-64535</v>
      </c>
      <c r="AF16" s="101">
        <v>-31192</v>
      </c>
      <c r="AG16" s="101">
        <v>-58336</v>
      </c>
      <c r="AH16" s="101">
        <v>-95727</v>
      </c>
      <c r="AI16" s="101">
        <v>-26566</v>
      </c>
      <c r="AJ16" s="101">
        <v>-22281</v>
      </c>
      <c r="AK16" s="101">
        <v>-48847</v>
      </c>
      <c r="AL16" s="101">
        <v>-33932</v>
      </c>
      <c r="AM16" s="101">
        <v>-82779</v>
      </c>
      <c r="AN16" s="101">
        <v>-37109</v>
      </c>
      <c r="AO16" s="101">
        <v>-71041</v>
      </c>
      <c r="AP16" s="101">
        <v>-119888</v>
      </c>
    </row>
    <row r="17" spans="2:69" hidden="1" outlineLevel="1" x14ac:dyDescent="0.2">
      <c r="B17" s="100" t="s">
        <v>204</v>
      </c>
      <c r="C17" s="101">
        <v>-18685</v>
      </c>
      <c r="D17" s="101">
        <v>-19774</v>
      </c>
      <c r="E17" s="101">
        <v>-38459</v>
      </c>
      <c r="F17" s="101">
        <v>-33890</v>
      </c>
      <c r="G17" s="101">
        <v>-72349</v>
      </c>
      <c r="H17" s="101">
        <v>-43712</v>
      </c>
      <c r="I17" s="101">
        <v>-77602</v>
      </c>
      <c r="J17" s="101">
        <v>-116061</v>
      </c>
      <c r="K17" s="101">
        <v>-18365</v>
      </c>
      <c r="L17" s="101">
        <v>-19908</v>
      </c>
      <c r="M17" s="101">
        <v>-38273</v>
      </c>
      <c r="N17" s="101">
        <v>-44367</v>
      </c>
      <c r="O17" s="101">
        <v>-82640</v>
      </c>
      <c r="P17" s="101">
        <v>-44469</v>
      </c>
      <c r="Q17" s="101">
        <v>-88836</v>
      </c>
      <c r="R17" s="101">
        <v>-127109</v>
      </c>
      <c r="S17" s="101">
        <v>-18732</v>
      </c>
      <c r="T17" s="101">
        <v>-19951</v>
      </c>
      <c r="U17" s="101">
        <v>-38683</v>
      </c>
      <c r="V17" s="101">
        <v>-46303</v>
      </c>
      <c r="W17" s="101">
        <v>-84986</v>
      </c>
      <c r="X17" s="101">
        <v>-53704</v>
      </c>
      <c r="Y17" s="101">
        <v>-100007</v>
      </c>
      <c r="Z17" s="101">
        <v>-138690</v>
      </c>
      <c r="AA17" s="101">
        <v>-29988</v>
      </c>
      <c r="AB17" s="101">
        <v>-28459</v>
      </c>
      <c r="AC17" s="101">
        <v>-58447</v>
      </c>
      <c r="AD17" s="101">
        <v>-42880</v>
      </c>
      <c r="AE17" s="101">
        <v>-101327</v>
      </c>
      <c r="AF17" s="101">
        <v>-45682</v>
      </c>
      <c r="AG17" s="101">
        <v>-88562</v>
      </c>
      <c r="AH17" s="101">
        <v>-147009</v>
      </c>
      <c r="AI17" s="101">
        <v>-32886</v>
      </c>
      <c r="AJ17" s="101">
        <v>-26663</v>
      </c>
      <c r="AK17" s="101">
        <v>-59549</v>
      </c>
      <c r="AL17" s="101">
        <v>-45687</v>
      </c>
      <c r="AM17" s="101">
        <v>-105236</v>
      </c>
      <c r="AN17" s="101">
        <v>-58436</v>
      </c>
      <c r="AO17" s="101">
        <v>-104123</v>
      </c>
      <c r="AP17" s="101">
        <v>-163672</v>
      </c>
    </row>
    <row r="18" spans="2:69" hidden="1" outlineLevel="1" x14ac:dyDescent="0.2">
      <c r="B18" s="100" t="s">
        <v>205</v>
      </c>
      <c r="C18" s="101">
        <v>-5889</v>
      </c>
      <c r="D18" s="101">
        <v>-7624</v>
      </c>
      <c r="E18" s="101">
        <v>-13513</v>
      </c>
      <c r="F18" s="101">
        <v>-12053</v>
      </c>
      <c r="G18" s="101">
        <v>-25566</v>
      </c>
      <c r="H18" s="101">
        <v>-15060</v>
      </c>
      <c r="I18" s="101">
        <v>-27113</v>
      </c>
      <c r="J18" s="101">
        <v>-40626</v>
      </c>
      <c r="K18" s="101">
        <v>-9858</v>
      </c>
      <c r="L18" s="101">
        <v>-10371</v>
      </c>
      <c r="M18" s="101">
        <v>-20229</v>
      </c>
      <c r="N18" s="101">
        <v>-17470</v>
      </c>
      <c r="O18" s="101">
        <v>-37699</v>
      </c>
      <c r="P18" s="101">
        <v>-16897</v>
      </c>
      <c r="Q18" s="101">
        <v>-34367</v>
      </c>
      <c r="R18" s="101">
        <v>-54596</v>
      </c>
      <c r="S18" s="101">
        <v>-9059</v>
      </c>
      <c r="T18" s="101">
        <v>-6917</v>
      </c>
      <c r="U18" s="101">
        <v>-15976</v>
      </c>
      <c r="V18" s="101">
        <v>-15409</v>
      </c>
      <c r="W18" s="101">
        <v>-31385</v>
      </c>
      <c r="X18" s="101">
        <v>-17419</v>
      </c>
      <c r="Y18" s="101">
        <v>-32828</v>
      </c>
      <c r="Z18" s="101">
        <v>-48804</v>
      </c>
      <c r="AA18" s="101">
        <v>-10675</v>
      </c>
      <c r="AB18" s="101">
        <v>-8260</v>
      </c>
      <c r="AC18" s="101">
        <v>-18935</v>
      </c>
      <c r="AD18" s="101">
        <v>-16436</v>
      </c>
      <c r="AE18" s="101">
        <v>-35371</v>
      </c>
      <c r="AF18" s="101">
        <v>-18787</v>
      </c>
      <c r="AG18" s="101">
        <v>-35223</v>
      </c>
      <c r="AH18" s="101">
        <v>-54158</v>
      </c>
      <c r="AI18" s="101">
        <v>-10907</v>
      </c>
      <c r="AJ18" s="101">
        <v>-9954</v>
      </c>
      <c r="AK18" s="101">
        <v>-20861</v>
      </c>
      <c r="AL18" s="101">
        <v>-19440</v>
      </c>
      <c r="AM18" s="101">
        <v>-40301</v>
      </c>
      <c r="AN18" s="101">
        <v>-18471</v>
      </c>
      <c r="AO18" s="101">
        <v>-37911</v>
      </c>
      <c r="AP18" s="101">
        <v>-58772</v>
      </c>
    </row>
    <row r="19" spans="2:69" hidden="1" outlineLevel="1" x14ac:dyDescent="0.2">
      <c r="B19" s="100" t="s">
        <v>206</v>
      </c>
      <c r="C19" s="101">
        <v>-14709</v>
      </c>
      <c r="D19" s="101">
        <v>-14181</v>
      </c>
      <c r="E19" s="101">
        <v>-28890</v>
      </c>
      <c r="F19" s="101">
        <v>-18238</v>
      </c>
      <c r="G19" s="101">
        <v>-47128</v>
      </c>
      <c r="H19" s="101">
        <v>-21833</v>
      </c>
      <c r="I19" s="101">
        <v>-40071</v>
      </c>
      <c r="J19" s="101">
        <v>-68961</v>
      </c>
      <c r="K19" s="101">
        <v>-17070</v>
      </c>
      <c r="L19" s="101">
        <v>-11643</v>
      </c>
      <c r="M19" s="101">
        <v>-28713</v>
      </c>
      <c r="N19" s="101">
        <v>-20083</v>
      </c>
      <c r="O19" s="101">
        <v>-48796</v>
      </c>
      <c r="P19" s="101">
        <v>-20443</v>
      </c>
      <c r="Q19" s="101">
        <v>-40526</v>
      </c>
      <c r="R19" s="101">
        <v>-69239</v>
      </c>
      <c r="S19" s="101">
        <v>-13014</v>
      </c>
      <c r="T19" s="101">
        <v>-11226</v>
      </c>
      <c r="U19" s="101">
        <v>-24240</v>
      </c>
      <c r="V19" s="101">
        <v>-19451</v>
      </c>
      <c r="W19" s="101">
        <v>-43691</v>
      </c>
      <c r="X19" s="101">
        <v>-21614</v>
      </c>
      <c r="Y19" s="101">
        <v>-41065</v>
      </c>
      <c r="Z19" s="101">
        <v>-65305</v>
      </c>
      <c r="AA19" s="101">
        <v>-17246</v>
      </c>
      <c r="AB19" s="101">
        <v>-14348</v>
      </c>
      <c r="AC19" s="101">
        <v>-31594</v>
      </c>
      <c r="AD19" s="101">
        <v>-23013</v>
      </c>
      <c r="AE19" s="101">
        <v>-54607</v>
      </c>
      <c r="AF19" s="101">
        <v>-27902</v>
      </c>
      <c r="AG19" s="101">
        <v>-50915</v>
      </c>
      <c r="AH19" s="101">
        <v>-82509</v>
      </c>
      <c r="AI19" s="101">
        <v>-22124</v>
      </c>
      <c r="AJ19" s="101">
        <v>-18040</v>
      </c>
      <c r="AK19" s="101">
        <v>-40164</v>
      </c>
      <c r="AL19" s="101">
        <v>-27711</v>
      </c>
      <c r="AM19" s="101">
        <v>-67875</v>
      </c>
      <c r="AN19" s="101">
        <v>-30656</v>
      </c>
      <c r="AO19" s="101">
        <v>-58367</v>
      </c>
      <c r="AP19" s="101">
        <v>-98531</v>
      </c>
    </row>
    <row r="20" spans="2:69" hidden="1" outlineLevel="1" x14ac:dyDescent="0.2">
      <c r="B20" s="100" t="s">
        <v>207</v>
      </c>
      <c r="C20" s="101">
        <v>-4461</v>
      </c>
      <c r="D20" s="101">
        <v>-5521</v>
      </c>
      <c r="E20" s="101">
        <v>-9982</v>
      </c>
      <c r="F20" s="101">
        <v>-6836</v>
      </c>
      <c r="G20" s="101">
        <v>-16818</v>
      </c>
      <c r="H20" s="101">
        <v>-7406</v>
      </c>
      <c r="I20" s="101">
        <v>-14242</v>
      </c>
      <c r="J20" s="101">
        <v>-24224</v>
      </c>
      <c r="K20" s="101">
        <v>-6284</v>
      </c>
      <c r="L20" s="101">
        <v>-6017</v>
      </c>
      <c r="M20" s="101">
        <v>-12301</v>
      </c>
      <c r="N20" s="101">
        <v>-6546</v>
      </c>
      <c r="O20" s="101">
        <v>-18847</v>
      </c>
      <c r="P20" s="101">
        <v>-6181</v>
      </c>
      <c r="Q20" s="101">
        <v>-12727</v>
      </c>
      <c r="R20" s="101">
        <v>-25028</v>
      </c>
      <c r="S20" s="101">
        <v>-5432</v>
      </c>
      <c r="T20" s="101">
        <v>-5062</v>
      </c>
      <c r="U20" s="101">
        <v>-10494</v>
      </c>
      <c r="V20" s="101">
        <v>-6469</v>
      </c>
      <c r="W20" s="101">
        <v>-16963</v>
      </c>
      <c r="X20" s="101">
        <v>-6591</v>
      </c>
      <c r="Y20" s="101">
        <v>-13060</v>
      </c>
      <c r="Z20" s="101">
        <v>-23554</v>
      </c>
      <c r="AA20" s="101">
        <v>-6782</v>
      </c>
      <c r="AB20" s="101">
        <v>-5874</v>
      </c>
      <c r="AC20" s="101">
        <v>-12656</v>
      </c>
      <c r="AD20" s="101">
        <v>-6129</v>
      </c>
      <c r="AE20" s="101">
        <v>-18785</v>
      </c>
      <c r="AF20" s="101">
        <v>-8537</v>
      </c>
      <c r="AG20" s="101">
        <v>-14666</v>
      </c>
      <c r="AH20" s="101">
        <v>-27322</v>
      </c>
      <c r="AI20" s="101">
        <v>-6154</v>
      </c>
      <c r="AJ20" s="101">
        <v>-7409</v>
      </c>
      <c r="AK20" s="101">
        <v>-13563</v>
      </c>
      <c r="AL20" s="101">
        <v>-7010</v>
      </c>
      <c r="AM20" s="101">
        <v>-20573</v>
      </c>
      <c r="AN20" s="101">
        <v>-7092</v>
      </c>
      <c r="AO20" s="101">
        <v>-14102</v>
      </c>
      <c r="AP20" s="101">
        <v>-27665</v>
      </c>
    </row>
    <row r="21" spans="2:69" hidden="1" outlineLevel="1" x14ac:dyDescent="0.2">
      <c r="B21" s="100" t="s">
        <v>134</v>
      </c>
      <c r="C21" s="101">
        <v>-6229</v>
      </c>
      <c r="D21" s="101">
        <v>-6331</v>
      </c>
      <c r="E21" s="101">
        <v>-12560</v>
      </c>
      <c r="F21" s="101">
        <v>-2198</v>
      </c>
      <c r="G21" s="101">
        <v>-14758</v>
      </c>
      <c r="H21" s="101">
        <v>-10824</v>
      </c>
      <c r="I21" s="101">
        <v>-13022</v>
      </c>
      <c r="J21" s="101">
        <v>-25582</v>
      </c>
      <c r="K21" s="101">
        <v>-6724</v>
      </c>
      <c r="L21" s="101">
        <v>-6813</v>
      </c>
      <c r="M21" s="101">
        <v>-13537</v>
      </c>
      <c r="N21" s="101">
        <v>-6861</v>
      </c>
      <c r="O21" s="101">
        <v>-20398</v>
      </c>
      <c r="P21" s="101">
        <v>-6960</v>
      </c>
      <c r="Q21" s="101">
        <v>-13821</v>
      </c>
      <c r="R21" s="101">
        <v>-27358</v>
      </c>
      <c r="S21" s="101">
        <v>-6942</v>
      </c>
      <c r="T21" s="101">
        <v>-6990</v>
      </c>
      <c r="U21" s="101">
        <v>-13932</v>
      </c>
      <c r="V21" s="101">
        <v>-6880</v>
      </c>
      <c r="W21" s="101">
        <v>-20812</v>
      </c>
      <c r="X21" s="101">
        <v>-7248</v>
      </c>
      <c r="Y21" s="101">
        <v>-14128</v>
      </c>
      <c r="Z21" s="101">
        <v>-28060</v>
      </c>
      <c r="AA21" s="101">
        <v>-7411</v>
      </c>
      <c r="AB21" s="101">
        <v>-7525</v>
      </c>
      <c r="AC21" s="101">
        <v>-14936</v>
      </c>
      <c r="AD21" s="101">
        <v>-7746</v>
      </c>
      <c r="AE21" s="101">
        <v>-22682</v>
      </c>
      <c r="AF21" s="101">
        <v>-8140</v>
      </c>
      <c r="AG21" s="101">
        <v>-15886</v>
      </c>
      <c r="AH21" s="101">
        <v>-30822</v>
      </c>
      <c r="AI21" s="101">
        <v>-8110</v>
      </c>
      <c r="AJ21" s="101">
        <v>-8588</v>
      </c>
      <c r="AK21" s="101">
        <v>-16698</v>
      </c>
      <c r="AL21" s="101">
        <v>-9179</v>
      </c>
      <c r="AM21" s="101">
        <v>-25877</v>
      </c>
      <c r="AN21" s="101">
        <v>-9695</v>
      </c>
      <c r="AO21" s="101">
        <v>-18874</v>
      </c>
      <c r="AP21" s="101">
        <v>-35572</v>
      </c>
    </row>
    <row r="22" spans="2:69" hidden="1" outlineLevel="1" x14ac:dyDescent="0.2">
      <c r="B22" s="100" t="s">
        <v>208</v>
      </c>
      <c r="C22" s="101">
        <v>-26925</v>
      </c>
      <c r="D22" s="101">
        <v>-13404</v>
      </c>
      <c r="E22" s="101">
        <v>-40329</v>
      </c>
      <c r="F22" s="101">
        <v>-24839</v>
      </c>
      <c r="G22" s="101">
        <v>-65168</v>
      </c>
      <c r="H22" s="101">
        <v>-18210</v>
      </c>
      <c r="I22" s="101">
        <v>-43049</v>
      </c>
      <c r="J22" s="101">
        <v>-83378</v>
      </c>
      <c r="K22" s="101">
        <v>-19729</v>
      </c>
      <c r="L22" s="101">
        <v>-11772</v>
      </c>
      <c r="M22" s="101">
        <v>-31501</v>
      </c>
      <c r="N22" s="101">
        <v>-15825</v>
      </c>
      <c r="O22" s="101">
        <v>-47326</v>
      </c>
      <c r="P22" s="101">
        <v>-36440</v>
      </c>
      <c r="Q22" s="101">
        <v>-52265</v>
      </c>
      <c r="R22" s="101">
        <v>-83766</v>
      </c>
      <c r="S22" s="101">
        <v>-22942</v>
      </c>
      <c r="T22" s="101">
        <v>-9201</v>
      </c>
      <c r="U22" s="101">
        <v>-32143</v>
      </c>
      <c r="V22" s="101">
        <v>-25719</v>
      </c>
      <c r="W22" s="101">
        <v>-57862</v>
      </c>
      <c r="X22" s="101">
        <v>-39678</v>
      </c>
      <c r="Y22" s="101">
        <v>-65397</v>
      </c>
      <c r="Z22" s="101">
        <v>-97540</v>
      </c>
      <c r="AA22" s="101">
        <v>-29196</v>
      </c>
      <c r="AB22" s="101">
        <v>-22273</v>
      </c>
      <c r="AC22" s="101">
        <v>-51469</v>
      </c>
      <c r="AD22" s="101">
        <v>-18864</v>
      </c>
      <c r="AE22" s="101">
        <v>-70333</v>
      </c>
      <c r="AF22" s="101">
        <v>-50191</v>
      </c>
      <c r="AG22" s="101">
        <v>-69055</v>
      </c>
      <c r="AH22" s="101">
        <v>-120524</v>
      </c>
      <c r="AI22" s="101">
        <v>-19924</v>
      </c>
      <c r="AJ22" s="101">
        <v>-162</v>
      </c>
      <c r="AK22" s="101">
        <v>-20086</v>
      </c>
      <c r="AL22" s="101">
        <v>-28770</v>
      </c>
      <c r="AM22" s="101">
        <v>-48856</v>
      </c>
      <c r="AN22" s="101">
        <v>-53600</v>
      </c>
      <c r="AO22" s="101">
        <v>-82370</v>
      </c>
      <c r="AP22" s="101">
        <v>-102456</v>
      </c>
    </row>
    <row r="23" spans="2:69" hidden="1" outlineLevel="1" x14ac:dyDescent="0.2">
      <c r="B23" s="90" t="s">
        <v>136</v>
      </c>
      <c r="C23" s="102">
        <v>-269359</v>
      </c>
      <c r="D23" s="102">
        <v>-269107</v>
      </c>
      <c r="E23" s="102">
        <v>-538466</v>
      </c>
      <c r="F23" s="102">
        <v>-339853</v>
      </c>
      <c r="G23" s="102">
        <v>-878319</v>
      </c>
      <c r="H23" s="102">
        <v>-425254</v>
      </c>
      <c r="I23" s="102">
        <v>-765107</v>
      </c>
      <c r="J23" s="102">
        <v>-1303573</v>
      </c>
      <c r="K23" s="102">
        <v>-348308</v>
      </c>
      <c r="L23" s="102">
        <v>-297095</v>
      </c>
      <c r="M23" s="102">
        <v>-645403</v>
      </c>
      <c r="N23" s="102">
        <v>-359427</v>
      </c>
      <c r="O23" s="102">
        <v>-1004830</v>
      </c>
      <c r="P23" s="102">
        <v>-391264</v>
      </c>
      <c r="Q23" s="102">
        <v>-750691</v>
      </c>
      <c r="R23" s="102">
        <v>-1396094</v>
      </c>
      <c r="S23" s="102">
        <v>-280249</v>
      </c>
      <c r="T23" s="102">
        <v>-239239</v>
      </c>
      <c r="U23" s="102">
        <v>-519488</v>
      </c>
      <c r="V23" s="102">
        <v>-360810</v>
      </c>
      <c r="W23" s="102">
        <v>-880298</v>
      </c>
      <c r="X23" s="102">
        <v>-415045</v>
      </c>
      <c r="Y23" s="102">
        <v>-775855</v>
      </c>
      <c r="Z23" s="102">
        <v>-1295343</v>
      </c>
      <c r="AA23" s="102">
        <v>-340252</v>
      </c>
      <c r="AB23" s="102">
        <v>-298215</v>
      </c>
      <c r="AC23" s="102">
        <v>-638467</v>
      </c>
      <c r="AD23" s="102">
        <v>-389249</v>
      </c>
      <c r="AE23" s="102">
        <v>-1027716</v>
      </c>
      <c r="AF23" s="102">
        <v>-491797</v>
      </c>
      <c r="AG23" s="102">
        <v>-881046</v>
      </c>
      <c r="AH23" s="102">
        <v>-1519513</v>
      </c>
      <c r="AI23" s="102">
        <v>-396096</v>
      </c>
      <c r="AJ23" s="102">
        <v>-345581</v>
      </c>
      <c r="AK23" s="102">
        <v>-741677</v>
      </c>
      <c r="AL23" s="102">
        <v>-483617</v>
      </c>
      <c r="AM23" s="102">
        <v>-1225294</v>
      </c>
      <c r="AN23" s="102">
        <v>-562737</v>
      </c>
      <c r="AO23" s="102">
        <v>-1046354</v>
      </c>
      <c r="AP23" s="102">
        <v>-1788031</v>
      </c>
    </row>
    <row r="24" spans="2:69" hidden="1" outlineLevel="1" x14ac:dyDescent="0.2"/>
    <row r="25" spans="2:69" hidden="1" outlineLevel="1" x14ac:dyDescent="0.2"/>
    <row r="26" spans="2:69" collapsed="1" x14ac:dyDescent="0.2">
      <c r="B26" s="90" t="s">
        <v>246</v>
      </c>
      <c r="C26" s="91" t="s">
        <v>88</v>
      </c>
      <c r="D26" s="91" t="s">
        <v>89</v>
      </c>
      <c r="E26" s="91" t="s">
        <v>11</v>
      </c>
      <c r="F26" s="91" t="s">
        <v>90</v>
      </c>
      <c r="G26" s="91" t="s">
        <v>12</v>
      </c>
      <c r="H26" s="91" t="s">
        <v>91</v>
      </c>
      <c r="I26" s="91" t="s">
        <v>13</v>
      </c>
      <c r="J26" s="91">
        <v>2009</v>
      </c>
      <c r="K26" s="91" t="s">
        <v>92</v>
      </c>
      <c r="L26" s="91" t="s">
        <v>93</v>
      </c>
      <c r="M26" s="91" t="s">
        <v>15</v>
      </c>
      <c r="N26" s="91" t="s">
        <v>94</v>
      </c>
      <c r="O26" s="91" t="s">
        <v>16</v>
      </c>
      <c r="P26" s="91" t="s">
        <v>95</v>
      </c>
      <c r="Q26" s="91" t="s">
        <v>17</v>
      </c>
      <c r="R26" s="91">
        <v>2010</v>
      </c>
      <c r="S26" s="91" t="s">
        <v>96</v>
      </c>
      <c r="T26" s="91" t="s">
        <v>97</v>
      </c>
      <c r="U26" s="91" t="s">
        <v>19</v>
      </c>
      <c r="V26" s="91" t="s">
        <v>98</v>
      </c>
      <c r="W26" s="91" t="s">
        <v>20</v>
      </c>
      <c r="X26" s="91" t="s">
        <v>99</v>
      </c>
      <c r="Y26" s="91" t="s">
        <v>21</v>
      </c>
      <c r="Z26" s="91">
        <v>2011</v>
      </c>
      <c r="AA26" s="91" t="s">
        <v>100</v>
      </c>
      <c r="AB26" s="91" t="s">
        <v>101</v>
      </c>
      <c r="AC26" s="91" t="s">
        <v>23</v>
      </c>
      <c r="AD26" s="91" t="s">
        <v>102</v>
      </c>
      <c r="AE26" s="91" t="s">
        <v>24</v>
      </c>
      <c r="AF26" s="91" t="s">
        <v>103</v>
      </c>
      <c r="AG26" s="91" t="s">
        <v>25</v>
      </c>
      <c r="AH26" s="91" t="s">
        <v>26</v>
      </c>
      <c r="AI26" s="91" t="s">
        <v>104</v>
      </c>
      <c r="AJ26" s="91" t="s">
        <v>219</v>
      </c>
      <c r="AK26" s="91" t="s">
        <v>220</v>
      </c>
      <c r="AL26" s="45" t="s">
        <v>223</v>
      </c>
      <c r="AM26" s="45" t="s">
        <v>221</v>
      </c>
      <c r="AN26" s="45" t="s">
        <v>236</v>
      </c>
      <c r="AO26" s="45" t="s">
        <v>237</v>
      </c>
      <c r="AP26" s="45" t="s">
        <v>238</v>
      </c>
      <c r="AQ26" s="91" t="s">
        <v>244</v>
      </c>
      <c r="AR26" s="91" t="s">
        <v>258</v>
      </c>
      <c r="AS26" s="91" t="s">
        <v>259</v>
      </c>
      <c r="AT26" s="91" t="s">
        <v>260</v>
      </c>
      <c r="AU26" s="91" t="s">
        <v>261</v>
      </c>
      <c r="AV26" s="91" t="s">
        <v>262</v>
      </c>
      <c r="AW26" s="91" t="s">
        <v>263</v>
      </c>
      <c r="AX26" s="118" t="s">
        <v>264</v>
      </c>
      <c r="AY26" s="91" t="s">
        <v>278</v>
      </c>
      <c r="AZ26" s="118" t="s">
        <v>280</v>
      </c>
      <c r="BA26" s="118" t="s">
        <v>281</v>
      </c>
      <c r="BB26" s="91" t="s">
        <v>282</v>
      </c>
      <c r="BC26" s="91" t="s">
        <v>283</v>
      </c>
      <c r="BD26" s="91" t="s">
        <v>289</v>
      </c>
      <c r="BE26" s="91" t="s">
        <v>290</v>
      </c>
      <c r="BF26" s="91" t="s">
        <v>288</v>
      </c>
      <c r="BG26" s="91" t="s">
        <v>307</v>
      </c>
      <c r="BH26" s="91" t="s">
        <v>309</v>
      </c>
      <c r="BI26" s="91" t="s">
        <v>310</v>
      </c>
      <c r="BJ26" s="91" t="s">
        <v>314</v>
      </c>
      <c r="BK26" s="91" t="s">
        <v>313</v>
      </c>
      <c r="BL26" s="91" t="s">
        <v>318</v>
      </c>
      <c r="BM26" s="91" t="s">
        <v>316</v>
      </c>
      <c r="BN26" s="91" t="s">
        <v>317</v>
      </c>
      <c r="BO26" s="91" t="s">
        <v>319</v>
      </c>
      <c r="BP26" s="91" t="s">
        <v>320</v>
      </c>
      <c r="BQ26" s="91" t="s">
        <v>321</v>
      </c>
    </row>
    <row r="27" spans="2:69" ht="15" x14ac:dyDescent="0.25">
      <c r="B27" s="89" t="s">
        <v>199</v>
      </c>
      <c r="C27" s="110">
        <v>-190898</v>
      </c>
      <c r="D27" s="110">
        <v>-183142</v>
      </c>
      <c r="E27" s="110">
        <v>-374040</v>
      </c>
      <c r="F27" s="110">
        <v>-226121</v>
      </c>
      <c r="G27" s="110">
        <v>-600161</v>
      </c>
      <c r="H27" s="110">
        <v>-289550</v>
      </c>
      <c r="I27" s="110">
        <v>-515671</v>
      </c>
      <c r="J27" s="110">
        <v>-889711</v>
      </c>
      <c r="K27" s="110">
        <v>-259458</v>
      </c>
      <c r="L27" s="110">
        <v>-213758</v>
      </c>
      <c r="M27" s="110">
        <v>-473216</v>
      </c>
      <c r="N27" s="110">
        <v>-222393</v>
      </c>
      <c r="O27" s="110">
        <v>-695609</v>
      </c>
      <c r="P27" s="110">
        <v>-257652</v>
      </c>
      <c r="Q27" s="110">
        <v>-480045</v>
      </c>
      <c r="R27" s="110">
        <v>-953261</v>
      </c>
      <c r="S27" s="110">
        <v>-196976</v>
      </c>
      <c r="T27" s="110">
        <v>-158762</v>
      </c>
      <c r="U27" s="110">
        <v>-355738</v>
      </c>
      <c r="V27" s="110">
        <v>-221729</v>
      </c>
      <c r="W27" s="110">
        <v>-577467</v>
      </c>
      <c r="X27" s="110">
        <v>-263030</v>
      </c>
      <c r="Y27" s="110">
        <v>-484759</v>
      </c>
      <c r="Z27" s="110">
        <v>-840497</v>
      </c>
      <c r="AA27" s="110">
        <v>-227392</v>
      </c>
      <c r="AB27" s="110">
        <v>-192162</v>
      </c>
      <c r="AC27" s="110">
        <v>-419554</v>
      </c>
      <c r="AD27" s="110">
        <v>-246926</v>
      </c>
      <c r="AE27" s="110">
        <v>-666480</v>
      </c>
      <c r="AF27" s="110">
        <v>-333688</v>
      </c>
      <c r="AG27" s="110">
        <v>-580614</v>
      </c>
      <c r="AH27" s="110">
        <v>-1000168</v>
      </c>
      <c r="AI27" s="110">
        <v>-265935</v>
      </c>
      <c r="AJ27" s="110">
        <v>-230644</v>
      </c>
      <c r="AK27" s="110">
        <v>-496579</v>
      </c>
      <c r="AL27" s="110">
        <v>-316992</v>
      </c>
      <c r="AM27" s="110">
        <v>-813571</v>
      </c>
      <c r="AN27" s="110">
        <v>-379991</v>
      </c>
      <c r="AO27" s="110">
        <v>-696983</v>
      </c>
      <c r="AP27" s="110">
        <v>-1193562</v>
      </c>
      <c r="AQ27" s="110">
        <v>-285001</v>
      </c>
      <c r="AR27" s="110">
        <v>-237074</v>
      </c>
      <c r="AS27" s="110">
        <v>-522075</v>
      </c>
      <c r="AT27" s="110">
        <v>-314664</v>
      </c>
      <c r="AU27" s="110">
        <v>-836739</v>
      </c>
      <c r="AV27" s="110">
        <v>-370640</v>
      </c>
      <c r="AW27" s="110">
        <v>-685304</v>
      </c>
      <c r="AX27" s="110">
        <v>-1207379</v>
      </c>
      <c r="AY27" s="122">
        <v>-282856</v>
      </c>
      <c r="AZ27" s="110">
        <v>-222399</v>
      </c>
      <c r="BA27" s="110">
        <v>-505255</v>
      </c>
      <c r="BB27" s="110">
        <v>-305119</v>
      </c>
      <c r="BC27" s="110">
        <v>-810374</v>
      </c>
      <c r="BD27" s="110">
        <v>-324539</v>
      </c>
      <c r="BE27" s="110">
        <v>-629658</v>
      </c>
      <c r="BF27" s="110">
        <v>-1134913</v>
      </c>
      <c r="BG27" s="110">
        <v>-253194</v>
      </c>
      <c r="BH27" s="110">
        <v>-221901</v>
      </c>
      <c r="BI27" s="110">
        <v>-475095</v>
      </c>
      <c r="BJ27" s="110">
        <v>-271952</v>
      </c>
      <c r="BK27" s="110">
        <v>-747047</v>
      </c>
      <c r="BL27" s="110">
        <v>-301541</v>
      </c>
      <c r="BM27" s="110">
        <v>-573493</v>
      </c>
      <c r="BN27" s="110">
        <v>-1048588</v>
      </c>
      <c r="BO27" s="110">
        <v>-263100</v>
      </c>
      <c r="BP27" s="110">
        <v>-242180</v>
      </c>
      <c r="BQ27" s="110">
        <v>-505280</v>
      </c>
    </row>
    <row r="28" spans="2:69" ht="15" x14ac:dyDescent="0.25">
      <c r="B28" s="89" t="s">
        <v>119</v>
      </c>
      <c r="C28" s="110">
        <v>-66079</v>
      </c>
      <c r="D28" s="110">
        <v>-72526</v>
      </c>
      <c r="E28" s="110">
        <v>-138605</v>
      </c>
      <c r="F28" s="110">
        <v>-99877</v>
      </c>
      <c r="G28" s="110">
        <v>-238482</v>
      </c>
      <c r="H28" s="110">
        <v>-117793</v>
      </c>
      <c r="I28" s="110">
        <v>-217670</v>
      </c>
      <c r="J28" s="110">
        <v>-356275</v>
      </c>
      <c r="K28" s="110">
        <v>-75990</v>
      </c>
      <c r="L28" s="110">
        <v>-69953</v>
      </c>
      <c r="M28" s="110">
        <v>-145943</v>
      </c>
      <c r="N28" s="110">
        <v>-116412</v>
      </c>
      <c r="O28" s="110">
        <v>-262355</v>
      </c>
      <c r="P28" s="110">
        <v>-114655</v>
      </c>
      <c r="Q28" s="110">
        <v>-231067</v>
      </c>
      <c r="R28" s="110">
        <v>-377010</v>
      </c>
      <c r="S28" s="110">
        <v>-70620</v>
      </c>
      <c r="T28" s="110">
        <v>-66486</v>
      </c>
      <c r="U28" s="110">
        <v>-137106</v>
      </c>
      <c r="V28" s="110">
        <v>-123660</v>
      </c>
      <c r="W28" s="110">
        <v>-260766</v>
      </c>
      <c r="X28" s="110">
        <v>-135330</v>
      </c>
      <c r="Y28" s="110">
        <v>-258990</v>
      </c>
      <c r="Z28" s="110">
        <v>-396096</v>
      </c>
      <c r="AA28" s="110">
        <v>-97113</v>
      </c>
      <c r="AB28" s="110">
        <v>-87899</v>
      </c>
      <c r="AC28" s="110">
        <v>-185012</v>
      </c>
      <c r="AD28" s="110">
        <v>-125462</v>
      </c>
      <c r="AE28" s="110">
        <v>-310474</v>
      </c>
      <c r="AF28" s="110">
        <v>-140491</v>
      </c>
      <c r="AG28" s="110">
        <v>-265953</v>
      </c>
      <c r="AH28" s="110">
        <v>-450965</v>
      </c>
      <c r="AI28" s="110">
        <v>-113458</v>
      </c>
      <c r="AJ28" s="110">
        <v>-96403</v>
      </c>
      <c r="AK28" s="110">
        <v>-209861</v>
      </c>
      <c r="AL28" s="110">
        <v>-146927</v>
      </c>
      <c r="AM28" s="110">
        <v>-356788</v>
      </c>
      <c r="AN28" s="110">
        <v>-164432</v>
      </c>
      <c r="AO28" s="110">
        <v>-311359</v>
      </c>
      <c r="AP28" s="110">
        <v>-521220</v>
      </c>
      <c r="AQ28" s="110">
        <v>-111714</v>
      </c>
      <c r="AR28" s="110">
        <v>-101856</v>
      </c>
      <c r="AS28" s="110">
        <v>-213570</v>
      </c>
      <c r="AT28" s="110">
        <v>-155506</v>
      </c>
      <c r="AU28" s="110">
        <v>-369076</v>
      </c>
      <c r="AV28" s="110">
        <v>-174668</v>
      </c>
      <c r="AW28" s="110">
        <v>-330174</v>
      </c>
      <c r="AX28" s="110">
        <v>-543744</v>
      </c>
      <c r="AY28" s="122">
        <v>-114332</v>
      </c>
      <c r="AZ28" s="110">
        <v>-95959</v>
      </c>
      <c r="BA28" s="110">
        <v>-210291</v>
      </c>
      <c r="BB28" s="110">
        <v>-161135</v>
      </c>
      <c r="BC28" s="110">
        <v>-371426</v>
      </c>
      <c r="BD28" s="110">
        <v>-152283</v>
      </c>
      <c r="BE28" s="110">
        <v>-313418</v>
      </c>
      <c r="BF28" s="110">
        <v>-523709</v>
      </c>
      <c r="BG28" s="110">
        <v>-104675</v>
      </c>
      <c r="BH28" s="110">
        <v>-107538</v>
      </c>
      <c r="BI28" s="110">
        <v>-212213</v>
      </c>
      <c r="BJ28" s="110">
        <v>-133706</v>
      </c>
      <c r="BK28" s="110">
        <v>-345919</v>
      </c>
      <c r="BL28" s="110">
        <v>-144655</v>
      </c>
      <c r="BM28" s="110">
        <v>-278361</v>
      </c>
      <c r="BN28" s="110">
        <v>-490574</v>
      </c>
      <c r="BO28" s="110">
        <v>-107002</v>
      </c>
      <c r="BP28" s="110">
        <v>-116546</v>
      </c>
      <c r="BQ28" s="110">
        <v>-223548</v>
      </c>
    </row>
    <row r="29" spans="2:69" ht="15" x14ac:dyDescent="0.25">
      <c r="B29" s="89" t="s">
        <v>120</v>
      </c>
      <c r="C29" s="110">
        <v>-12589</v>
      </c>
      <c r="D29" s="110">
        <v>-13574</v>
      </c>
      <c r="E29" s="110">
        <v>-26163</v>
      </c>
      <c r="F29" s="110">
        <v>-13457</v>
      </c>
      <c r="G29" s="110">
        <v>-39620</v>
      </c>
      <c r="H29" s="110">
        <v>-19357</v>
      </c>
      <c r="I29" s="110">
        <v>-32814</v>
      </c>
      <c r="J29" s="110">
        <v>-58977</v>
      </c>
      <c r="K29" s="110">
        <v>-13222</v>
      </c>
      <c r="L29" s="110">
        <v>-14009</v>
      </c>
      <c r="M29" s="110">
        <v>-27231</v>
      </c>
      <c r="N29" s="110">
        <v>-16963</v>
      </c>
      <c r="O29" s="110">
        <v>-44194</v>
      </c>
      <c r="P29" s="110">
        <v>-17684</v>
      </c>
      <c r="Q29" s="110">
        <v>-34647</v>
      </c>
      <c r="R29" s="110">
        <v>-61878</v>
      </c>
      <c r="S29" s="110">
        <v>-13876</v>
      </c>
      <c r="T29" s="110">
        <v>-14954</v>
      </c>
      <c r="U29" s="110">
        <v>-28830</v>
      </c>
      <c r="V29" s="110">
        <v>-15725</v>
      </c>
      <c r="W29" s="110">
        <v>-44555</v>
      </c>
      <c r="X29" s="110">
        <v>-16622</v>
      </c>
      <c r="Y29" s="110">
        <v>-32347</v>
      </c>
      <c r="Z29" s="110">
        <v>-61177</v>
      </c>
      <c r="AA29" s="110">
        <v>-15810</v>
      </c>
      <c r="AB29" s="110">
        <v>-18656</v>
      </c>
      <c r="AC29" s="110">
        <v>-34466</v>
      </c>
      <c r="AD29" s="110">
        <v>-17084</v>
      </c>
      <c r="AE29" s="110">
        <v>-51550</v>
      </c>
      <c r="AF29" s="110">
        <v>-18863</v>
      </c>
      <c r="AG29" s="110">
        <v>-35947</v>
      </c>
      <c r="AH29" s="110">
        <v>-70413</v>
      </c>
      <c r="AI29" s="110">
        <v>-18018</v>
      </c>
      <c r="AJ29" s="110">
        <v>-19406</v>
      </c>
      <c r="AK29" s="110">
        <v>-37424</v>
      </c>
      <c r="AL29" s="110">
        <v>-21344</v>
      </c>
      <c r="AM29" s="110">
        <v>-58768</v>
      </c>
      <c r="AN29" s="110">
        <v>-20264</v>
      </c>
      <c r="AO29" s="110">
        <v>-41608</v>
      </c>
      <c r="AP29" s="110">
        <v>-79032</v>
      </c>
      <c r="AQ29" s="110">
        <v>-20213</v>
      </c>
      <c r="AR29" s="110">
        <v>-21269</v>
      </c>
      <c r="AS29" s="110">
        <v>-41482</v>
      </c>
      <c r="AT29" s="110">
        <v>-25186</v>
      </c>
      <c r="AU29" s="110">
        <v>-66668</v>
      </c>
      <c r="AV29" s="110">
        <v>-24595</v>
      </c>
      <c r="AW29" s="110">
        <v>-49781</v>
      </c>
      <c r="AX29" s="110">
        <v>-91263</v>
      </c>
      <c r="AY29" s="122">
        <v>-24138</v>
      </c>
      <c r="AZ29" s="110">
        <v>-24568</v>
      </c>
      <c r="BA29" s="110">
        <v>-48706</v>
      </c>
      <c r="BB29" s="110">
        <v>-27033</v>
      </c>
      <c r="BC29" s="110">
        <v>-75739</v>
      </c>
      <c r="BD29" s="110">
        <v>-26831</v>
      </c>
      <c r="BE29" s="110">
        <v>-53864</v>
      </c>
      <c r="BF29" s="110">
        <v>-102570</v>
      </c>
      <c r="BG29" s="110">
        <v>-26567</v>
      </c>
      <c r="BH29" s="110">
        <v>-26643</v>
      </c>
      <c r="BI29" s="110">
        <v>-53210</v>
      </c>
      <c r="BJ29" s="110">
        <v>-21216</v>
      </c>
      <c r="BK29" s="110">
        <v>-74426</v>
      </c>
      <c r="BL29" s="110">
        <v>-22660</v>
      </c>
      <c r="BM29" s="110">
        <v>-43876</v>
      </c>
      <c r="BN29" s="110">
        <v>-97086</v>
      </c>
      <c r="BO29" s="110">
        <v>-22842</v>
      </c>
      <c r="BP29" s="110">
        <v>-22963</v>
      </c>
      <c r="BQ29" s="110">
        <v>-45805</v>
      </c>
    </row>
    <row r="30" spans="2:69" x14ac:dyDescent="0.2">
      <c r="B30" s="90" t="s">
        <v>136</v>
      </c>
      <c r="C30" s="102">
        <v>-269566</v>
      </c>
      <c r="D30" s="102">
        <v>-269242</v>
      </c>
      <c r="E30" s="102">
        <v>-538808</v>
      </c>
      <c r="F30" s="102">
        <v>-339455</v>
      </c>
      <c r="G30" s="102">
        <v>-878263</v>
      </c>
      <c r="H30" s="102">
        <v>-426700</v>
      </c>
      <c r="I30" s="102">
        <v>-766155</v>
      </c>
      <c r="J30" s="102">
        <v>-1304963</v>
      </c>
      <c r="K30" s="102">
        <v>-348670</v>
      </c>
      <c r="L30" s="102">
        <v>-297720</v>
      </c>
      <c r="M30" s="102">
        <v>-646390</v>
      </c>
      <c r="N30" s="102">
        <v>-355768</v>
      </c>
      <c r="O30" s="102">
        <v>-1002158</v>
      </c>
      <c r="P30" s="102">
        <v>-389991</v>
      </c>
      <c r="Q30" s="102">
        <v>-745759</v>
      </c>
      <c r="R30" s="102">
        <v>-1392149</v>
      </c>
      <c r="S30" s="102">
        <v>-281472</v>
      </c>
      <c r="T30" s="102">
        <v>-240202</v>
      </c>
      <c r="U30" s="102">
        <v>-521674</v>
      </c>
      <c r="V30" s="102">
        <v>-361114</v>
      </c>
      <c r="W30" s="102">
        <v>-882788</v>
      </c>
      <c r="X30" s="102">
        <v>-414982</v>
      </c>
      <c r="Y30" s="102">
        <v>-776096</v>
      </c>
      <c r="Z30" s="102">
        <v>-1297770</v>
      </c>
      <c r="AA30" s="102">
        <v>-340315</v>
      </c>
      <c r="AB30" s="102">
        <v>-298717</v>
      </c>
      <c r="AC30" s="102">
        <v>-639032</v>
      </c>
      <c r="AD30" s="102">
        <v>-389472</v>
      </c>
      <c r="AE30" s="102">
        <v>-1028504</v>
      </c>
      <c r="AF30" s="102">
        <v>-493042</v>
      </c>
      <c r="AG30" s="102">
        <v>-882514</v>
      </c>
      <c r="AH30" s="102">
        <v>-1521546</v>
      </c>
      <c r="AI30" s="102">
        <v>-397411</v>
      </c>
      <c r="AJ30" s="102">
        <v>-346453</v>
      </c>
      <c r="AK30" s="102">
        <v>-743864</v>
      </c>
      <c r="AL30" s="102">
        <v>-485263</v>
      </c>
      <c r="AM30" s="102">
        <v>-1229127</v>
      </c>
      <c r="AN30" s="102">
        <v>-564687</v>
      </c>
      <c r="AO30" s="102">
        <v>-1049950</v>
      </c>
      <c r="AP30" s="102">
        <v>-1793814</v>
      </c>
      <c r="AQ30" s="102">
        <v>-416928</v>
      </c>
      <c r="AR30" s="102">
        <v>-360199</v>
      </c>
      <c r="AS30" s="102">
        <v>-777127</v>
      </c>
      <c r="AT30" s="102">
        <v>-495356</v>
      </c>
      <c r="AU30" s="102">
        <v>-1272483</v>
      </c>
      <c r="AV30" s="102">
        <v>-569903</v>
      </c>
      <c r="AW30" s="102">
        <v>-1065259</v>
      </c>
      <c r="AX30" s="102">
        <v>-1842386</v>
      </c>
      <c r="AY30" s="115">
        <v>-421326</v>
      </c>
      <c r="AZ30" s="102">
        <v>-342926</v>
      </c>
      <c r="BA30" s="102">
        <v>-764252</v>
      </c>
      <c r="BB30" s="102">
        <v>-493287</v>
      </c>
      <c r="BC30" s="102">
        <v>-1257539</v>
      </c>
      <c r="BD30" s="102">
        <v>-503653</v>
      </c>
      <c r="BE30" s="102">
        <v>-996940</v>
      </c>
      <c r="BF30" s="102">
        <v>-1761192</v>
      </c>
      <c r="BG30" s="102">
        <v>-384436</v>
      </c>
      <c r="BH30" s="102">
        <v>-356082</v>
      </c>
      <c r="BI30" s="102">
        <v>-740518</v>
      </c>
      <c r="BJ30" s="102">
        <v>-426874</v>
      </c>
      <c r="BK30" s="102">
        <v>-1167392</v>
      </c>
      <c r="BL30" s="102">
        <v>-468856</v>
      </c>
      <c r="BM30" s="102">
        <v>-895730</v>
      </c>
      <c r="BN30" s="102">
        <v>-1636248</v>
      </c>
      <c r="BO30" s="102">
        <v>-392944</v>
      </c>
      <c r="BP30" s="102">
        <v>-381689</v>
      </c>
      <c r="BQ30" s="102">
        <v>-774633</v>
      </c>
    </row>
    <row r="32" spans="2:69" x14ac:dyDescent="0.2">
      <c r="B32" s="90" t="s">
        <v>247</v>
      </c>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row>
    <row r="34" spans="2:69" x14ac:dyDescent="0.2">
      <c r="B34" s="111" t="s">
        <v>116</v>
      </c>
      <c r="C34" s="112" t="s">
        <v>88</v>
      </c>
      <c r="D34" s="112" t="s">
        <v>89</v>
      </c>
      <c r="E34" s="112" t="s">
        <v>11</v>
      </c>
      <c r="F34" s="112" t="s">
        <v>90</v>
      </c>
      <c r="G34" s="112" t="s">
        <v>12</v>
      </c>
      <c r="H34" s="112" t="s">
        <v>91</v>
      </c>
      <c r="I34" s="112" t="s">
        <v>13</v>
      </c>
      <c r="J34" s="112">
        <v>2009</v>
      </c>
      <c r="K34" s="112" t="s">
        <v>92</v>
      </c>
      <c r="L34" s="112" t="s">
        <v>93</v>
      </c>
      <c r="M34" s="112" t="s">
        <v>15</v>
      </c>
      <c r="N34" s="112" t="s">
        <v>94</v>
      </c>
      <c r="O34" s="112" t="s">
        <v>16</v>
      </c>
      <c r="P34" s="112" t="s">
        <v>95</v>
      </c>
      <c r="Q34" s="112" t="s">
        <v>17</v>
      </c>
      <c r="R34" s="112">
        <v>2010</v>
      </c>
      <c r="S34" s="112" t="s">
        <v>96</v>
      </c>
      <c r="T34" s="112" t="s">
        <v>97</v>
      </c>
      <c r="U34" s="112" t="s">
        <v>19</v>
      </c>
      <c r="V34" s="112" t="s">
        <v>98</v>
      </c>
      <c r="W34" s="112" t="s">
        <v>20</v>
      </c>
      <c r="X34" s="112" t="s">
        <v>99</v>
      </c>
      <c r="Y34" s="112" t="s">
        <v>21</v>
      </c>
      <c r="Z34" s="112">
        <v>2011</v>
      </c>
      <c r="AA34" s="112" t="s">
        <v>100</v>
      </c>
      <c r="AB34" s="112" t="s">
        <v>101</v>
      </c>
      <c r="AC34" s="112" t="s">
        <v>23</v>
      </c>
      <c r="AD34" s="112" t="s">
        <v>102</v>
      </c>
      <c r="AE34" s="112" t="s">
        <v>24</v>
      </c>
      <c r="AF34" s="112" t="s">
        <v>103</v>
      </c>
      <c r="AG34" s="112" t="s">
        <v>25</v>
      </c>
      <c r="AH34" s="112" t="s">
        <v>26</v>
      </c>
      <c r="AI34" s="112" t="s">
        <v>104</v>
      </c>
      <c r="AJ34" s="112" t="s">
        <v>219</v>
      </c>
      <c r="AK34" s="112" t="s">
        <v>220</v>
      </c>
      <c r="AL34" s="112" t="s">
        <v>223</v>
      </c>
      <c r="AM34" s="112" t="s">
        <v>221</v>
      </c>
      <c r="AN34" s="112" t="s">
        <v>236</v>
      </c>
      <c r="AO34" s="112" t="s">
        <v>237</v>
      </c>
      <c r="AP34" s="112" t="s">
        <v>238</v>
      </c>
      <c r="AQ34" s="112" t="s">
        <v>244</v>
      </c>
      <c r="AR34" s="112" t="s">
        <v>258</v>
      </c>
      <c r="AS34" s="112" t="s">
        <v>259</v>
      </c>
      <c r="AT34" s="112" t="s">
        <v>260</v>
      </c>
      <c r="AU34" s="112" t="s">
        <v>261</v>
      </c>
      <c r="AV34" s="112" t="s">
        <v>262</v>
      </c>
      <c r="AW34" s="112" t="s">
        <v>263</v>
      </c>
      <c r="AX34" s="119" t="s">
        <v>264</v>
      </c>
      <c r="AY34" s="112" t="s">
        <v>278</v>
      </c>
      <c r="AZ34" s="119" t="s">
        <v>280</v>
      </c>
      <c r="BA34" s="119" t="s">
        <v>281</v>
      </c>
      <c r="BB34" s="112" t="s">
        <v>282</v>
      </c>
      <c r="BC34" s="112" t="s">
        <v>283</v>
      </c>
      <c r="BD34" s="112" t="s">
        <v>289</v>
      </c>
      <c r="BE34" s="112" t="s">
        <v>290</v>
      </c>
      <c r="BF34" s="112" t="s">
        <v>288</v>
      </c>
      <c r="BG34" s="112" t="s">
        <v>307</v>
      </c>
      <c r="BH34" s="112" t="s">
        <v>309</v>
      </c>
      <c r="BI34" s="112" t="s">
        <v>310</v>
      </c>
      <c r="BJ34" s="112" t="s">
        <v>314</v>
      </c>
      <c r="BK34" s="112" t="s">
        <v>313</v>
      </c>
      <c r="BL34" s="112" t="s">
        <v>318</v>
      </c>
      <c r="BM34" s="112" t="s">
        <v>316</v>
      </c>
      <c r="BN34" s="112" t="s">
        <v>317</v>
      </c>
      <c r="BO34" s="112" t="s">
        <v>319</v>
      </c>
      <c r="BP34" s="112" t="s">
        <v>320</v>
      </c>
      <c r="BQ34" s="112" t="s">
        <v>321</v>
      </c>
    </row>
    <row r="35" spans="2:69" x14ac:dyDescent="0.2">
      <c r="B35" s="113" t="s">
        <v>248</v>
      </c>
      <c r="C35" s="110">
        <v>-88097</v>
      </c>
      <c r="D35" s="110">
        <v>-79970</v>
      </c>
      <c r="E35" s="110">
        <v>-168067</v>
      </c>
      <c r="F35" s="110">
        <v>-98271</v>
      </c>
      <c r="G35" s="110">
        <v>-266338</v>
      </c>
      <c r="H35" s="110">
        <v>-135485</v>
      </c>
      <c r="I35" s="110">
        <v>-233756</v>
      </c>
      <c r="J35" s="110">
        <v>-401823</v>
      </c>
      <c r="K35" s="110">
        <v>-115517</v>
      </c>
      <c r="L35" s="110">
        <v>-86744</v>
      </c>
      <c r="M35" s="110">
        <v>-202261</v>
      </c>
      <c r="N35" s="110">
        <v>-103718</v>
      </c>
      <c r="O35" s="110">
        <v>-305979</v>
      </c>
      <c r="P35" s="110">
        <v>-116667</v>
      </c>
      <c r="Q35" s="110">
        <v>-220385</v>
      </c>
      <c r="R35" s="110">
        <v>-422646</v>
      </c>
      <c r="S35" s="110">
        <v>-80716</v>
      </c>
      <c r="T35" s="110">
        <v>-63251</v>
      </c>
      <c r="U35" s="110">
        <v>-143967</v>
      </c>
      <c r="V35" s="110">
        <v>-94250</v>
      </c>
      <c r="W35" s="110">
        <v>-238217</v>
      </c>
      <c r="X35" s="110">
        <v>-117720</v>
      </c>
      <c r="Y35" s="110">
        <v>-211970</v>
      </c>
      <c r="Z35" s="110">
        <v>-355937</v>
      </c>
      <c r="AA35" s="110">
        <v>-101972</v>
      </c>
      <c r="AB35" s="110">
        <v>-82866</v>
      </c>
      <c r="AC35" s="110">
        <v>-184838</v>
      </c>
      <c r="AD35" s="110">
        <v>-116927</v>
      </c>
      <c r="AE35" s="110">
        <v>-301765</v>
      </c>
      <c r="AF35" s="110">
        <v>-159816</v>
      </c>
      <c r="AG35" s="110">
        <v>-276743</v>
      </c>
      <c r="AH35" s="110">
        <v>-461581</v>
      </c>
      <c r="AI35" s="110">
        <v>-126052</v>
      </c>
      <c r="AJ35" s="110">
        <v>-103553</v>
      </c>
      <c r="AK35" s="110">
        <v>-229605</v>
      </c>
      <c r="AL35" s="110">
        <v>-147021</v>
      </c>
      <c r="AM35" s="110">
        <v>-376626</v>
      </c>
      <c r="AN35" s="110">
        <v>-180981</v>
      </c>
      <c r="AO35" s="110">
        <v>-328002</v>
      </c>
      <c r="AP35" s="110">
        <v>-557607</v>
      </c>
      <c r="AQ35" s="110">
        <v>-127592</v>
      </c>
      <c r="AR35" s="110">
        <v>-102352</v>
      </c>
      <c r="AS35" s="110">
        <v>-229944</v>
      </c>
      <c r="AT35" s="110">
        <v>-150411</v>
      </c>
      <c r="AU35" s="110">
        <v>-380355</v>
      </c>
      <c r="AV35" s="110">
        <v>-180626</v>
      </c>
      <c r="AW35" s="110">
        <v>-331037</v>
      </c>
      <c r="AX35" s="110">
        <v>-560981</v>
      </c>
      <c r="AY35" s="110">
        <v>-125912</v>
      </c>
      <c r="AZ35" s="110">
        <v>-93351</v>
      </c>
      <c r="BA35" s="110">
        <v>-219263</v>
      </c>
      <c r="BB35" s="110">
        <v>-145554</v>
      </c>
      <c r="BC35" s="110">
        <v>-366680</v>
      </c>
      <c r="BD35" s="110">
        <v>-154285</v>
      </c>
      <c r="BE35" s="110">
        <v>-301702</v>
      </c>
      <c r="BF35" s="110">
        <v>-520965</v>
      </c>
      <c r="BG35" s="110">
        <v>-106943</v>
      </c>
      <c r="BH35" s="110">
        <v>-101439</v>
      </c>
      <c r="BI35" s="110">
        <v>-208382</v>
      </c>
      <c r="BJ35" s="110">
        <v>-126157</v>
      </c>
      <c r="BK35" s="110">
        <v>-334539</v>
      </c>
      <c r="BL35" s="110">
        <v>-141129</v>
      </c>
      <c r="BM35" s="110">
        <v>-267286</v>
      </c>
      <c r="BN35" s="110">
        <v>-475668</v>
      </c>
      <c r="BO35" s="110">
        <v>-116535</v>
      </c>
      <c r="BP35" s="110">
        <v>-100372</v>
      </c>
      <c r="BQ35" s="110">
        <v>-216907</v>
      </c>
    </row>
    <row r="36" spans="2:69" x14ac:dyDescent="0.2">
      <c r="B36" s="114" t="s">
        <v>249</v>
      </c>
      <c r="C36" s="110">
        <v>0</v>
      </c>
      <c r="D36" s="110">
        <v>0</v>
      </c>
      <c r="E36" s="110">
        <v>0</v>
      </c>
      <c r="F36" s="110">
        <v>0</v>
      </c>
      <c r="G36" s="110">
        <v>0</v>
      </c>
      <c r="H36" s="110">
        <v>0</v>
      </c>
      <c r="I36" s="110">
        <v>0</v>
      </c>
      <c r="J36" s="110">
        <v>0</v>
      </c>
      <c r="K36" s="110">
        <v>0</v>
      </c>
      <c r="L36" s="110">
        <v>0</v>
      </c>
      <c r="M36" s="110">
        <v>0</v>
      </c>
      <c r="N36" s="110">
        <v>0</v>
      </c>
      <c r="O36" s="110">
        <v>0</v>
      </c>
      <c r="P36" s="110">
        <v>0</v>
      </c>
      <c r="Q36" s="110">
        <v>0</v>
      </c>
      <c r="R36" s="110">
        <v>0</v>
      </c>
      <c r="S36" s="110">
        <v>0</v>
      </c>
      <c r="T36" s="110">
        <v>0</v>
      </c>
      <c r="U36" s="110">
        <v>0</v>
      </c>
      <c r="V36" s="110">
        <v>0</v>
      </c>
      <c r="W36" s="110">
        <v>0</v>
      </c>
      <c r="X36" s="110">
        <v>0</v>
      </c>
      <c r="Y36" s="110">
        <v>0</v>
      </c>
      <c r="Z36" s="110">
        <v>0</v>
      </c>
      <c r="AA36" s="110">
        <v>0</v>
      </c>
      <c r="AB36" s="110">
        <v>0</v>
      </c>
      <c r="AC36" s="110">
        <v>0</v>
      </c>
      <c r="AD36" s="110">
        <v>0</v>
      </c>
      <c r="AE36" s="110">
        <v>0</v>
      </c>
      <c r="AF36" s="110">
        <v>0</v>
      </c>
      <c r="AG36" s="110">
        <v>0</v>
      </c>
      <c r="AH36" s="110">
        <v>0</v>
      </c>
      <c r="AI36" s="110">
        <v>-100741</v>
      </c>
      <c r="AJ36" s="110">
        <v>-89494</v>
      </c>
      <c r="AK36" s="110">
        <v>-190235</v>
      </c>
      <c r="AL36" s="110">
        <v>-120033</v>
      </c>
      <c r="AM36" s="110">
        <v>-310268</v>
      </c>
      <c r="AN36" s="110">
        <v>-138847</v>
      </c>
      <c r="AO36" s="110">
        <v>-258880</v>
      </c>
      <c r="AP36" s="110">
        <v>-449115</v>
      </c>
      <c r="AQ36" s="110">
        <v>-113779</v>
      </c>
      <c r="AR36" s="110">
        <v>-98651</v>
      </c>
      <c r="AS36" s="110">
        <v>-212430</v>
      </c>
      <c r="AT36" s="110">
        <v>-120099</v>
      </c>
      <c r="AU36" s="110">
        <v>-332529</v>
      </c>
      <c r="AV36" s="110">
        <v>-133995</v>
      </c>
      <c r="AW36" s="110">
        <v>-254094</v>
      </c>
      <c r="AX36" s="110">
        <v>-466524</v>
      </c>
      <c r="AY36" s="110">
        <v>-115979</v>
      </c>
      <c r="AZ36" s="110">
        <v>-94992</v>
      </c>
      <c r="BA36" s="110">
        <v>-210971</v>
      </c>
      <c r="BB36" s="110">
        <v>-116415</v>
      </c>
      <c r="BC36" s="110">
        <v>-324867</v>
      </c>
      <c r="BD36" s="110">
        <v>-123885</v>
      </c>
      <c r="BE36" s="110">
        <v>-237781</v>
      </c>
      <c r="BF36" s="110">
        <v>-448752</v>
      </c>
      <c r="BG36" s="110">
        <v>-109220</v>
      </c>
      <c r="BH36" s="110">
        <v>-89450</v>
      </c>
      <c r="BI36" s="110">
        <v>-198670</v>
      </c>
      <c r="BJ36" s="110">
        <v>-107264</v>
      </c>
      <c r="BK36" s="110">
        <v>-305934</v>
      </c>
      <c r="BL36" s="110">
        <v>-115087</v>
      </c>
      <c r="BM36" s="110">
        <v>-222351</v>
      </c>
      <c r="BN36" s="110">
        <v>-421021</v>
      </c>
      <c r="BO36" s="110">
        <v>-105809</v>
      </c>
      <c r="BP36" s="110">
        <v>-99870</v>
      </c>
      <c r="BQ36" s="110">
        <v>-205679</v>
      </c>
    </row>
    <row r="37" spans="2:69" x14ac:dyDescent="0.2">
      <c r="B37" s="114" t="s">
        <v>134</v>
      </c>
      <c r="C37" s="110">
        <v>0</v>
      </c>
      <c r="D37" s="110">
        <v>0</v>
      </c>
      <c r="E37" s="110">
        <v>0</v>
      </c>
      <c r="F37" s="110">
        <v>0</v>
      </c>
      <c r="G37" s="110">
        <v>0</v>
      </c>
      <c r="H37" s="110">
        <v>0</v>
      </c>
      <c r="I37" s="110">
        <v>0</v>
      </c>
      <c r="J37" s="110">
        <v>0</v>
      </c>
      <c r="K37" s="110">
        <v>0</v>
      </c>
      <c r="L37" s="110">
        <v>0</v>
      </c>
      <c r="M37" s="110">
        <v>0</v>
      </c>
      <c r="N37" s="110">
        <v>0</v>
      </c>
      <c r="O37" s="110">
        <v>0</v>
      </c>
      <c r="P37" s="110">
        <v>0</v>
      </c>
      <c r="Q37" s="110">
        <v>0</v>
      </c>
      <c r="R37" s="110">
        <v>0</v>
      </c>
      <c r="S37" s="110">
        <v>0</v>
      </c>
      <c r="T37" s="110">
        <v>0</v>
      </c>
      <c r="U37" s="110">
        <v>0</v>
      </c>
      <c r="V37" s="110">
        <v>0</v>
      </c>
      <c r="W37" s="110">
        <v>0</v>
      </c>
      <c r="X37" s="110">
        <v>0</v>
      </c>
      <c r="Y37" s="110">
        <v>0</v>
      </c>
      <c r="Z37" s="110">
        <v>0</v>
      </c>
      <c r="AA37" s="110">
        <v>0</v>
      </c>
      <c r="AB37" s="110">
        <v>0</v>
      </c>
      <c r="AC37" s="110">
        <v>0</v>
      </c>
      <c r="AD37" s="110">
        <v>0</v>
      </c>
      <c r="AE37" s="110">
        <v>0</v>
      </c>
      <c r="AF37" s="110">
        <v>0</v>
      </c>
      <c r="AG37" s="110">
        <v>0</v>
      </c>
      <c r="AH37" s="110">
        <v>0</v>
      </c>
      <c r="AI37" s="110">
        <v>-6367</v>
      </c>
      <c r="AJ37" s="110">
        <v>-6784</v>
      </c>
      <c r="AK37" s="110">
        <v>-13151</v>
      </c>
      <c r="AL37" s="110">
        <v>-7315</v>
      </c>
      <c r="AM37" s="110">
        <v>-20466</v>
      </c>
      <c r="AN37" s="110">
        <v>-7833</v>
      </c>
      <c r="AO37" s="110">
        <v>-15148</v>
      </c>
      <c r="AP37" s="110">
        <v>-28299</v>
      </c>
      <c r="AQ37" s="110">
        <v>-8279</v>
      </c>
      <c r="AR37" s="110">
        <v>-8977</v>
      </c>
      <c r="AS37" s="110">
        <v>-17256</v>
      </c>
      <c r="AT37" s="110">
        <v>-9170</v>
      </c>
      <c r="AU37" s="110">
        <v>-26426</v>
      </c>
      <c r="AV37" s="110">
        <v>-9602</v>
      </c>
      <c r="AW37" s="110">
        <v>-18772</v>
      </c>
      <c r="AX37" s="110">
        <v>-36028</v>
      </c>
      <c r="AY37" s="110">
        <v>-9999</v>
      </c>
      <c r="AZ37" s="110">
        <v>-9889</v>
      </c>
      <c r="BA37" s="110">
        <v>-19888</v>
      </c>
      <c r="BB37" s="110">
        <v>-9840</v>
      </c>
      <c r="BC37" s="110">
        <v>-29728</v>
      </c>
      <c r="BD37" s="110">
        <v>-10152</v>
      </c>
      <c r="BE37" s="110">
        <v>-19992</v>
      </c>
      <c r="BF37" s="110">
        <v>-39880</v>
      </c>
      <c r="BG37" s="110">
        <v>-10372</v>
      </c>
      <c r="BH37" s="110">
        <v>-10640</v>
      </c>
      <c r="BI37" s="110">
        <v>-21012</v>
      </c>
      <c r="BJ37" s="110">
        <v>-10752</v>
      </c>
      <c r="BK37" s="110">
        <v>-31764</v>
      </c>
      <c r="BL37" s="110">
        <v>-11031</v>
      </c>
      <c r="BM37" s="110">
        <v>-21783</v>
      </c>
      <c r="BN37" s="110">
        <v>-42795</v>
      </c>
      <c r="BO37" s="110">
        <v>-11409</v>
      </c>
      <c r="BP37" s="110">
        <v>-11622</v>
      </c>
      <c r="BQ37" s="110">
        <v>-23031</v>
      </c>
    </row>
    <row r="38" spans="2:69" x14ac:dyDescent="0.2">
      <c r="B38" s="114" t="s">
        <v>250</v>
      </c>
      <c r="C38" s="110">
        <v>-102801</v>
      </c>
      <c r="D38" s="110">
        <v>-103172</v>
      </c>
      <c r="E38" s="110">
        <v>-205973</v>
      </c>
      <c r="F38" s="110">
        <v>-127850</v>
      </c>
      <c r="G38" s="110">
        <v>-333823</v>
      </c>
      <c r="H38" s="110">
        <v>-154065</v>
      </c>
      <c r="I38" s="110">
        <v>-281915</v>
      </c>
      <c r="J38" s="110">
        <v>-487888</v>
      </c>
      <c r="K38" s="110">
        <v>-143941</v>
      </c>
      <c r="L38" s="110">
        <v>-127014</v>
      </c>
      <c r="M38" s="110">
        <v>-270955</v>
      </c>
      <c r="N38" s="110">
        <v>-118675</v>
      </c>
      <c r="O38" s="110">
        <v>-389630</v>
      </c>
      <c r="P38" s="110">
        <v>-140985</v>
      </c>
      <c r="Q38" s="110">
        <v>-259660</v>
      </c>
      <c r="R38" s="110">
        <v>-530615</v>
      </c>
      <c r="S38" s="110">
        <v>-116260</v>
      </c>
      <c r="T38" s="110">
        <v>-95511</v>
      </c>
      <c r="U38" s="110">
        <v>-211771</v>
      </c>
      <c r="V38" s="110">
        <v>-127479</v>
      </c>
      <c r="W38" s="110">
        <v>-339250</v>
      </c>
      <c r="X38" s="110">
        <v>-145310</v>
      </c>
      <c r="Y38" s="110">
        <v>-272789</v>
      </c>
      <c r="Z38" s="110">
        <v>-484560</v>
      </c>
      <c r="AA38" s="110">
        <v>-125420</v>
      </c>
      <c r="AB38" s="110">
        <v>-109296</v>
      </c>
      <c r="AC38" s="110">
        <v>-234716</v>
      </c>
      <c r="AD38" s="110">
        <v>-129999</v>
      </c>
      <c r="AE38" s="110">
        <v>-364715</v>
      </c>
      <c r="AF38" s="110">
        <v>-173872</v>
      </c>
      <c r="AG38" s="110">
        <v>-303871</v>
      </c>
      <c r="AH38" s="110">
        <v>-538587</v>
      </c>
      <c r="AI38" s="110">
        <v>-32775</v>
      </c>
      <c r="AJ38" s="110">
        <v>-30813</v>
      </c>
      <c r="AK38" s="110">
        <v>-63588</v>
      </c>
      <c r="AL38" s="110">
        <v>-42623</v>
      </c>
      <c r="AM38" s="110">
        <v>-106211</v>
      </c>
      <c r="AN38" s="110">
        <v>-52330</v>
      </c>
      <c r="AO38" s="110">
        <v>-94953</v>
      </c>
      <c r="AP38" s="110">
        <v>-158541</v>
      </c>
      <c r="AQ38" s="110">
        <v>-35351</v>
      </c>
      <c r="AR38" s="110">
        <v>-27094</v>
      </c>
      <c r="AS38" s="110">
        <v>-62445</v>
      </c>
      <c r="AT38" s="110">
        <v>-34984</v>
      </c>
      <c r="AU38" s="110">
        <v>-97429</v>
      </c>
      <c r="AV38" s="110">
        <v>-46417</v>
      </c>
      <c r="AW38" s="110">
        <v>-81401</v>
      </c>
      <c r="AX38" s="110">
        <v>-143846</v>
      </c>
      <c r="AY38" s="110">
        <v>-30966</v>
      </c>
      <c r="AZ38" s="110">
        <v>-24167</v>
      </c>
      <c r="BA38" s="110">
        <v>-55133</v>
      </c>
      <c r="BB38" s="110">
        <v>-33310</v>
      </c>
      <c r="BC38" s="110">
        <v>-89099</v>
      </c>
      <c r="BD38" s="110">
        <v>-36217</v>
      </c>
      <c r="BE38" s="110">
        <v>-70183</v>
      </c>
      <c r="BF38" s="110">
        <v>-125316</v>
      </c>
      <c r="BG38" s="110">
        <v>-26659</v>
      </c>
      <c r="BH38" s="110">
        <v>-20372</v>
      </c>
      <c r="BI38" s="110">
        <v>-47031</v>
      </c>
      <c r="BJ38" s="110">
        <v>-27779</v>
      </c>
      <c r="BK38" s="110">
        <v>-74810</v>
      </c>
      <c r="BL38" s="110">
        <v>-34294</v>
      </c>
      <c r="BM38" s="110">
        <v>-62073</v>
      </c>
      <c r="BN38" s="110">
        <v>-109104</v>
      </c>
      <c r="BO38" s="110">
        <v>-29347</v>
      </c>
      <c r="BP38" s="110">
        <v>-30316</v>
      </c>
      <c r="BQ38" s="110">
        <v>-59663</v>
      </c>
    </row>
    <row r="39" spans="2:69" x14ac:dyDescent="0.2">
      <c r="B39" s="90" t="s">
        <v>251</v>
      </c>
      <c r="C39" s="102">
        <v>-190898</v>
      </c>
      <c r="D39" s="102">
        <v>-183142</v>
      </c>
      <c r="E39" s="102">
        <v>-374040</v>
      </c>
      <c r="F39" s="102">
        <v>-226121</v>
      </c>
      <c r="G39" s="102">
        <v>-600161</v>
      </c>
      <c r="H39" s="102">
        <v>-289550</v>
      </c>
      <c r="I39" s="102">
        <v>-515671</v>
      </c>
      <c r="J39" s="102">
        <v>-889711</v>
      </c>
      <c r="K39" s="102">
        <v>-259458</v>
      </c>
      <c r="L39" s="102">
        <v>-213758</v>
      </c>
      <c r="M39" s="102">
        <v>-473216</v>
      </c>
      <c r="N39" s="102">
        <v>-222393</v>
      </c>
      <c r="O39" s="102">
        <v>-695609</v>
      </c>
      <c r="P39" s="102">
        <v>-257652</v>
      </c>
      <c r="Q39" s="102">
        <v>-480045</v>
      </c>
      <c r="R39" s="102">
        <v>-953261</v>
      </c>
      <c r="S39" s="102">
        <v>-196976</v>
      </c>
      <c r="T39" s="102">
        <v>-158762</v>
      </c>
      <c r="U39" s="102">
        <v>-355738</v>
      </c>
      <c r="V39" s="102">
        <v>-221729</v>
      </c>
      <c r="W39" s="102">
        <v>-577467</v>
      </c>
      <c r="X39" s="102">
        <v>-263030</v>
      </c>
      <c r="Y39" s="102">
        <v>-484759</v>
      </c>
      <c r="Z39" s="102">
        <v>-840497</v>
      </c>
      <c r="AA39" s="102">
        <v>-227392</v>
      </c>
      <c r="AB39" s="102">
        <v>-192162</v>
      </c>
      <c r="AC39" s="102">
        <v>-419554</v>
      </c>
      <c r="AD39" s="102">
        <v>-246926</v>
      </c>
      <c r="AE39" s="102">
        <v>-666480</v>
      </c>
      <c r="AF39" s="102">
        <v>-333688</v>
      </c>
      <c r="AG39" s="102">
        <v>-580614</v>
      </c>
      <c r="AH39" s="102">
        <v>-1000168</v>
      </c>
      <c r="AI39" s="102">
        <v>-265935</v>
      </c>
      <c r="AJ39" s="102">
        <v>-230644</v>
      </c>
      <c r="AK39" s="102">
        <v>-496579</v>
      </c>
      <c r="AL39" s="102">
        <v>-316992</v>
      </c>
      <c r="AM39" s="102">
        <v>-813571</v>
      </c>
      <c r="AN39" s="102">
        <v>-379991</v>
      </c>
      <c r="AO39" s="102">
        <v>-696983</v>
      </c>
      <c r="AP39" s="102">
        <v>-1193562</v>
      </c>
      <c r="AQ39" s="102">
        <v>-285001</v>
      </c>
      <c r="AR39" s="102">
        <v>-237074</v>
      </c>
      <c r="AS39" s="102">
        <v>-522075</v>
      </c>
      <c r="AT39" s="115">
        <f>SUM(AT34:AT38)</f>
        <v>-314664</v>
      </c>
      <c r="AU39" s="115">
        <f>SUM(AU34:AU38)</f>
        <v>-836739</v>
      </c>
      <c r="AV39" s="102">
        <v>-370640</v>
      </c>
      <c r="AW39" s="115">
        <v>-685304</v>
      </c>
      <c r="AX39" s="115">
        <v>-1207379</v>
      </c>
      <c r="AY39" s="115">
        <v>-282856</v>
      </c>
      <c r="AZ39" s="115">
        <v>-222399</v>
      </c>
      <c r="BA39" s="115">
        <v>-505255</v>
      </c>
      <c r="BB39" s="115">
        <f>SUM(BB34:BB38)</f>
        <v>-305119</v>
      </c>
      <c r="BC39" s="115">
        <f>SUM(BC34:BC38)</f>
        <v>-810374</v>
      </c>
      <c r="BD39" s="115">
        <v>-324539</v>
      </c>
      <c r="BE39" s="115">
        <v>-629658</v>
      </c>
      <c r="BF39" s="115">
        <v>-1134913</v>
      </c>
      <c r="BG39" s="115">
        <v>-253194</v>
      </c>
      <c r="BH39" s="115">
        <v>-221901</v>
      </c>
      <c r="BI39" s="115">
        <v>-475095</v>
      </c>
      <c r="BJ39" s="115">
        <v>-271952</v>
      </c>
      <c r="BK39" s="115">
        <v>-747047</v>
      </c>
      <c r="BL39" s="115">
        <v>-301541</v>
      </c>
      <c r="BM39" s="115">
        <v>-573493</v>
      </c>
      <c r="BN39" s="115">
        <v>-1048588</v>
      </c>
      <c r="BO39" s="115">
        <v>-263100</v>
      </c>
      <c r="BP39" s="115">
        <v>-242180</v>
      </c>
      <c r="BQ39" s="115">
        <v>-505280</v>
      </c>
    </row>
    <row r="40" spans="2:69" x14ac:dyDescent="0.2">
      <c r="C40" s="110"/>
    </row>
    <row r="41" spans="2:69" x14ac:dyDescent="0.2">
      <c r="B41" s="111" t="s">
        <v>119</v>
      </c>
      <c r="C41" s="112" t="s">
        <v>88</v>
      </c>
      <c r="D41" s="112" t="s">
        <v>89</v>
      </c>
      <c r="E41" s="112" t="s">
        <v>11</v>
      </c>
      <c r="F41" s="112" t="s">
        <v>90</v>
      </c>
      <c r="G41" s="112" t="s">
        <v>12</v>
      </c>
      <c r="H41" s="112" t="s">
        <v>91</v>
      </c>
      <c r="I41" s="112" t="s">
        <v>13</v>
      </c>
      <c r="J41" s="112">
        <v>2009</v>
      </c>
      <c r="K41" s="112" t="s">
        <v>92</v>
      </c>
      <c r="L41" s="112" t="s">
        <v>93</v>
      </c>
      <c r="M41" s="112" t="s">
        <v>15</v>
      </c>
      <c r="N41" s="112" t="s">
        <v>94</v>
      </c>
      <c r="O41" s="112" t="s">
        <v>16</v>
      </c>
      <c r="P41" s="112" t="s">
        <v>95</v>
      </c>
      <c r="Q41" s="112" t="s">
        <v>17</v>
      </c>
      <c r="R41" s="112">
        <v>2010</v>
      </c>
      <c r="S41" s="112" t="s">
        <v>96</v>
      </c>
      <c r="T41" s="112" t="s">
        <v>97</v>
      </c>
      <c r="U41" s="112" t="s">
        <v>19</v>
      </c>
      <c r="V41" s="112" t="s">
        <v>98</v>
      </c>
      <c r="W41" s="112" t="s">
        <v>20</v>
      </c>
      <c r="X41" s="112" t="s">
        <v>99</v>
      </c>
      <c r="Y41" s="112" t="s">
        <v>21</v>
      </c>
      <c r="Z41" s="112">
        <v>2011</v>
      </c>
      <c r="AA41" s="112" t="s">
        <v>100</v>
      </c>
      <c r="AB41" s="112" t="s">
        <v>101</v>
      </c>
      <c r="AC41" s="112" t="s">
        <v>23</v>
      </c>
      <c r="AD41" s="112" t="s">
        <v>102</v>
      </c>
      <c r="AE41" s="112" t="s">
        <v>24</v>
      </c>
      <c r="AF41" s="112" t="s">
        <v>103</v>
      </c>
      <c r="AG41" s="112" t="s">
        <v>25</v>
      </c>
      <c r="AH41" s="112" t="s">
        <v>26</v>
      </c>
      <c r="AI41" s="112" t="s">
        <v>104</v>
      </c>
      <c r="AJ41" s="112" t="s">
        <v>219</v>
      </c>
      <c r="AK41" s="112" t="s">
        <v>220</v>
      </c>
      <c r="AL41" s="112" t="s">
        <v>223</v>
      </c>
      <c r="AM41" s="112" t="s">
        <v>221</v>
      </c>
      <c r="AN41" s="112" t="s">
        <v>236</v>
      </c>
      <c r="AO41" s="112" t="s">
        <v>237</v>
      </c>
      <c r="AP41" s="112" t="s">
        <v>238</v>
      </c>
      <c r="AQ41" s="112" t="s">
        <v>244</v>
      </c>
      <c r="AR41" s="112" t="s">
        <v>258</v>
      </c>
      <c r="AS41" s="112" t="s">
        <v>259</v>
      </c>
      <c r="AT41" s="112" t="s">
        <v>260</v>
      </c>
      <c r="AU41" s="112" t="s">
        <v>261</v>
      </c>
      <c r="AV41" s="112" t="s">
        <v>262</v>
      </c>
      <c r="AW41" s="112" t="s">
        <v>263</v>
      </c>
      <c r="AX41" s="119" t="s">
        <v>264</v>
      </c>
      <c r="AY41" s="112" t="s">
        <v>278</v>
      </c>
      <c r="AZ41" s="119" t="s">
        <v>280</v>
      </c>
      <c r="BA41" s="119" t="s">
        <v>281</v>
      </c>
      <c r="BB41" s="112" t="s">
        <v>282</v>
      </c>
      <c r="BC41" s="112" t="s">
        <v>283</v>
      </c>
      <c r="BD41" s="112" t="s">
        <v>289</v>
      </c>
      <c r="BE41" s="112" t="s">
        <v>290</v>
      </c>
      <c r="BF41" s="112" t="s">
        <v>288</v>
      </c>
      <c r="BG41" s="112" t="s">
        <v>307</v>
      </c>
      <c r="BH41" s="112" t="s">
        <v>309</v>
      </c>
      <c r="BI41" s="112" t="s">
        <v>310</v>
      </c>
      <c r="BJ41" s="112" t="s">
        <v>314</v>
      </c>
      <c r="BK41" s="112" t="s">
        <v>313</v>
      </c>
      <c r="BL41" s="112" t="s">
        <v>318</v>
      </c>
      <c r="BM41" s="112" t="s">
        <v>316</v>
      </c>
      <c r="BN41" s="112" t="s">
        <v>317</v>
      </c>
      <c r="BO41" s="112" t="s">
        <v>319</v>
      </c>
      <c r="BP41" s="112" t="s">
        <v>320</v>
      </c>
      <c r="BQ41" s="112" t="s">
        <v>321</v>
      </c>
    </row>
    <row r="42" spans="2:69" x14ac:dyDescent="0.2">
      <c r="B42" s="114" t="s">
        <v>206</v>
      </c>
      <c r="C42" s="110">
        <v>-14709</v>
      </c>
      <c r="D42" s="110">
        <v>-14181</v>
      </c>
      <c r="E42" s="110">
        <v>-28890</v>
      </c>
      <c r="F42" s="110">
        <v>-18238</v>
      </c>
      <c r="G42" s="110">
        <v>-47128</v>
      </c>
      <c r="H42" s="110">
        <v>-21833</v>
      </c>
      <c r="I42" s="110">
        <v>-40071</v>
      </c>
      <c r="J42" s="110">
        <v>-68961</v>
      </c>
      <c r="K42" s="110">
        <v>-17070</v>
      </c>
      <c r="L42" s="110">
        <v>-11643</v>
      </c>
      <c r="M42" s="110">
        <v>-28713</v>
      </c>
      <c r="N42" s="110">
        <v>-20083</v>
      </c>
      <c r="O42" s="110">
        <v>-48796</v>
      </c>
      <c r="P42" s="110">
        <v>-20443</v>
      </c>
      <c r="Q42" s="110">
        <v>-40526</v>
      </c>
      <c r="R42" s="110">
        <v>-69239</v>
      </c>
      <c r="S42" s="110">
        <v>-13014</v>
      </c>
      <c r="T42" s="110">
        <v>-11226</v>
      </c>
      <c r="U42" s="110">
        <v>-24240</v>
      </c>
      <c r="V42" s="110">
        <v>-19451</v>
      </c>
      <c r="W42" s="110">
        <v>-43691</v>
      </c>
      <c r="X42" s="110">
        <v>-21614</v>
      </c>
      <c r="Y42" s="110">
        <v>-41065</v>
      </c>
      <c r="Z42" s="110">
        <v>-65305</v>
      </c>
      <c r="AA42" s="110">
        <v>-17246</v>
      </c>
      <c r="AB42" s="110">
        <v>-14348</v>
      </c>
      <c r="AC42" s="110">
        <v>-31594</v>
      </c>
      <c r="AD42" s="110">
        <v>-23013</v>
      </c>
      <c r="AE42" s="110">
        <v>-54607</v>
      </c>
      <c r="AF42" s="110">
        <v>-27902</v>
      </c>
      <c r="AG42" s="110">
        <v>-50915</v>
      </c>
      <c r="AH42" s="110">
        <v>-82509</v>
      </c>
      <c r="AI42" s="110">
        <v>-22124</v>
      </c>
      <c r="AJ42" s="110">
        <v>-18040</v>
      </c>
      <c r="AK42" s="110">
        <v>-40164</v>
      </c>
      <c r="AL42" s="110">
        <v>-27711</v>
      </c>
      <c r="AM42" s="110">
        <v>-67875</v>
      </c>
      <c r="AN42" s="110">
        <v>-30656</v>
      </c>
      <c r="AO42" s="110">
        <v>-58367</v>
      </c>
      <c r="AP42" s="110">
        <v>-98531</v>
      </c>
      <c r="AQ42" s="110">
        <v>-21780</v>
      </c>
      <c r="AR42" s="110">
        <v>-19742</v>
      </c>
      <c r="AS42" s="110">
        <v>-41522</v>
      </c>
      <c r="AT42" s="110">
        <v>-30985</v>
      </c>
      <c r="AU42" s="110">
        <v>-72507</v>
      </c>
      <c r="AV42" s="110">
        <v>-33689</v>
      </c>
      <c r="AW42" s="110">
        <v>-64674</v>
      </c>
      <c r="AX42" s="110">
        <v>-106196</v>
      </c>
      <c r="AY42" s="110">
        <v>-25766</v>
      </c>
      <c r="AZ42" s="110">
        <v>-17761</v>
      </c>
      <c r="BA42" s="110">
        <v>-43527</v>
      </c>
      <c r="BB42" s="110">
        <v>-29952</v>
      </c>
      <c r="BC42" s="110">
        <v>-73479</v>
      </c>
      <c r="BD42" s="110">
        <v>-29522</v>
      </c>
      <c r="BE42" s="110">
        <v>-59474</v>
      </c>
      <c r="BF42" s="110">
        <v>-103001</v>
      </c>
      <c r="BG42" s="110">
        <v>-22215</v>
      </c>
      <c r="BH42" s="110">
        <v>-22113</v>
      </c>
      <c r="BI42" s="110">
        <v>-44328</v>
      </c>
      <c r="BJ42" s="110">
        <v>-27031</v>
      </c>
      <c r="BK42" s="110">
        <v>-71359</v>
      </c>
      <c r="BL42" s="110">
        <v>-32261</v>
      </c>
      <c r="BM42" s="110">
        <v>-59292</v>
      </c>
      <c r="BN42" s="110">
        <v>-103620</v>
      </c>
      <c r="BO42" s="110">
        <v>-29536</v>
      </c>
      <c r="BP42" s="110">
        <v>-23504</v>
      </c>
      <c r="BQ42" s="110">
        <v>-53040</v>
      </c>
    </row>
    <row r="43" spans="2:69" x14ac:dyDescent="0.2">
      <c r="B43" s="114" t="s">
        <v>203</v>
      </c>
      <c r="C43" s="110">
        <v>0</v>
      </c>
      <c r="D43" s="110">
        <v>0</v>
      </c>
      <c r="E43" s="110">
        <v>0</v>
      </c>
      <c r="F43" s="110">
        <v>0</v>
      </c>
      <c r="G43" s="110">
        <v>0</v>
      </c>
      <c r="H43" s="110">
        <v>0</v>
      </c>
      <c r="I43" s="110">
        <v>0</v>
      </c>
      <c r="J43" s="110">
        <v>0</v>
      </c>
      <c r="K43" s="110">
        <v>0</v>
      </c>
      <c r="L43" s="110">
        <v>0</v>
      </c>
      <c r="M43" s="110">
        <v>0</v>
      </c>
      <c r="N43" s="110">
        <v>0</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-24970.311989999998</v>
      </c>
      <c r="AJ43" s="110">
        <v>-20160.202720000001</v>
      </c>
      <c r="AK43" s="110">
        <v>-45130.514710000003</v>
      </c>
      <c r="AL43" s="110">
        <v>-31551</v>
      </c>
      <c r="AM43" s="110">
        <v>-76681.514710000003</v>
      </c>
      <c r="AN43" s="110">
        <v>-34335.34074</v>
      </c>
      <c r="AO43" s="110">
        <v>-65886.34074</v>
      </c>
      <c r="AP43" s="110">
        <v>-111016.85545</v>
      </c>
      <c r="AQ43" s="110">
        <v>-27096</v>
      </c>
      <c r="AR43" s="110">
        <v>-21475</v>
      </c>
      <c r="AS43" s="110">
        <v>-48571</v>
      </c>
      <c r="AT43" s="110">
        <v>-31419</v>
      </c>
      <c r="AU43" s="110">
        <v>-79990</v>
      </c>
      <c r="AV43" s="110">
        <v>-33740</v>
      </c>
      <c r="AW43" s="110">
        <v>-65159</v>
      </c>
      <c r="AX43" s="110">
        <v>-113730</v>
      </c>
      <c r="AY43" s="110">
        <v>-24542</v>
      </c>
      <c r="AZ43" s="110">
        <v>-18687</v>
      </c>
      <c r="BA43" s="110">
        <v>-43229</v>
      </c>
      <c r="BB43" s="110">
        <v>-27481</v>
      </c>
      <c r="BC43" s="110">
        <v>-70710</v>
      </c>
      <c r="BD43" s="110">
        <v>-27089</v>
      </c>
      <c r="BE43" s="110">
        <v>-54570</v>
      </c>
      <c r="BF43" s="110">
        <v>-97799</v>
      </c>
      <c r="BG43" s="110">
        <v>-22086</v>
      </c>
      <c r="BH43" s="110">
        <v>-20496</v>
      </c>
      <c r="BI43" s="110">
        <v>-42582</v>
      </c>
      <c r="BJ43" s="110">
        <v>-26585</v>
      </c>
      <c r="BK43" s="110">
        <v>-69167</v>
      </c>
      <c r="BL43" s="110">
        <v>-27402</v>
      </c>
      <c r="BM43" s="110">
        <v>-53987</v>
      </c>
      <c r="BN43" s="110">
        <v>-96569</v>
      </c>
      <c r="BO43" s="110">
        <v>-22401</v>
      </c>
      <c r="BP43" s="110">
        <v>-21143</v>
      </c>
      <c r="BQ43" s="110">
        <v>-43544</v>
      </c>
    </row>
    <row r="44" spans="2:69" x14ac:dyDescent="0.2">
      <c r="B44" s="114" t="s">
        <v>266</v>
      </c>
      <c r="C44" s="110">
        <v>-5889</v>
      </c>
      <c r="D44" s="110">
        <v>-7624</v>
      </c>
      <c r="E44" s="110">
        <v>-13513</v>
      </c>
      <c r="F44" s="110">
        <v>-12053</v>
      </c>
      <c r="G44" s="110">
        <v>-25566</v>
      </c>
      <c r="H44" s="110">
        <v>-15060</v>
      </c>
      <c r="I44" s="110">
        <v>-27113</v>
      </c>
      <c r="J44" s="110">
        <v>-40626</v>
      </c>
      <c r="K44" s="110">
        <v>-9858</v>
      </c>
      <c r="L44" s="110">
        <v>-10371</v>
      </c>
      <c r="M44" s="110">
        <v>-20229</v>
      </c>
      <c r="N44" s="110">
        <v>-17470</v>
      </c>
      <c r="O44" s="110">
        <v>-37699</v>
      </c>
      <c r="P44" s="110">
        <v>-16897</v>
      </c>
      <c r="Q44" s="110">
        <v>-34367</v>
      </c>
      <c r="R44" s="110">
        <v>-54596</v>
      </c>
      <c r="S44" s="110">
        <v>-9059</v>
      </c>
      <c r="T44" s="110">
        <v>-6917</v>
      </c>
      <c r="U44" s="110">
        <v>-15976</v>
      </c>
      <c r="V44" s="110">
        <v>-15409</v>
      </c>
      <c r="W44" s="110">
        <v>-31385</v>
      </c>
      <c r="X44" s="110">
        <v>-17419</v>
      </c>
      <c r="Y44" s="110">
        <v>-32828</v>
      </c>
      <c r="Z44" s="110">
        <v>-48804</v>
      </c>
      <c r="AA44" s="110">
        <v>-10675</v>
      </c>
      <c r="AB44" s="110">
        <v>-8260</v>
      </c>
      <c r="AC44" s="110">
        <v>-18935</v>
      </c>
      <c r="AD44" s="110">
        <v>-16436</v>
      </c>
      <c r="AE44" s="110">
        <v>-35371</v>
      </c>
      <c r="AF44" s="110">
        <v>-18787</v>
      </c>
      <c r="AG44" s="110">
        <v>-35223</v>
      </c>
      <c r="AH44" s="110">
        <v>-54158</v>
      </c>
      <c r="AI44" s="110">
        <v>-10907</v>
      </c>
      <c r="AJ44" s="110">
        <v>-9954</v>
      </c>
      <c r="AK44" s="110">
        <v>-20861</v>
      </c>
      <c r="AL44" s="110">
        <v>-19440</v>
      </c>
      <c r="AM44" s="110">
        <v>-40301</v>
      </c>
      <c r="AN44" s="110">
        <v>-18471</v>
      </c>
      <c r="AO44" s="110">
        <v>-37911</v>
      </c>
      <c r="AP44" s="110">
        <v>-58772</v>
      </c>
      <c r="AQ44" s="110">
        <v>-11089</v>
      </c>
      <c r="AR44" s="110">
        <v>-9120</v>
      </c>
      <c r="AS44" s="110">
        <v>-20209</v>
      </c>
      <c r="AT44" s="110">
        <v>-15586</v>
      </c>
      <c r="AU44" s="110">
        <v>-35795</v>
      </c>
      <c r="AV44" s="110">
        <v>-15891</v>
      </c>
      <c r="AW44" s="110">
        <v>-31477</v>
      </c>
      <c r="AX44" s="110">
        <v>-51686</v>
      </c>
      <c r="AY44" s="110">
        <v>-11009</v>
      </c>
      <c r="AZ44" s="110">
        <v>-8335</v>
      </c>
      <c r="BA44" s="110">
        <v>-19344</v>
      </c>
      <c r="BB44" s="110">
        <v>-17305</v>
      </c>
      <c r="BC44" s="110">
        <v>-36649</v>
      </c>
      <c r="BD44" s="110">
        <v>-16298</v>
      </c>
      <c r="BE44" s="110">
        <v>-33603</v>
      </c>
      <c r="BF44" s="110">
        <v>-52947</v>
      </c>
      <c r="BG44" s="110">
        <v>-10384</v>
      </c>
      <c r="BH44" s="110">
        <v>-8976</v>
      </c>
      <c r="BI44" s="110">
        <v>-19360</v>
      </c>
      <c r="BJ44" s="110">
        <v>-14277</v>
      </c>
      <c r="BK44" s="110">
        <v>-33637</v>
      </c>
      <c r="BL44" s="110">
        <v>-15538</v>
      </c>
      <c r="BM44" s="110">
        <v>-29815</v>
      </c>
      <c r="BN44" s="110">
        <v>-49175</v>
      </c>
      <c r="BO44" s="110">
        <v>-8685</v>
      </c>
      <c r="BP44" s="110">
        <v>-8378</v>
      </c>
      <c r="BQ44" s="110">
        <v>-17063</v>
      </c>
    </row>
    <row r="45" spans="2:69" x14ac:dyDescent="0.2">
      <c r="B45" s="114" t="s">
        <v>267</v>
      </c>
      <c r="C45" s="110">
        <v>0</v>
      </c>
      <c r="D45" s="110">
        <v>0</v>
      </c>
      <c r="E45" s="110">
        <v>0</v>
      </c>
      <c r="F45" s="110">
        <v>0</v>
      </c>
      <c r="G45" s="110">
        <v>0</v>
      </c>
      <c r="H45" s="110">
        <v>0</v>
      </c>
      <c r="I45" s="110">
        <v>0</v>
      </c>
      <c r="J45" s="110">
        <v>0</v>
      </c>
      <c r="K45" s="110">
        <v>0</v>
      </c>
      <c r="L45" s="110">
        <v>0</v>
      </c>
      <c r="M45" s="110">
        <v>0</v>
      </c>
      <c r="N45" s="110">
        <v>0</v>
      </c>
      <c r="O45" s="110">
        <v>0</v>
      </c>
      <c r="P45" s="110">
        <v>0</v>
      </c>
      <c r="Q45" s="110">
        <v>0</v>
      </c>
      <c r="R45" s="110">
        <v>0</v>
      </c>
      <c r="S45" s="110">
        <v>0</v>
      </c>
      <c r="T45" s="110">
        <v>0</v>
      </c>
      <c r="U45" s="110">
        <v>0</v>
      </c>
      <c r="V45" s="110">
        <v>0</v>
      </c>
      <c r="W45" s="110">
        <v>0</v>
      </c>
      <c r="X45" s="110">
        <v>0</v>
      </c>
      <c r="Y45" s="110">
        <v>0</v>
      </c>
      <c r="Z45" s="110">
        <v>0</v>
      </c>
      <c r="AA45" s="110">
        <v>0</v>
      </c>
      <c r="AB45" s="110">
        <v>0</v>
      </c>
      <c r="AC45" s="110">
        <v>0</v>
      </c>
      <c r="AD45" s="110">
        <v>0</v>
      </c>
      <c r="AE45" s="110">
        <v>0</v>
      </c>
      <c r="AF45" s="110">
        <v>0</v>
      </c>
      <c r="AG45" s="110">
        <v>0</v>
      </c>
      <c r="AH45" s="110">
        <v>0</v>
      </c>
      <c r="AI45" s="110">
        <v>0</v>
      </c>
      <c r="AJ45" s="110">
        <v>0</v>
      </c>
      <c r="AK45" s="110">
        <v>0</v>
      </c>
      <c r="AL45" s="110">
        <v>0</v>
      </c>
      <c r="AM45" s="110">
        <v>0</v>
      </c>
      <c r="AN45" s="110">
        <v>0</v>
      </c>
      <c r="AO45" s="110">
        <v>0</v>
      </c>
      <c r="AP45" s="110">
        <v>0</v>
      </c>
      <c r="AQ45" s="110">
        <v>0</v>
      </c>
      <c r="AR45" s="110">
        <v>0</v>
      </c>
      <c r="AS45" s="110">
        <v>0</v>
      </c>
      <c r="AT45" s="110">
        <v>0</v>
      </c>
      <c r="AU45" s="110">
        <v>0</v>
      </c>
      <c r="AV45" s="110">
        <v>-551</v>
      </c>
      <c r="AW45" s="110">
        <v>-551</v>
      </c>
      <c r="AX45" s="110">
        <v>-551</v>
      </c>
      <c r="AY45" s="110">
        <v>-200</v>
      </c>
      <c r="AZ45" s="110">
        <v>-88</v>
      </c>
      <c r="BA45" s="110">
        <v>-288</v>
      </c>
      <c r="BB45" s="110">
        <v>-65</v>
      </c>
      <c r="BC45" s="110">
        <v>-353</v>
      </c>
      <c r="BD45" s="110">
        <v>-34</v>
      </c>
      <c r="BE45" s="110">
        <v>-99</v>
      </c>
      <c r="BF45" s="110">
        <v>-387</v>
      </c>
      <c r="BG45" s="110">
        <v>-3</v>
      </c>
      <c r="BH45" s="110">
        <v>0</v>
      </c>
      <c r="BI45" s="110">
        <v>-3</v>
      </c>
      <c r="BJ45" s="110">
        <v>0</v>
      </c>
      <c r="BK45" s="110">
        <v>-3</v>
      </c>
      <c r="BL45" s="110">
        <v>0</v>
      </c>
      <c r="BM45" s="110">
        <v>0</v>
      </c>
      <c r="BN45" s="110">
        <v>-3</v>
      </c>
      <c r="BO45" s="110">
        <v>0</v>
      </c>
      <c r="BP45" s="110">
        <v>0</v>
      </c>
      <c r="BQ45" s="110">
        <v>0</v>
      </c>
    </row>
    <row r="46" spans="2:69" x14ac:dyDescent="0.2">
      <c r="B46" s="114" t="s">
        <v>204</v>
      </c>
      <c r="C46" s="110">
        <v>-18685</v>
      </c>
      <c r="D46" s="110">
        <v>-19774</v>
      </c>
      <c r="E46" s="110">
        <v>-38459</v>
      </c>
      <c r="F46" s="110">
        <v>-33890</v>
      </c>
      <c r="G46" s="110">
        <v>-72349</v>
      </c>
      <c r="H46" s="110">
        <v>-43712</v>
      </c>
      <c r="I46" s="110">
        <v>-77602</v>
      </c>
      <c r="J46" s="110">
        <v>-116061</v>
      </c>
      <c r="K46" s="110">
        <v>-18365</v>
      </c>
      <c r="L46" s="110">
        <v>-19908</v>
      </c>
      <c r="M46" s="110">
        <v>-38273</v>
      </c>
      <c r="N46" s="110">
        <v>-44367</v>
      </c>
      <c r="O46" s="110">
        <v>-82640</v>
      </c>
      <c r="P46" s="110">
        <v>-44469</v>
      </c>
      <c r="Q46" s="110">
        <v>-88836</v>
      </c>
      <c r="R46" s="110">
        <v>-127109</v>
      </c>
      <c r="S46" s="110">
        <v>-18732</v>
      </c>
      <c r="T46" s="110">
        <v>-19951</v>
      </c>
      <c r="U46" s="110">
        <v>-38683</v>
      </c>
      <c r="V46" s="110">
        <v>-46303</v>
      </c>
      <c r="W46" s="110">
        <v>-84986</v>
      </c>
      <c r="X46" s="110">
        <v>-53704</v>
      </c>
      <c r="Y46" s="110">
        <v>-100007</v>
      </c>
      <c r="Z46" s="110">
        <v>-138690</v>
      </c>
      <c r="AA46" s="110">
        <v>-29988</v>
      </c>
      <c r="AB46" s="110">
        <v>-28459</v>
      </c>
      <c r="AC46" s="110">
        <v>-58447</v>
      </c>
      <c r="AD46" s="110">
        <v>-42880</v>
      </c>
      <c r="AE46" s="110">
        <v>-101327</v>
      </c>
      <c r="AF46" s="110">
        <v>-45682</v>
      </c>
      <c r="AG46" s="110">
        <v>-88562</v>
      </c>
      <c r="AH46" s="110">
        <v>-147009</v>
      </c>
      <c r="AI46" s="110">
        <v>-32886</v>
      </c>
      <c r="AJ46" s="110">
        <v>-26663</v>
      </c>
      <c r="AK46" s="110">
        <v>-59549</v>
      </c>
      <c r="AL46" s="110">
        <v>-45687</v>
      </c>
      <c r="AM46" s="110">
        <v>-105236</v>
      </c>
      <c r="AN46" s="110">
        <v>-58436</v>
      </c>
      <c r="AO46" s="110">
        <v>-104123</v>
      </c>
      <c r="AP46" s="110">
        <v>-163672</v>
      </c>
      <c r="AQ46" s="110">
        <v>-26350</v>
      </c>
      <c r="AR46" s="110">
        <v>-26152</v>
      </c>
      <c r="AS46" s="110">
        <v>-52502</v>
      </c>
      <c r="AT46" s="110">
        <v>-53448</v>
      </c>
      <c r="AU46" s="110">
        <v>-105950</v>
      </c>
      <c r="AV46" s="110">
        <v>-63230</v>
      </c>
      <c r="AW46" s="110">
        <v>-116678</v>
      </c>
      <c r="AX46" s="110">
        <v>-169180</v>
      </c>
      <c r="AY46" s="110">
        <v>-23897</v>
      </c>
      <c r="AZ46" s="110">
        <v>-21307</v>
      </c>
      <c r="BA46" s="110">
        <v>-45204</v>
      </c>
      <c r="BB46" s="110">
        <v>-54942</v>
      </c>
      <c r="BC46" s="110">
        <v>-100146</v>
      </c>
      <c r="BD46" s="110">
        <v>-48712</v>
      </c>
      <c r="BE46" s="110">
        <v>-103654</v>
      </c>
      <c r="BF46" s="110">
        <v>-148858</v>
      </c>
      <c r="BG46" s="110">
        <v>-22451</v>
      </c>
      <c r="BH46" s="110">
        <v>-25093</v>
      </c>
      <c r="BI46" s="110">
        <v>-47544</v>
      </c>
      <c r="BJ46" s="110">
        <v>-36051</v>
      </c>
      <c r="BK46" s="110">
        <v>-83595</v>
      </c>
      <c r="BL46" s="110">
        <v>-41579</v>
      </c>
      <c r="BM46" s="110">
        <v>-77630</v>
      </c>
      <c r="BN46" s="110">
        <v>-125174</v>
      </c>
      <c r="BO46" s="110">
        <v>-21123</v>
      </c>
      <c r="BP46" s="110">
        <v>-25895</v>
      </c>
      <c r="BQ46" s="110">
        <v>-47018</v>
      </c>
    </row>
    <row r="47" spans="2:69" x14ac:dyDescent="0.2">
      <c r="B47" s="114" t="s">
        <v>200</v>
      </c>
      <c r="C47" s="110">
        <v>0</v>
      </c>
      <c r="D47" s="110">
        <v>0</v>
      </c>
      <c r="E47" s="110">
        <v>0</v>
      </c>
      <c r="F47" s="110">
        <v>0</v>
      </c>
      <c r="G47" s="110">
        <v>0</v>
      </c>
      <c r="H47" s="110">
        <v>0</v>
      </c>
      <c r="I47" s="110">
        <v>0</v>
      </c>
      <c r="J47" s="110">
        <v>0</v>
      </c>
      <c r="K47" s="110">
        <v>0</v>
      </c>
      <c r="L47" s="110">
        <v>0</v>
      </c>
      <c r="M47" s="110">
        <v>0</v>
      </c>
      <c r="N47" s="110">
        <v>0</v>
      </c>
      <c r="O47" s="110">
        <v>0</v>
      </c>
      <c r="P47" s="110">
        <v>0</v>
      </c>
      <c r="Q47" s="110">
        <v>0</v>
      </c>
      <c r="R47" s="110">
        <v>0</v>
      </c>
      <c r="S47" s="110">
        <v>0</v>
      </c>
      <c r="T47" s="110">
        <v>0</v>
      </c>
      <c r="U47" s="110">
        <v>0</v>
      </c>
      <c r="V47" s="110">
        <v>0</v>
      </c>
      <c r="W47" s="110">
        <v>0</v>
      </c>
      <c r="X47" s="110">
        <v>0</v>
      </c>
      <c r="Y47" s="110">
        <v>0</v>
      </c>
      <c r="Z47" s="110">
        <v>0</v>
      </c>
      <c r="AA47" s="110">
        <v>0</v>
      </c>
      <c r="AB47" s="110">
        <v>0</v>
      </c>
      <c r="AC47" s="110">
        <v>0</v>
      </c>
      <c r="AD47" s="110">
        <v>0</v>
      </c>
      <c r="AE47" s="110">
        <v>0</v>
      </c>
      <c r="AF47" s="110">
        <v>0</v>
      </c>
      <c r="AG47" s="110">
        <v>0</v>
      </c>
      <c r="AH47" s="110">
        <v>0</v>
      </c>
      <c r="AI47" s="110">
        <v>0</v>
      </c>
      <c r="AJ47" s="110">
        <v>0</v>
      </c>
      <c r="AK47" s="110">
        <v>0</v>
      </c>
      <c r="AL47" s="110">
        <v>0</v>
      </c>
      <c r="AM47" s="110">
        <v>0</v>
      </c>
      <c r="AN47" s="110">
        <v>0</v>
      </c>
      <c r="AO47" s="110">
        <v>0</v>
      </c>
      <c r="AP47" s="110">
        <v>0</v>
      </c>
      <c r="AQ47" s="110">
        <v>-7722</v>
      </c>
      <c r="AR47" s="110">
        <v>-8456</v>
      </c>
      <c r="AS47" s="110">
        <v>-16178</v>
      </c>
      <c r="AT47" s="110">
        <v>-8720</v>
      </c>
      <c r="AU47" s="110">
        <v>-24898</v>
      </c>
      <c r="AV47" s="110">
        <v>-8742</v>
      </c>
      <c r="AW47" s="110">
        <v>-17462</v>
      </c>
      <c r="AX47" s="110">
        <v>-33640</v>
      </c>
      <c r="AY47" s="110">
        <v>-9210</v>
      </c>
      <c r="AZ47" s="110">
        <v>-9724</v>
      </c>
      <c r="BA47" s="110">
        <v>-18934</v>
      </c>
      <c r="BB47" s="110">
        <v>-9950</v>
      </c>
      <c r="BC47" s="110">
        <v>-28884</v>
      </c>
      <c r="BD47" s="110">
        <v>-10438</v>
      </c>
      <c r="BE47" s="110">
        <v>-20388</v>
      </c>
      <c r="BF47" s="110">
        <v>-39322</v>
      </c>
      <c r="BG47" s="110">
        <v>-10540</v>
      </c>
      <c r="BH47" s="110">
        <v>-9800</v>
      </c>
      <c r="BI47" s="110">
        <v>-20340</v>
      </c>
      <c r="BJ47" s="110">
        <v>-10029</v>
      </c>
      <c r="BK47" s="110">
        <v>-30369</v>
      </c>
      <c r="BL47" s="110">
        <v>-9901</v>
      </c>
      <c r="BM47" s="110">
        <v>-19930</v>
      </c>
      <c r="BN47" s="110">
        <v>-40270</v>
      </c>
      <c r="BO47" s="110">
        <v>-9424</v>
      </c>
      <c r="BP47" s="110">
        <v>-10406</v>
      </c>
      <c r="BQ47" s="110">
        <v>-19830</v>
      </c>
    </row>
    <row r="48" spans="2:69" x14ac:dyDescent="0.2">
      <c r="B48" s="114" t="s">
        <v>134</v>
      </c>
      <c r="C48" s="110">
        <v>0</v>
      </c>
      <c r="D48" s="110">
        <v>0</v>
      </c>
      <c r="E48" s="110">
        <v>0</v>
      </c>
      <c r="F48" s="110">
        <v>0</v>
      </c>
      <c r="G48" s="110">
        <v>0</v>
      </c>
      <c r="H48" s="110">
        <v>0</v>
      </c>
      <c r="I48" s="110">
        <v>0</v>
      </c>
      <c r="J48" s="110">
        <v>0</v>
      </c>
      <c r="K48" s="110">
        <v>0</v>
      </c>
      <c r="L48" s="110">
        <v>0</v>
      </c>
      <c r="M48" s="110">
        <v>0</v>
      </c>
      <c r="N48" s="110">
        <v>0</v>
      </c>
      <c r="O48" s="110">
        <v>0</v>
      </c>
      <c r="P48" s="110">
        <v>0</v>
      </c>
      <c r="Q48" s="110">
        <v>0</v>
      </c>
      <c r="R48" s="110">
        <v>0</v>
      </c>
      <c r="S48" s="110">
        <v>0</v>
      </c>
      <c r="T48" s="110">
        <v>0</v>
      </c>
      <c r="U48" s="110">
        <v>0</v>
      </c>
      <c r="V48" s="110">
        <v>0</v>
      </c>
      <c r="W48" s="110">
        <v>0</v>
      </c>
      <c r="X48" s="110">
        <v>0</v>
      </c>
      <c r="Y48" s="110">
        <v>0</v>
      </c>
      <c r="Z48" s="110">
        <v>0</v>
      </c>
      <c r="AA48" s="110">
        <v>0</v>
      </c>
      <c r="AB48" s="110">
        <v>0</v>
      </c>
      <c r="AC48" s="110">
        <v>0</v>
      </c>
      <c r="AD48" s="110">
        <v>0</v>
      </c>
      <c r="AE48" s="110">
        <v>0</v>
      </c>
      <c r="AF48" s="110">
        <v>0</v>
      </c>
      <c r="AG48" s="110">
        <v>0</v>
      </c>
      <c r="AH48" s="110">
        <v>0</v>
      </c>
      <c r="AI48" s="110">
        <v>-726.49410999999998</v>
      </c>
      <c r="AJ48" s="110">
        <v>-764.24288999999999</v>
      </c>
      <c r="AK48" s="110">
        <v>-1490.7370000000001</v>
      </c>
      <c r="AL48" s="110">
        <v>-737</v>
      </c>
      <c r="AM48" s="110">
        <v>-2227.7370000000001</v>
      </c>
      <c r="AN48" s="110">
        <v>-710.48926000000006</v>
      </c>
      <c r="AO48" s="110">
        <v>-1447.4892600000001</v>
      </c>
      <c r="AP48" s="110">
        <v>-2938.2262600000004</v>
      </c>
      <c r="AQ48" s="110">
        <v>-894</v>
      </c>
      <c r="AR48" s="110">
        <v>-1010</v>
      </c>
      <c r="AS48" s="110">
        <v>-1904</v>
      </c>
      <c r="AT48" s="110">
        <v>-1145</v>
      </c>
      <c r="AU48" s="110">
        <v>-3049</v>
      </c>
      <c r="AV48" s="110">
        <v>-1229</v>
      </c>
      <c r="AW48" s="110">
        <v>-2374</v>
      </c>
      <c r="AX48" s="110">
        <v>-4278</v>
      </c>
      <c r="AY48" s="110">
        <v>-1281</v>
      </c>
      <c r="AZ48" s="110">
        <v>-1315</v>
      </c>
      <c r="BA48" s="110">
        <v>-2596</v>
      </c>
      <c r="BB48" s="110">
        <v>-1407</v>
      </c>
      <c r="BC48" s="110">
        <v>-4003</v>
      </c>
      <c r="BD48" s="110">
        <v>-1444</v>
      </c>
      <c r="BE48" s="110">
        <v>-2851</v>
      </c>
      <c r="BF48" s="110">
        <v>-5447</v>
      </c>
      <c r="BG48" s="110">
        <v>-1213</v>
      </c>
      <c r="BH48" s="110">
        <v>-1096</v>
      </c>
      <c r="BI48" s="110">
        <v>-2309</v>
      </c>
      <c r="BJ48" s="110">
        <v>-1062</v>
      </c>
      <c r="BK48" s="110">
        <v>-3371</v>
      </c>
      <c r="BL48" s="110">
        <v>-1053</v>
      </c>
      <c r="BM48" s="110">
        <v>-2115</v>
      </c>
      <c r="BN48" s="110">
        <v>-4424</v>
      </c>
      <c r="BO48" s="110">
        <v>-1039</v>
      </c>
      <c r="BP48" s="110">
        <v>-1026</v>
      </c>
      <c r="BQ48" s="110">
        <v>-2065</v>
      </c>
    </row>
    <row r="49" spans="2:69" x14ac:dyDescent="0.2">
      <c r="B49" s="114" t="s">
        <v>293</v>
      </c>
      <c r="C49" s="110">
        <v>0</v>
      </c>
      <c r="D49" s="110">
        <v>0</v>
      </c>
      <c r="E49" s="110">
        <v>0</v>
      </c>
      <c r="F49" s="110">
        <v>0</v>
      </c>
      <c r="G49" s="110">
        <v>0</v>
      </c>
      <c r="H49" s="110">
        <v>0</v>
      </c>
      <c r="I49" s="110">
        <v>0</v>
      </c>
      <c r="J49" s="110">
        <v>0</v>
      </c>
      <c r="K49" s="110">
        <v>0</v>
      </c>
      <c r="L49" s="110">
        <v>0</v>
      </c>
      <c r="M49" s="110">
        <v>0</v>
      </c>
      <c r="N49" s="110">
        <v>0</v>
      </c>
      <c r="O49" s="110">
        <v>0</v>
      </c>
      <c r="P49" s="110">
        <v>0</v>
      </c>
      <c r="Q49" s="110">
        <v>0</v>
      </c>
      <c r="R49" s="110">
        <v>0</v>
      </c>
      <c r="S49" s="110">
        <v>0</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10">
        <v>0</v>
      </c>
      <c r="AM49" s="110">
        <v>0</v>
      </c>
      <c r="AN49" s="110">
        <v>0</v>
      </c>
      <c r="AO49" s="110">
        <v>0</v>
      </c>
      <c r="AP49" s="110">
        <v>0</v>
      </c>
      <c r="AQ49" s="110">
        <v>0</v>
      </c>
      <c r="AR49" s="110">
        <v>0</v>
      </c>
      <c r="AS49" s="110">
        <v>0</v>
      </c>
      <c r="AT49" s="110">
        <v>0</v>
      </c>
      <c r="AU49" s="110">
        <v>0</v>
      </c>
      <c r="AV49" s="110">
        <v>0</v>
      </c>
      <c r="AW49" s="110">
        <v>0</v>
      </c>
      <c r="AX49" s="110">
        <v>-16408</v>
      </c>
      <c r="AY49" s="110">
        <v>-5108</v>
      </c>
      <c r="AZ49" s="110">
        <v>-5542</v>
      </c>
      <c r="BA49" s="110">
        <v>-10650</v>
      </c>
      <c r="BB49" s="110">
        <v>0</v>
      </c>
      <c r="BC49" s="110">
        <v>0</v>
      </c>
      <c r="BD49" s="110">
        <v>0</v>
      </c>
      <c r="BE49" s="110">
        <v>-9758</v>
      </c>
      <c r="BF49" s="110">
        <v>-20408</v>
      </c>
      <c r="BG49" s="110">
        <v>-2729</v>
      </c>
      <c r="BH49" s="110">
        <v>-2128</v>
      </c>
      <c r="BI49" s="110">
        <v>-4857</v>
      </c>
      <c r="BJ49" s="110">
        <v>-2619</v>
      </c>
      <c r="BK49" s="110">
        <v>-7476</v>
      </c>
      <c r="BL49" s="110">
        <v>-2852</v>
      </c>
      <c r="BM49" s="110">
        <v>-5471</v>
      </c>
      <c r="BN49" s="110">
        <v>-10328</v>
      </c>
      <c r="BO49" s="110">
        <v>-2580</v>
      </c>
      <c r="BP49" s="110">
        <v>-2336</v>
      </c>
      <c r="BQ49" s="110">
        <v>-4916</v>
      </c>
    </row>
    <row r="50" spans="2:69" x14ac:dyDescent="0.2">
      <c r="B50" s="114" t="s">
        <v>294</v>
      </c>
      <c r="C50" s="110">
        <v>0</v>
      </c>
      <c r="D50" s="110">
        <v>0</v>
      </c>
      <c r="E50" s="110">
        <v>0</v>
      </c>
      <c r="F50" s="110">
        <v>0</v>
      </c>
      <c r="G50" s="110">
        <v>0</v>
      </c>
      <c r="H50" s="110">
        <v>0</v>
      </c>
      <c r="I50" s="110">
        <v>0</v>
      </c>
      <c r="J50" s="110">
        <v>0</v>
      </c>
      <c r="K50" s="110">
        <v>0</v>
      </c>
      <c r="L50" s="110">
        <v>0</v>
      </c>
      <c r="M50" s="110">
        <v>0</v>
      </c>
      <c r="N50" s="110">
        <v>0</v>
      </c>
      <c r="O50" s="110">
        <v>0</v>
      </c>
      <c r="P50" s="110">
        <v>0</v>
      </c>
      <c r="Q50" s="110">
        <v>0</v>
      </c>
      <c r="R50" s="110">
        <v>0</v>
      </c>
      <c r="S50" s="110">
        <v>0</v>
      </c>
      <c r="T50" s="110">
        <v>0</v>
      </c>
      <c r="U50" s="110">
        <v>0</v>
      </c>
      <c r="V50" s="110">
        <v>0</v>
      </c>
      <c r="W50" s="110">
        <v>0</v>
      </c>
      <c r="X50" s="110">
        <v>0</v>
      </c>
      <c r="Y50" s="110">
        <v>0</v>
      </c>
      <c r="Z50" s="110">
        <v>0</v>
      </c>
      <c r="AA50" s="110">
        <v>0</v>
      </c>
      <c r="AB50" s="110">
        <v>0</v>
      </c>
      <c r="AC50" s="110">
        <v>0</v>
      </c>
      <c r="AD50" s="110">
        <v>0</v>
      </c>
      <c r="AE50" s="110">
        <v>0</v>
      </c>
      <c r="AF50" s="110">
        <v>0</v>
      </c>
      <c r="AG50" s="110">
        <v>0</v>
      </c>
      <c r="AH50" s="110">
        <v>0</v>
      </c>
      <c r="AI50" s="110">
        <v>0</v>
      </c>
      <c r="AJ50" s="110">
        <v>0</v>
      </c>
      <c r="AK50" s="110">
        <v>0</v>
      </c>
      <c r="AL50" s="110">
        <v>0</v>
      </c>
      <c r="AM50" s="110">
        <v>0</v>
      </c>
      <c r="AN50" s="110">
        <v>0</v>
      </c>
      <c r="AO50" s="110">
        <v>0</v>
      </c>
      <c r="AP50" s="110">
        <v>0</v>
      </c>
      <c r="AQ50" s="110">
        <v>0</v>
      </c>
      <c r="AR50" s="110">
        <v>0</v>
      </c>
      <c r="AS50" s="110">
        <v>0</v>
      </c>
      <c r="AT50" s="110">
        <v>0</v>
      </c>
      <c r="AU50" s="110">
        <v>0</v>
      </c>
      <c r="AV50" s="110">
        <v>0</v>
      </c>
      <c r="AW50" s="110">
        <v>0</v>
      </c>
      <c r="AX50" s="110">
        <v>-4573</v>
      </c>
      <c r="AY50" s="110">
        <v>-1018</v>
      </c>
      <c r="AZ50" s="110">
        <v>-1087</v>
      </c>
      <c r="BA50" s="110">
        <v>-2105</v>
      </c>
      <c r="BB50" s="110">
        <v>0</v>
      </c>
      <c r="BC50" s="110">
        <v>0</v>
      </c>
      <c r="BD50" s="110">
        <v>0</v>
      </c>
      <c r="BE50" s="110">
        <v>-2598</v>
      </c>
      <c r="BF50" s="110">
        <v>-4703</v>
      </c>
      <c r="BG50" s="110">
        <v>-1076</v>
      </c>
      <c r="BH50" s="110">
        <v>-1286</v>
      </c>
      <c r="BI50" s="110">
        <v>-2362</v>
      </c>
      <c r="BJ50" s="110">
        <v>-1514</v>
      </c>
      <c r="BK50" s="110">
        <v>-3876</v>
      </c>
      <c r="BL50" s="110">
        <v>-1272</v>
      </c>
      <c r="BM50" s="110">
        <v>-2786</v>
      </c>
      <c r="BN50" s="110">
        <v>-5148</v>
      </c>
      <c r="BO50" s="110">
        <v>-1271</v>
      </c>
      <c r="BP50" s="110">
        <v>-1627</v>
      </c>
      <c r="BQ50" s="110">
        <v>-2898</v>
      </c>
    </row>
    <row r="51" spans="2:69" x14ac:dyDescent="0.2">
      <c r="B51" s="114" t="s">
        <v>208</v>
      </c>
      <c r="C51" s="110">
        <v>-26796</v>
      </c>
      <c r="D51" s="110">
        <v>-30947</v>
      </c>
      <c r="E51" s="110">
        <v>-57743</v>
      </c>
      <c r="F51" s="110">
        <v>-35696</v>
      </c>
      <c r="G51" s="110">
        <v>-93439</v>
      </c>
      <c r="H51" s="110">
        <v>-37188</v>
      </c>
      <c r="I51" s="110">
        <v>-72884</v>
      </c>
      <c r="J51" s="110">
        <v>-130627</v>
      </c>
      <c r="K51" s="110">
        <v>-30697</v>
      </c>
      <c r="L51" s="110">
        <v>-28031</v>
      </c>
      <c r="M51" s="110">
        <v>-58728</v>
      </c>
      <c r="N51" s="110">
        <v>-34492</v>
      </c>
      <c r="O51" s="110">
        <v>-93220</v>
      </c>
      <c r="P51" s="110">
        <v>-32846</v>
      </c>
      <c r="Q51" s="110">
        <v>-67338</v>
      </c>
      <c r="R51" s="110">
        <v>-126066</v>
      </c>
      <c r="S51" s="110">
        <v>-29815</v>
      </c>
      <c r="T51" s="110">
        <v>-28392</v>
      </c>
      <c r="U51" s="110">
        <v>-58207</v>
      </c>
      <c r="V51" s="110">
        <v>-42497</v>
      </c>
      <c r="W51" s="110">
        <v>-100704</v>
      </c>
      <c r="X51" s="110">
        <v>-42593</v>
      </c>
      <c r="Y51" s="110">
        <v>-85090</v>
      </c>
      <c r="Z51" s="110">
        <v>-143297</v>
      </c>
      <c r="AA51" s="110">
        <v>-39204</v>
      </c>
      <c r="AB51" s="110">
        <v>-36832</v>
      </c>
      <c r="AC51" s="110">
        <v>-76036</v>
      </c>
      <c r="AD51" s="110">
        <v>-43133</v>
      </c>
      <c r="AE51" s="110">
        <v>-119169</v>
      </c>
      <c r="AF51" s="110">
        <v>-48120</v>
      </c>
      <c r="AG51" s="110">
        <v>-91253</v>
      </c>
      <c r="AH51" s="110">
        <v>-167289</v>
      </c>
      <c r="AI51" s="110">
        <v>-21843.990959999996</v>
      </c>
      <c r="AJ51" s="110">
        <v>-20821.977500000008</v>
      </c>
      <c r="AK51" s="110">
        <v>-42665.968460000004</v>
      </c>
      <c r="AL51" s="110">
        <v>-21801</v>
      </c>
      <c r="AM51" s="110">
        <v>-64466.968460000004</v>
      </c>
      <c r="AN51" s="110">
        <v>-21823.169999999984</v>
      </c>
      <c r="AO51" s="110">
        <v>-43624.169999999984</v>
      </c>
      <c r="AP51" s="110">
        <v>-86290.138459999987</v>
      </c>
      <c r="AQ51" s="110">
        <v>-16783</v>
      </c>
      <c r="AR51" s="110">
        <v>-15901</v>
      </c>
      <c r="AS51" s="110">
        <v>-32684</v>
      </c>
      <c r="AT51" s="110">
        <v>-14203</v>
      </c>
      <c r="AU51" s="110">
        <v>-46887</v>
      </c>
      <c r="AV51" s="110">
        <v>-17596</v>
      </c>
      <c r="AW51" s="110">
        <v>-31799</v>
      </c>
      <c r="AX51" s="110">
        <v>-43502</v>
      </c>
      <c r="AY51" s="110">
        <v>-12301</v>
      </c>
      <c r="AZ51" s="110">
        <v>-12113</v>
      </c>
      <c r="BA51" s="110">
        <v>-24414</v>
      </c>
      <c r="BB51" s="110">
        <v>-20033</v>
      </c>
      <c r="BC51" s="110">
        <v>-57202</v>
      </c>
      <c r="BD51" s="110">
        <v>-18746</v>
      </c>
      <c r="BE51" s="110">
        <v>-26423</v>
      </c>
      <c r="BF51" s="110">
        <v>-50837</v>
      </c>
      <c r="BG51" s="110">
        <v>-11978</v>
      </c>
      <c r="BH51" s="110">
        <v>-16550</v>
      </c>
      <c r="BI51" s="110">
        <v>-28528</v>
      </c>
      <c r="BJ51" s="110">
        <v>-14538</v>
      </c>
      <c r="BK51" s="110">
        <v>-43066</v>
      </c>
      <c r="BL51" s="110">
        <v>-12797</v>
      </c>
      <c r="BM51" s="110">
        <v>-27335</v>
      </c>
      <c r="BN51" s="110">
        <v>-55863</v>
      </c>
      <c r="BO51" s="110">
        <v>-10943</v>
      </c>
      <c r="BP51" s="110">
        <v>-22231</v>
      </c>
      <c r="BQ51" s="110">
        <v>-33174</v>
      </c>
    </row>
    <row r="52" spans="2:69" x14ac:dyDescent="0.2">
      <c r="B52" s="90" t="s">
        <v>252</v>
      </c>
      <c r="C52" s="102">
        <v>-66079</v>
      </c>
      <c r="D52" s="102">
        <v>-72526</v>
      </c>
      <c r="E52" s="102">
        <v>-138605</v>
      </c>
      <c r="F52" s="102">
        <v>-99877</v>
      </c>
      <c r="G52" s="102">
        <v>-238482</v>
      </c>
      <c r="H52" s="102">
        <v>-117793</v>
      </c>
      <c r="I52" s="102">
        <v>-217670</v>
      </c>
      <c r="J52" s="102">
        <v>-356275</v>
      </c>
      <c r="K52" s="102">
        <v>-75990</v>
      </c>
      <c r="L52" s="102">
        <v>-69953</v>
      </c>
      <c r="M52" s="102">
        <v>-145943</v>
      </c>
      <c r="N52" s="102">
        <v>-116412</v>
      </c>
      <c r="O52" s="102">
        <v>-262355</v>
      </c>
      <c r="P52" s="102">
        <v>-114655</v>
      </c>
      <c r="Q52" s="102">
        <v>-231067</v>
      </c>
      <c r="R52" s="102">
        <v>-377010</v>
      </c>
      <c r="S52" s="102">
        <v>-70620</v>
      </c>
      <c r="T52" s="102">
        <v>-66486</v>
      </c>
      <c r="U52" s="102">
        <v>-137106</v>
      </c>
      <c r="V52" s="102">
        <v>-123660</v>
      </c>
      <c r="W52" s="102">
        <v>-260766</v>
      </c>
      <c r="X52" s="102">
        <v>-135330</v>
      </c>
      <c r="Y52" s="102">
        <v>-258990</v>
      </c>
      <c r="Z52" s="102">
        <v>-396096</v>
      </c>
      <c r="AA52" s="102">
        <v>-97113</v>
      </c>
      <c r="AB52" s="102">
        <v>-87899</v>
      </c>
      <c r="AC52" s="102">
        <v>-185012</v>
      </c>
      <c r="AD52" s="102">
        <v>-125462</v>
      </c>
      <c r="AE52" s="102">
        <v>-310474</v>
      </c>
      <c r="AF52" s="102">
        <v>-140491</v>
      </c>
      <c r="AG52" s="102">
        <v>-265953</v>
      </c>
      <c r="AH52" s="102">
        <v>-450965</v>
      </c>
      <c r="AI52" s="102">
        <v>-113458</v>
      </c>
      <c r="AJ52" s="102">
        <v>-96403</v>
      </c>
      <c r="AK52" s="102">
        <v>-209861</v>
      </c>
      <c r="AL52" s="102">
        <v>-146927</v>
      </c>
      <c r="AM52" s="102">
        <v>-356788</v>
      </c>
      <c r="AN52" s="102">
        <v>-164432</v>
      </c>
      <c r="AO52" s="102">
        <v>-311359</v>
      </c>
      <c r="AP52" s="102">
        <v>-521220</v>
      </c>
      <c r="AQ52" s="102">
        <v>-111714</v>
      </c>
      <c r="AR52" s="102">
        <v>-101856</v>
      </c>
      <c r="AS52" s="102">
        <v>-213570</v>
      </c>
      <c r="AT52" s="102">
        <v>-155506</v>
      </c>
      <c r="AU52" s="102">
        <v>-369076</v>
      </c>
      <c r="AV52" s="102">
        <v>-174668</v>
      </c>
      <c r="AW52" s="102">
        <v>-330174</v>
      </c>
      <c r="AX52" s="102">
        <v>-543744</v>
      </c>
      <c r="AY52" s="102">
        <v>-114332</v>
      </c>
      <c r="AZ52" s="102">
        <v>-95959</v>
      </c>
      <c r="BA52" s="102">
        <v>-210291</v>
      </c>
      <c r="BB52" s="102">
        <v>-161135</v>
      </c>
      <c r="BC52" s="102">
        <v>-371426</v>
      </c>
      <c r="BD52" s="102">
        <v>-152283</v>
      </c>
      <c r="BE52" s="102">
        <v>-313418</v>
      </c>
      <c r="BF52" s="102">
        <v>-523709</v>
      </c>
      <c r="BG52" s="102">
        <v>-104675</v>
      </c>
      <c r="BH52" s="102">
        <v>-107538</v>
      </c>
      <c r="BI52" s="102">
        <v>-212213</v>
      </c>
      <c r="BJ52" s="102">
        <v>-133706</v>
      </c>
      <c r="BK52" s="102">
        <v>-345919</v>
      </c>
      <c r="BL52" s="102">
        <v>-144655</v>
      </c>
      <c r="BM52" s="102">
        <v>-278361</v>
      </c>
      <c r="BN52" s="102">
        <v>-490574</v>
      </c>
      <c r="BO52" s="102">
        <v>-107002</v>
      </c>
      <c r="BP52" s="102">
        <v>-116546</v>
      </c>
      <c r="BQ52" s="102">
        <v>-223548</v>
      </c>
    </row>
    <row r="54" spans="2:69" x14ac:dyDescent="0.2">
      <c r="B54" s="111" t="s">
        <v>120</v>
      </c>
      <c r="C54" s="112" t="s">
        <v>88</v>
      </c>
      <c r="D54" s="112" t="s">
        <v>89</v>
      </c>
      <c r="E54" s="112" t="s">
        <v>11</v>
      </c>
      <c r="F54" s="112" t="s">
        <v>90</v>
      </c>
      <c r="G54" s="112" t="s">
        <v>12</v>
      </c>
      <c r="H54" s="112" t="s">
        <v>91</v>
      </c>
      <c r="I54" s="112" t="s">
        <v>13</v>
      </c>
      <c r="J54" s="112">
        <v>2009</v>
      </c>
      <c r="K54" s="112" t="s">
        <v>92</v>
      </c>
      <c r="L54" s="112" t="s">
        <v>93</v>
      </c>
      <c r="M54" s="112" t="s">
        <v>15</v>
      </c>
      <c r="N54" s="112" t="s">
        <v>94</v>
      </c>
      <c r="O54" s="112" t="s">
        <v>16</v>
      </c>
      <c r="P54" s="112" t="s">
        <v>95</v>
      </c>
      <c r="Q54" s="112" t="s">
        <v>17</v>
      </c>
      <c r="R54" s="112">
        <v>2010</v>
      </c>
      <c r="S54" s="112" t="s">
        <v>96</v>
      </c>
      <c r="T54" s="112" t="s">
        <v>97</v>
      </c>
      <c r="U54" s="112" t="s">
        <v>19</v>
      </c>
      <c r="V54" s="112" t="s">
        <v>98</v>
      </c>
      <c r="W54" s="112" t="s">
        <v>20</v>
      </c>
      <c r="X54" s="112" t="s">
        <v>99</v>
      </c>
      <c r="Y54" s="112" t="s">
        <v>21</v>
      </c>
      <c r="Z54" s="112">
        <v>2011</v>
      </c>
      <c r="AA54" s="112" t="s">
        <v>100</v>
      </c>
      <c r="AB54" s="112" t="s">
        <v>101</v>
      </c>
      <c r="AC54" s="112" t="s">
        <v>23</v>
      </c>
      <c r="AD54" s="112" t="s">
        <v>102</v>
      </c>
      <c r="AE54" s="112" t="s">
        <v>24</v>
      </c>
      <c r="AF54" s="112" t="s">
        <v>103</v>
      </c>
      <c r="AG54" s="112" t="s">
        <v>25</v>
      </c>
      <c r="AH54" s="112" t="s">
        <v>26</v>
      </c>
      <c r="AI54" s="112" t="s">
        <v>104</v>
      </c>
      <c r="AJ54" s="112" t="s">
        <v>219</v>
      </c>
      <c r="AK54" s="112" t="s">
        <v>220</v>
      </c>
      <c r="AL54" s="112" t="s">
        <v>223</v>
      </c>
      <c r="AM54" s="112" t="s">
        <v>221</v>
      </c>
      <c r="AN54" s="112" t="s">
        <v>236</v>
      </c>
      <c r="AO54" s="112" t="s">
        <v>237</v>
      </c>
      <c r="AP54" s="112" t="s">
        <v>238</v>
      </c>
      <c r="AQ54" s="112" t="s">
        <v>244</v>
      </c>
      <c r="AR54" s="112" t="s">
        <v>258</v>
      </c>
      <c r="AS54" s="112" t="s">
        <v>259</v>
      </c>
      <c r="AT54" s="112" t="s">
        <v>260</v>
      </c>
      <c r="AU54" s="112" t="s">
        <v>261</v>
      </c>
      <c r="AV54" s="112" t="s">
        <v>262</v>
      </c>
      <c r="AW54" s="112" t="s">
        <v>263</v>
      </c>
      <c r="AX54" s="119" t="s">
        <v>264</v>
      </c>
      <c r="AY54" s="112" t="s">
        <v>278</v>
      </c>
      <c r="AZ54" s="119" t="s">
        <v>280</v>
      </c>
      <c r="BA54" s="112" t="s">
        <v>281</v>
      </c>
      <c r="BB54" s="112" t="s">
        <v>282</v>
      </c>
      <c r="BC54" s="112" t="s">
        <v>283</v>
      </c>
      <c r="BD54" s="112" t="s">
        <v>289</v>
      </c>
      <c r="BE54" s="112" t="s">
        <v>290</v>
      </c>
      <c r="BF54" s="112" t="s">
        <v>288</v>
      </c>
      <c r="BG54" s="112" t="s">
        <v>307</v>
      </c>
      <c r="BH54" s="112" t="s">
        <v>309</v>
      </c>
      <c r="BI54" s="112" t="s">
        <v>310</v>
      </c>
      <c r="BJ54" s="112" t="s">
        <v>314</v>
      </c>
      <c r="BK54" s="112" t="s">
        <v>313</v>
      </c>
      <c r="BL54" s="112" t="s">
        <v>318</v>
      </c>
      <c r="BM54" s="112" t="s">
        <v>316</v>
      </c>
      <c r="BN54" s="112" t="s">
        <v>317</v>
      </c>
      <c r="BO54" s="112" t="s">
        <v>319</v>
      </c>
      <c r="BP54" s="112" t="s">
        <v>320</v>
      </c>
      <c r="BQ54" s="112" t="s">
        <v>321</v>
      </c>
    </row>
    <row r="55" spans="2:69" x14ac:dyDescent="0.2">
      <c r="B55" s="114" t="s">
        <v>200</v>
      </c>
      <c r="C55" s="110">
        <v>0</v>
      </c>
      <c r="D55" s="110">
        <v>0</v>
      </c>
      <c r="E55" s="110">
        <v>0</v>
      </c>
      <c r="F55" s="110">
        <v>0</v>
      </c>
      <c r="G55" s="110">
        <v>0</v>
      </c>
      <c r="H55" s="110">
        <v>0</v>
      </c>
      <c r="I55" s="110">
        <v>0</v>
      </c>
      <c r="J55" s="110">
        <v>0</v>
      </c>
      <c r="K55" s="110">
        <v>0</v>
      </c>
      <c r="L55" s="110">
        <v>0</v>
      </c>
      <c r="M55" s="110">
        <v>0</v>
      </c>
      <c r="N55" s="110">
        <v>0</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-10875</v>
      </c>
      <c r="AJ55" s="110">
        <v>-12003</v>
      </c>
      <c r="AK55" s="110">
        <v>-22878</v>
      </c>
      <c r="AL55" s="110">
        <v>-13438</v>
      </c>
      <c r="AM55" s="110">
        <v>-36316</v>
      </c>
      <c r="AN55" s="110">
        <v>-10865</v>
      </c>
      <c r="AO55" s="110">
        <v>-24303</v>
      </c>
      <c r="AP55" s="110">
        <v>-47181</v>
      </c>
      <c r="AQ55" s="110">
        <v>-12709</v>
      </c>
      <c r="AR55" s="110">
        <v>-13994</v>
      </c>
      <c r="AS55" s="110">
        <v>-26703</v>
      </c>
      <c r="AT55" s="110">
        <v>-13376</v>
      </c>
      <c r="AU55" s="110">
        <v>-40079</v>
      </c>
      <c r="AV55" s="110">
        <v>-13753</v>
      </c>
      <c r="AW55" s="110">
        <v>-27129</v>
      </c>
      <c r="AX55" s="110">
        <v>-53832</v>
      </c>
      <c r="AY55" s="110">
        <v>-14758</v>
      </c>
      <c r="AZ55" s="110">
        <v>-15298</v>
      </c>
      <c r="BA55" s="110">
        <v>-30056</v>
      </c>
      <c r="BB55" s="110">
        <v>-16374</v>
      </c>
      <c r="BC55" s="110">
        <v>-46430</v>
      </c>
      <c r="BD55" s="110">
        <v>-16641</v>
      </c>
      <c r="BE55" s="110">
        <v>-33015</v>
      </c>
      <c r="BF55" s="110">
        <v>-63071</v>
      </c>
      <c r="BG55" s="110">
        <v>-17597</v>
      </c>
      <c r="BH55" s="110">
        <v>-17461</v>
      </c>
      <c r="BI55" s="110">
        <v>-35058</v>
      </c>
      <c r="BJ55" s="110">
        <v>-15755</v>
      </c>
      <c r="BK55" s="110">
        <v>-50813</v>
      </c>
      <c r="BL55" s="110">
        <v>-15328</v>
      </c>
      <c r="BM55" s="110">
        <v>-31083</v>
      </c>
      <c r="BN55" s="110">
        <v>-66141</v>
      </c>
      <c r="BO55" s="110">
        <v>-14628</v>
      </c>
      <c r="BP55" s="110">
        <v>-15491</v>
      </c>
      <c r="BQ55" s="110">
        <v>-30119</v>
      </c>
    </row>
    <row r="56" spans="2:69" x14ac:dyDescent="0.2">
      <c r="B56" s="114" t="s">
        <v>134</v>
      </c>
      <c r="C56" s="110">
        <v>0</v>
      </c>
      <c r="D56" s="110">
        <v>0</v>
      </c>
      <c r="E56" s="110">
        <v>0</v>
      </c>
      <c r="F56" s="110">
        <v>0</v>
      </c>
      <c r="G56" s="110">
        <v>0</v>
      </c>
      <c r="H56" s="110">
        <v>0</v>
      </c>
      <c r="I56" s="110">
        <v>0</v>
      </c>
      <c r="J56" s="110">
        <v>0</v>
      </c>
      <c r="K56" s="110">
        <v>0</v>
      </c>
      <c r="L56" s="110">
        <v>0</v>
      </c>
      <c r="M56" s="110">
        <v>0</v>
      </c>
      <c r="N56" s="110">
        <v>0</v>
      </c>
      <c r="O56" s="110">
        <v>0</v>
      </c>
      <c r="P56" s="110">
        <v>0</v>
      </c>
      <c r="Q56" s="110">
        <v>0</v>
      </c>
      <c r="R56" s="110">
        <v>0</v>
      </c>
      <c r="S56" s="110">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-1016</v>
      </c>
      <c r="AJ56" s="110">
        <v>-1040</v>
      </c>
      <c r="AK56" s="110">
        <v>-2056</v>
      </c>
      <c r="AL56" s="110">
        <v>-1127</v>
      </c>
      <c r="AM56" s="110">
        <v>-3183</v>
      </c>
      <c r="AN56" s="110">
        <v>-1152</v>
      </c>
      <c r="AO56" s="110">
        <v>-2279</v>
      </c>
      <c r="AP56" s="110">
        <v>-4335</v>
      </c>
      <c r="AQ56" s="110">
        <v>-1154</v>
      </c>
      <c r="AR56" s="110">
        <v>-1432</v>
      </c>
      <c r="AS56" s="110">
        <v>-2586</v>
      </c>
      <c r="AT56" s="110">
        <v>-1584</v>
      </c>
      <c r="AU56" s="110">
        <v>-4170</v>
      </c>
      <c r="AV56" s="110">
        <v>-1649</v>
      </c>
      <c r="AW56" s="110">
        <v>-3233</v>
      </c>
      <c r="AX56" s="110">
        <v>-5819</v>
      </c>
      <c r="AY56" s="110">
        <v>-1697</v>
      </c>
      <c r="AZ56" s="110">
        <v>-1688</v>
      </c>
      <c r="BA56" s="110">
        <v>-3385</v>
      </c>
      <c r="BB56" s="110">
        <v>-2408</v>
      </c>
      <c r="BC56" s="110">
        <v>-5793</v>
      </c>
      <c r="BD56" s="110">
        <v>-2360</v>
      </c>
      <c r="BE56" s="110">
        <v>-4768</v>
      </c>
      <c r="BF56" s="110">
        <v>-8153</v>
      </c>
      <c r="BG56" s="110">
        <v>-2182</v>
      </c>
      <c r="BH56" s="110">
        <v>-2854</v>
      </c>
      <c r="BI56" s="110">
        <v>-5036</v>
      </c>
      <c r="BJ56" s="110">
        <v>-1915</v>
      </c>
      <c r="BK56" s="110">
        <v>-6951</v>
      </c>
      <c r="BL56" s="110">
        <v>-2179</v>
      </c>
      <c r="BM56" s="110">
        <v>-4094</v>
      </c>
      <c r="BN56" s="110">
        <v>-9130</v>
      </c>
      <c r="BO56" s="110">
        <v>-1956</v>
      </c>
      <c r="BP56" s="110">
        <v>-1930</v>
      </c>
      <c r="BQ56" s="110">
        <v>-3886</v>
      </c>
    </row>
    <row r="57" spans="2:69" x14ac:dyDescent="0.2">
      <c r="B57" s="114" t="s">
        <v>293</v>
      </c>
      <c r="C57" s="110">
        <v>0</v>
      </c>
      <c r="D57" s="110">
        <v>0</v>
      </c>
      <c r="E57" s="110">
        <v>0</v>
      </c>
      <c r="F57" s="110">
        <v>0</v>
      </c>
      <c r="G57" s="110">
        <v>0</v>
      </c>
      <c r="H57" s="110">
        <v>0</v>
      </c>
      <c r="I57" s="110">
        <v>0</v>
      </c>
      <c r="J57" s="110">
        <v>0</v>
      </c>
      <c r="K57" s="110">
        <v>0</v>
      </c>
      <c r="L57" s="110">
        <v>0</v>
      </c>
      <c r="M57" s="110">
        <v>0</v>
      </c>
      <c r="N57" s="110">
        <v>0</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10">
        <v>0</v>
      </c>
      <c r="AM57" s="110">
        <v>0</v>
      </c>
      <c r="AN57" s="110">
        <v>0</v>
      </c>
      <c r="AO57" s="110">
        <v>0</v>
      </c>
      <c r="AP57" s="110">
        <v>0</v>
      </c>
      <c r="AQ57" s="110">
        <v>0</v>
      </c>
      <c r="AR57" s="110">
        <v>0</v>
      </c>
      <c r="AS57" s="110">
        <v>0</v>
      </c>
      <c r="AT57" s="110">
        <v>0</v>
      </c>
      <c r="AU57" s="110">
        <v>0</v>
      </c>
      <c r="AV57" s="110">
        <v>0</v>
      </c>
      <c r="AW57" s="110">
        <v>0</v>
      </c>
      <c r="AX57" s="110">
        <v>-19081</v>
      </c>
      <c r="AY57" s="110">
        <v>-5043</v>
      </c>
      <c r="AZ57" s="110">
        <v>-4789</v>
      </c>
      <c r="BA57" s="110">
        <v>-9832</v>
      </c>
      <c r="BB57" s="110">
        <v>0</v>
      </c>
      <c r="BC57" s="110">
        <v>0</v>
      </c>
      <c r="BD57" s="110">
        <v>0</v>
      </c>
      <c r="BE57" s="110">
        <v>-7119</v>
      </c>
      <c r="BF57" s="110">
        <v>-16951</v>
      </c>
      <c r="BG57" s="110">
        <v>-4176</v>
      </c>
      <c r="BH57" s="110">
        <v>-2872</v>
      </c>
      <c r="BI57" s="110">
        <v>-7048</v>
      </c>
      <c r="BJ57" s="110">
        <v>-3028</v>
      </c>
      <c r="BK57" s="110">
        <v>-10076</v>
      </c>
      <c r="BL57" s="110">
        <v>-2871</v>
      </c>
      <c r="BM57" s="110">
        <v>-5899</v>
      </c>
      <c r="BN57" s="110">
        <v>-12947</v>
      </c>
      <c r="BO57" s="110">
        <v>-3438</v>
      </c>
      <c r="BP57" s="110">
        <v>-2145</v>
      </c>
      <c r="BQ57" s="110">
        <v>-5583</v>
      </c>
    </row>
    <row r="58" spans="2:69" x14ac:dyDescent="0.2">
      <c r="B58" s="114" t="s">
        <v>294</v>
      </c>
      <c r="C58" s="110">
        <v>0</v>
      </c>
      <c r="D58" s="110">
        <v>0</v>
      </c>
      <c r="E58" s="110">
        <v>0</v>
      </c>
      <c r="F58" s="110">
        <v>0</v>
      </c>
      <c r="G58" s="110">
        <v>0</v>
      </c>
      <c r="H58" s="110">
        <v>0</v>
      </c>
      <c r="I58" s="110">
        <v>0</v>
      </c>
      <c r="J58" s="110">
        <v>0</v>
      </c>
      <c r="K58" s="110">
        <v>0</v>
      </c>
      <c r="L58" s="110">
        <v>0</v>
      </c>
      <c r="M58" s="110">
        <v>0</v>
      </c>
      <c r="N58" s="110">
        <v>0</v>
      </c>
      <c r="O58" s="110">
        <v>0</v>
      </c>
      <c r="P58" s="110">
        <v>0</v>
      </c>
      <c r="Q58" s="110">
        <v>0</v>
      </c>
      <c r="R58" s="110">
        <v>0</v>
      </c>
      <c r="S58" s="110">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10">
        <v>0</v>
      </c>
      <c r="AM58" s="110">
        <v>0</v>
      </c>
      <c r="AN58" s="110">
        <v>0</v>
      </c>
      <c r="AO58" s="110">
        <v>0</v>
      </c>
      <c r="AP58" s="110">
        <v>0</v>
      </c>
      <c r="AQ58" s="110">
        <v>0</v>
      </c>
      <c r="AR58" s="110">
        <v>0</v>
      </c>
      <c r="AS58" s="110">
        <v>0</v>
      </c>
      <c r="AT58" s="110">
        <v>0</v>
      </c>
      <c r="AU58" s="110">
        <v>0</v>
      </c>
      <c r="AV58" s="110">
        <v>0</v>
      </c>
      <c r="AW58" s="110">
        <v>0</v>
      </c>
      <c r="AX58" s="110">
        <v>-1876</v>
      </c>
      <c r="AY58" s="110">
        <v>-337</v>
      </c>
      <c r="AZ58" s="110">
        <v>-451</v>
      </c>
      <c r="BA58" s="110">
        <v>-788</v>
      </c>
      <c r="BB58" s="110">
        <v>0</v>
      </c>
      <c r="BC58" s="110">
        <v>0</v>
      </c>
      <c r="BD58" s="110">
        <v>0</v>
      </c>
      <c r="BE58" s="110">
        <v>-809</v>
      </c>
      <c r="BF58" s="110">
        <v>-1597</v>
      </c>
      <c r="BG58" s="110">
        <v>-223</v>
      </c>
      <c r="BH58" s="110">
        <v>-341</v>
      </c>
      <c r="BI58" s="110">
        <v>-564</v>
      </c>
      <c r="BJ58" s="110">
        <v>-263</v>
      </c>
      <c r="BK58" s="110">
        <v>-827</v>
      </c>
      <c r="BL58" s="110">
        <v>-331</v>
      </c>
      <c r="BM58" s="110">
        <v>-594</v>
      </c>
      <c r="BN58" s="110">
        <v>-1158</v>
      </c>
      <c r="BO58" s="110">
        <v>-227</v>
      </c>
      <c r="BP58" s="110">
        <v>-373</v>
      </c>
      <c r="BQ58" s="110">
        <v>-600</v>
      </c>
    </row>
    <row r="59" spans="2:69" x14ac:dyDescent="0.2">
      <c r="B59" s="114" t="s">
        <v>208</v>
      </c>
      <c r="C59" s="110">
        <v>-12589</v>
      </c>
      <c r="D59" s="110">
        <v>-13574</v>
      </c>
      <c r="E59" s="110">
        <v>-26163</v>
      </c>
      <c r="F59" s="110">
        <v>-13457</v>
      </c>
      <c r="G59" s="110">
        <v>-39620</v>
      </c>
      <c r="H59" s="110">
        <v>-19357</v>
      </c>
      <c r="I59" s="110">
        <v>-32814</v>
      </c>
      <c r="J59" s="110">
        <v>-58977</v>
      </c>
      <c r="K59" s="110">
        <v>-13222</v>
      </c>
      <c r="L59" s="110">
        <v>-14009</v>
      </c>
      <c r="M59" s="110">
        <v>-27231</v>
      </c>
      <c r="N59" s="110">
        <v>-16963</v>
      </c>
      <c r="O59" s="110">
        <v>-44194</v>
      </c>
      <c r="P59" s="110">
        <v>-17684</v>
      </c>
      <c r="Q59" s="110">
        <v>-34647</v>
      </c>
      <c r="R59" s="110">
        <v>-61878</v>
      </c>
      <c r="S59" s="110">
        <v>-13876</v>
      </c>
      <c r="T59" s="110">
        <v>-14954</v>
      </c>
      <c r="U59" s="110">
        <v>-28830</v>
      </c>
      <c r="V59" s="110">
        <v>-15725</v>
      </c>
      <c r="W59" s="110">
        <v>-44555</v>
      </c>
      <c r="X59" s="110">
        <v>-16622</v>
      </c>
      <c r="Y59" s="110">
        <v>-32347</v>
      </c>
      <c r="Z59" s="110">
        <v>-61177</v>
      </c>
      <c r="AA59" s="110">
        <v>-15810</v>
      </c>
      <c r="AB59" s="110">
        <v>-18656</v>
      </c>
      <c r="AC59" s="110">
        <v>-34466</v>
      </c>
      <c r="AD59" s="110">
        <v>-17084</v>
      </c>
      <c r="AE59" s="110">
        <v>-51550</v>
      </c>
      <c r="AF59" s="110">
        <v>-18863</v>
      </c>
      <c r="AG59" s="110">
        <v>-35947</v>
      </c>
      <c r="AH59" s="110">
        <v>-70413</v>
      </c>
      <c r="AI59" s="110">
        <v>-6127</v>
      </c>
      <c r="AJ59" s="110">
        <v>-6363</v>
      </c>
      <c r="AK59" s="110">
        <v>-12490</v>
      </c>
      <c r="AL59" s="110">
        <v>-6779</v>
      </c>
      <c r="AM59" s="110">
        <v>-19269</v>
      </c>
      <c r="AN59" s="110">
        <v>-8247</v>
      </c>
      <c r="AO59" s="110">
        <v>-15026</v>
      </c>
      <c r="AP59" s="110">
        <v>-27516</v>
      </c>
      <c r="AQ59" s="110">
        <v>-6350</v>
      </c>
      <c r="AR59" s="110">
        <v>-5843</v>
      </c>
      <c r="AS59" s="110">
        <v>-12193</v>
      </c>
      <c r="AT59" s="110">
        <v>-10226</v>
      </c>
      <c r="AU59" s="110">
        <v>-22419</v>
      </c>
      <c r="AV59" s="110">
        <v>-9193</v>
      </c>
      <c r="AW59" s="110">
        <v>-19419</v>
      </c>
      <c r="AX59" s="110">
        <v>-10655</v>
      </c>
      <c r="AY59" s="110">
        <v>-2303</v>
      </c>
      <c r="AZ59" s="110">
        <v>-2342</v>
      </c>
      <c r="BA59" s="110">
        <v>-4645</v>
      </c>
      <c r="BB59" s="110">
        <v>-8251</v>
      </c>
      <c r="BC59" s="110">
        <v>-23516</v>
      </c>
      <c r="BD59" s="110">
        <v>-7830</v>
      </c>
      <c r="BE59" s="110">
        <v>-8153</v>
      </c>
      <c r="BF59" s="110">
        <v>-12798</v>
      </c>
      <c r="BG59" s="110">
        <v>-2389</v>
      </c>
      <c r="BH59" s="110">
        <v>-3115</v>
      </c>
      <c r="BI59" s="110">
        <v>-5504</v>
      </c>
      <c r="BJ59" s="110">
        <v>-255</v>
      </c>
      <c r="BK59" s="110">
        <v>-5759</v>
      </c>
      <c r="BL59" s="110">
        <v>-1951</v>
      </c>
      <c r="BM59" s="110">
        <v>-2206</v>
      </c>
      <c r="BN59" s="110">
        <v>-7710</v>
      </c>
      <c r="BO59" s="110">
        <v>-2593</v>
      </c>
      <c r="BP59" s="110">
        <v>-3024</v>
      </c>
      <c r="BQ59" s="110">
        <v>-5617</v>
      </c>
    </row>
    <row r="60" spans="2:69" x14ac:dyDescent="0.2">
      <c r="B60" s="90" t="s">
        <v>253</v>
      </c>
      <c r="C60" s="102">
        <v>-12589</v>
      </c>
      <c r="D60" s="102">
        <v>-13574</v>
      </c>
      <c r="E60" s="102">
        <v>-26163</v>
      </c>
      <c r="F60" s="102">
        <v>-13457</v>
      </c>
      <c r="G60" s="102">
        <v>-39620</v>
      </c>
      <c r="H60" s="102">
        <v>-19357</v>
      </c>
      <c r="I60" s="102">
        <v>-32814</v>
      </c>
      <c r="J60" s="102">
        <v>-58977</v>
      </c>
      <c r="K60" s="102">
        <v>-13222</v>
      </c>
      <c r="L60" s="102">
        <v>-14009</v>
      </c>
      <c r="M60" s="102">
        <v>-27231</v>
      </c>
      <c r="N60" s="102">
        <v>-16963</v>
      </c>
      <c r="O60" s="102">
        <v>-44194</v>
      </c>
      <c r="P60" s="102">
        <v>-17684</v>
      </c>
      <c r="Q60" s="102">
        <v>-34647</v>
      </c>
      <c r="R60" s="102">
        <v>-61878</v>
      </c>
      <c r="S60" s="102">
        <v>-13876</v>
      </c>
      <c r="T60" s="102">
        <v>-14954</v>
      </c>
      <c r="U60" s="102">
        <v>-28830</v>
      </c>
      <c r="V60" s="102">
        <v>-15725</v>
      </c>
      <c r="W60" s="102">
        <v>-44555</v>
      </c>
      <c r="X60" s="102">
        <v>-16622</v>
      </c>
      <c r="Y60" s="102">
        <v>-32347</v>
      </c>
      <c r="Z60" s="102">
        <v>-61177</v>
      </c>
      <c r="AA60" s="102">
        <v>-15810</v>
      </c>
      <c r="AB60" s="102">
        <v>-18656</v>
      </c>
      <c r="AC60" s="102">
        <v>-34466</v>
      </c>
      <c r="AD60" s="102">
        <v>-17084</v>
      </c>
      <c r="AE60" s="102">
        <v>-51550</v>
      </c>
      <c r="AF60" s="102">
        <v>-18863</v>
      </c>
      <c r="AG60" s="102">
        <v>-35947</v>
      </c>
      <c r="AH60" s="102">
        <v>-70413</v>
      </c>
      <c r="AI60" s="102">
        <v>-18018</v>
      </c>
      <c r="AJ60" s="102">
        <v>-19406</v>
      </c>
      <c r="AK60" s="102">
        <v>-37424</v>
      </c>
      <c r="AL60" s="102">
        <v>-21344</v>
      </c>
      <c r="AM60" s="102">
        <v>-58768</v>
      </c>
      <c r="AN60" s="102">
        <v>-20264</v>
      </c>
      <c r="AO60" s="102">
        <v>-41608</v>
      </c>
      <c r="AP60" s="102">
        <v>-79032</v>
      </c>
      <c r="AQ60" s="102">
        <v>-20213</v>
      </c>
      <c r="AR60" s="102">
        <v>-21269</v>
      </c>
      <c r="AS60" s="102">
        <v>-41482</v>
      </c>
      <c r="AT60" s="102">
        <v>-25186</v>
      </c>
      <c r="AU60" s="102">
        <v>-66668</v>
      </c>
      <c r="AV60" s="102">
        <v>-24595</v>
      </c>
      <c r="AW60" s="102">
        <v>-49781</v>
      </c>
      <c r="AX60" s="102">
        <v>-91263</v>
      </c>
      <c r="AY60" s="102">
        <v>-24138</v>
      </c>
      <c r="AZ60" s="102">
        <v>-24568</v>
      </c>
      <c r="BA60" s="102">
        <v>-48706</v>
      </c>
      <c r="BB60" s="102">
        <v>-27033</v>
      </c>
      <c r="BC60" s="102">
        <v>-75739</v>
      </c>
      <c r="BD60" s="102">
        <v>-26831</v>
      </c>
      <c r="BE60" s="102">
        <v>-53864</v>
      </c>
      <c r="BF60" s="102">
        <v>-102570</v>
      </c>
      <c r="BG60" s="102">
        <v>-26567</v>
      </c>
      <c r="BH60" s="102">
        <v>-26643</v>
      </c>
      <c r="BI60" s="102">
        <v>-53210</v>
      </c>
      <c r="BJ60" s="102">
        <v>-21216</v>
      </c>
      <c r="BK60" s="102">
        <v>-74426</v>
      </c>
      <c r="BL60" s="102">
        <v>-22660</v>
      </c>
      <c r="BM60" s="102">
        <v>-43876</v>
      </c>
      <c r="BN60" s="102">
        <v>-97086</v>
      </c>
      <c r="BO60" s="102">
        <v>-22842</v>
      </c>
      <c r="BP60" s="115">
        <v>-22963</v>
      </c>
      <c r="BQ60" s="115">
        <v>-45805</v>
      </c>
    </row>
    <row r="62" spans="2:69" x14ac:dyDescent="0.2">
      <c r="B62" s="90" t="s">
        <v>254</v>
      </c>
      <c r="C62" s="102">
        <v>-269566</v>
      </c>
      <c r="D62" s="102">
        <v>-269242</v>
      </c>
      <c r="E62" s="102">
        <v>-538808</v>
      </c>
      <c r="F62" s="102">
        <v>-339455</v>
      </c>
      <c r="G62" s="102">
        <v>-878263</v>
      </c>
      <c r="H62" s="102">
        <v>-426700</v>
      </c>
      <c r="I62" s="102">
        <v>-766155</v>
      </c>
      <c r="J62" s="102">
        <v>-1304963</v>
      </c>
      <c r="K62" s="102">
        <v>-348670</v>
      </c>
      <c r="L62" s="102">
        <v>-297720</v>
      </c>
      <c r="M62" s="102">
        <v>-646390</v>
      </c>
      <c r="N62" s="102">
        <v>-355768</v>
      </c>
      <c r="O62" s="102">
        <v>-1002158</v>
      </c>
      <c r="P62" s="102">
        <v>-389991</v>
      </c>
      <c r="Q62" s="102">
        <v>-745759</v>
      </c>
      <c r="R62" s="102">
        <v>-1392149</v>
      </c>
      <c r="S62" s="102">
        <v>-281472</v>
      </c>
      <c r="T62" s="102">
        <v>-240202</v>
      </c>
      <c r="U62" s="102">
        <v>-521674</v>
      </c>
      <c r="V62" s="102">
        <v>-361114</v>
      </c>
      <c r="W62" s="102">
        <v>-882788</v>
      </c>
      <c r="X62" s="102">
        <v>-414982</v>
      </c>
      <c r="Y62" s="102">
        <v>-776096</v>
      </c>
      <c r="Z62" s="102">
        <v>-1297770</v>
      </c>
      <c r="AA62" s="102">
        <v>-340315</v>
      </c>
      <c r="AB62" s="102">
        <v>-298717</v>
      </c>
      <c r="AC62" s="102">
        <v>-639032</v>
      </c>
      <c r="AD62" s="102">
        <v>-389472</v>
      </c>
      <c r="AE62" s="102">
        <v>-1028504</v>
      </c>
      <c r="AF62" s="102">
        <v>-493042</v>
      </c>
      <c r="AG62" s="102">
        <v>-882514</v>
      </c>
      <c r="AH62" s="102">
        <v>-1521546</v>
      </c>
      <c r="AI62" s="102">
        <v>-397411</v>
      </c>
      <c r="AJ62" s="102">
        <v>-346453</v>
      </c>
      <c r="AK62" s="102">
        <v>-743864</v>
      </c>
      <c r="AL62" s="102">
        <v>-485263</v>
      </c>
      <c r="AM62" s="102">
        <v>-1229127</v>
      </c>
      <c r="AN62" s="102">
        <v>-564687</v>
      </c>
      <c r="AO62" s="102">
        <v>-1049950</v>
      </c>
      <c r="AP62" s="102">
        <v>-1793814</v>
      </c>
      <c r="AQ62" s="102">
        <v>-416928</v>
      </c>
      <c r="AR62" s="102">
        <v>-360199</v>
      </c>
      <c r="AS62" s="102">
        <v>-777127</v>
      </c>
      <c r="AT62" s="102">
        <v>-495356</v>
      </c>
      <c r="AU62" s="102">
        <v>-1272483</v>
      </c>
      <c r="AV62" s="102">
        <v>-569903</v>
      </c>
      <c r="AW62" s="102">
        <v>-1065259</v>
      </c>
      <c r="AX62" s="102">
        <v>-1842386</v>
      </c>
      <c r="AY62" s="102">
        <v>-421326</v>
      </c>
      <c r="AZ62" s="102">
        <v>-342926</v>
      </c>
      <c r="BA62" s="102">
        <v>-764252</v>
      </c>
      <c r="BB62" s="102">
        <v>-493287</v>
      </c>
      <c r="BC62" s="102">
        <v>-1257539</v>
      </c>
      <c r="BD62" s="102">
        <v>-503653</v>
      </c>
      <c r="BE62" s="102">
        <v>-996940</v>
      </c>
      <c r="BF62" s="102">
        <v>-1761192</v>
      </c>
      <c r="BG62" s="102">
        <v>-384436</v>
      </c>
      <c r="BH62" s="102">
        <v>-356082</v>
      </c>
      <c r="BI62" s="102">
        <v>-740518</v>
      </c>
      <c r="BJ62" s="102">
        <v>-426874</v>
      </c>
      <c r="BK62" s="102">
        <v>-1167392</v>
      </c>
      <c r="BL62" s="102">
        <v>-468856</v>
      </c>
      <c r="BM62" s="102">
        <v>-895730</v>
      </c>
      <c r="BN62" s="102">
        <v>-1636248</v>
      </c>
      <c r="BO62" s="102">
        <v>-392944</v>
      </c>
      <c r="BP62" s="102">
        <v>-381689</v>
      </c>
      <c r="BQ62" s="102">
        <v>-774633</v>
      </c>
    </row>
  </sheetData>
  <pageMargins left="0.511811024" right="0.511811024" top="0.78740157499999996" bottom="0.78740157499999996" header="0.31496062000000002" footer="0.31496062000000002"/>
  <pageSetup paperSize="9" orientation="portrait" verticalDpi="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Balanço</vt:lpstr>
      <vt:lpstr>DRE</vt:lpstr>
      <vt:lpstr>Receita</vt:lpstr>
      <vt:lpstr>FluxoCaixa</vt:lpstr>
      <vt:lpstr>Ebit - Ebitda</vt:lpstr>
      <vt:lpstr>Volumes</vt:lpstr>
      <vt:lpstr>Preço médio</vt:lpstr>
      <vt:lpstr>Result Financeiro</vt:lpstr>
      <vt:lpstr>Desp natureza</vt:lpstr>
      <vt:lpstr>Dividendos</vt:lpstr>
      <vt:lpstr>Indicadores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dri_alexandr</dc:creator>
  <cp:lastModifiedBy>Daniel</cp:lastModifiedBy>
  <cp:lastPrinted>2013-10-22T10:35:20Z</cp:lastPrinted>
  <dcterms:created xsi:type="dcterms:W3CDTF">2013-04-23T13:45:41Z</dcterms:created>
  <dcterms:modified xsi:type="dcterms:W3CDTF">2017-08-09T16:51:08Z</dcterms:modified>
</cp:coreProperties>
</file>