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180" windowWidth="11340" windowHeight="6165"/>
  </bookViews>
  <sheets>
    <sheet name="Cálculo para Consultoria" sheetId="48" r:id="rId1"/>
    <sheet name="Alíquota" sheetId="50" r:id="rId2"/>
    <sheet name="Plan2" sheetId="51" r:id="rId3"/>
  </sheets>
  <calcPr calcId="125725"/>
</workbook>
</file>

<file path=xl/calcChain.xml><?xml version="1.0" encoding="utf-8"?>
<calcChain xmlns="http://schemas.openxmlformats.org/spreadsheetml/2006/main">
  <c r="H29" i="48"/>
  <c r="I25" l="1"/>
  <c r="B12" i="51"/>
  <c r="B10"/>
  <c r="B6"/>
  <c r="I24" i="48"/>
  <c r="H21"/>
  <c r="H12"/>
  <c r="H14"/>
  <c r="H8"/>
  <c r="H9" s="1"/>
  <c r="H20"/>
  <c r="H19"/>
  <c r="H15"/>
  <c r="H13"/>
  <c r="H16" l="1"/>
  <c r="H24" s="1"/>
  <c r="H27" s="1"/>
  <c r="H22"/>
  <c r="H25" l="1"/>
  <c r="H26"/>
  <c r="I13"/>
  <c r="I22"/>
  <c r="I12"/>
  <c r="I21"/>
  <c r="I20"/>
  <c r="I16"/>
  <c r="I9"/>
  <c r="I19"/>
  <c r="I14"/>
  <c r="I15"/>
  <c r="I8" l="1"/>
  <c r="H28"/>
  <c r="H31" l="1"/>
  <c r="I31" s="1"/>
  <c r="I29"/>
</calcChain>
</file>

<file path=xl/comments1.xml><?xml version="1.0" encoding="utf-8"?>
<comments xmlns="http://schemas.openxmlformats.org/spreadsheetml/2006/main">
  <authors>
    <author>Wesley Barbosa</author>
  </authors>
  <commentList>
    <comment ref="D5" authorId="0">
      <text>
        <r>
          <rPr>
            <b/>
            <sz val="9"/>
            <color indexed="81"/>
            <rFont val="Tahoma"/>
            <family val="2"/>
          </rPr>
          <t>Wesley Barbosa:</t>
        </r>
        <r>
          <rPr>
            <sz val="9"/>
            <color indexed="81"/>
            <rFont val="Tahoma"/>
            <family val="2"/>
          </rPr>
          <t xml:space="preserve">
Nome do Serviço ou Produto</t>
        </r>
      </text>
    </comment>
    <comment ref="I5" authorId="0">
      <text>
        <r>
          <rPr>
            <b/>
            <sz val="9"/>
            <color indexed="81"/>
            <rFont val="Tahoma"/>
            <family val="2"/>
          </rPr>
          <t>Wesley Barbosa:</t>
        </r>
        <r>
          <rPr>
            <sz val="9"/>
            <color indexed="81"/>
            <rFont val="Tahoma"/>
            <family val="2"/>
          </rPr>
          <t xml:space="preserve">
Duração estimada para realização do serviço contratado</t>
        </r>
      </text>
    </comment>
    <comment ref="G8" authorId="0">
      <text>
        <r>
          <rPr>
            <b/>
            <sz val="9"/>
            <color indexed="81"/>
            <rFont val="Tahoma"/>
            <family val="2"/>
          </rPr>
          <t>Wesley Barbosa:</t>
        </r>
        <r>
          <rPr>
            <sz val="9"/>
            <color indexed="81"/>
            <rFont val="Tahoma"/>
            <family val="2"/>
          </rPr>
          <t xml:space="preserve">
Valor da Hora/consultor a ser paga através de NOTA FISCAL.</t>
        </r>
      </text>
    </comment>
    <comment ref="F13" authorId="0">
      <text>
        <r>
          <rPr>
            <b/>
            <sz val="9"/>
            <color indexed="81"/>
            <rFont val="Tahoma"/>
            <family val="2"/>
          </rPr>
          <t>Wesley Barbosa:</t>
        </r>
        <r>
          <rPr>
            <sz val="9"/>
            <color indexed="81"/>
            <rFont val="Tahoma"/>
            <family val="2"/>
          </rPr>
          <t xml:space="preserve">
Quantidade de deslocamentos</t>
        </r>
      </text>
    </comment>
    <comment ref="G13" authorId="0">
      <text>
        <r>
          <rPr>
            <b/>
            <sz val="9"/>
            <color indexed="81"/>
            <rFont val="Tahoma"/>
            <family val="2"/>
          </rPr>
          <t>Wesley Barbosa:</t>
        </r>
        <r>
          <rPr>
            <sz val="9"/>
            <color indexed="81"/>
            <rFont val="Tahoma"/>
            <family val="2"/>
          </rPr>
          <t xml:space="preserve">
Valor do Pedágio por deslocamento</t>
        </r>
      </text>
    </comment>
    <comment ref="F21" authorId="0">
      <text>
        <r>
          <rPr>
            <b/>
            <sz val="9"/>
            <color indexed="81"/>
            <rFont val="Tahoma"/>
            <family val="2"/>
          </rPr>
          <t>Wesley Barbosa:</t>
        </r>
        <r>
          <rPr>
            <sz val="9"/>
            <color indexed="81"/>
            <rFont val="Tahoma"/>
            <family val="2"/>
          </rPr>
          <t xml:space="preserve">
Inserir a Quantidade de Coffees que será oferecido. Ex: 2 (1 pela manhã e 1 a tarde)</t>
        </r>
      </text>
    </comment>
    <comment ref="G21" authorId="0">
      <text>
        <r>
          <rPr>
            <b/>
            <sz val="9"/>
            <color indexed="81"/>
            <rFont val="Tahoma"/>
            <family val="2"/>
          </rPr>
          <t>Wesley Barbosa:</t>
        </r>
        <r>
          <rPr>
            <sz val="9"/>
            <color indexed="81"/>
            <rFont val="Tahoma"/>
            <family val="2"/>
          </rPr>
          <t xml:space="preserve">
Inserir o valor do coffee por pessoa
</t>
        </r>
      </text>
    </comment>
    <comment ref="I26" authorId="0">
      <text>
        <r>
          <rPr>
            <b/>
            <sz val="9"/>
            <color indexed="81"/>
            <rFont val="Tahoma"/>
            <family val="2"/>
          </rPr>
          <t>Wesley Barbosa:</t>
        </r>
        <r>
          <rPr>
            <sz val="9"/>
            <color indexed="81"/>
            <rFont val="Tahoma"/>
            <family val="2"/>
          </rPr>
          <t xml:space="preserve">
Margem de Contribuição sobre o Preço de Venda</t>
        </r>
      </text>
    </comment>
    <comment ref="I28" authorId="0">
      <text>
        <r>
          <rPr>
            <b/>
            <sz val="9"/>
            <color indexed="81"/>
            <rFont val="Tahoma"/>
            <family val="2"/>
          </rPr>
          <t>Wesley Barbosa:</t>
        </r>
        <r>
          <rPr>
            <sz val="9"/>
            <color indexed="81"/>
            <rFont val="Tahoma"/>
            <family val="2"/>
          </rPr>
          <t xml:space="preserve">
Desconto sobre o Preço de Venda</t>
        </r>
      </text>
    </comment>
  </commentList>
</comments>
</file>

<file path=xl/sharedStrings.xml><?xml version="1.0" encoding="utf-8"?>
<sst xmlns="http://schemas.openxmlformats.org/spreadsheetml/2006/main" count="61" uniqueCount="52">
  <si>
    <t>Duração</t>
  </si>
  <si>
    <t>Profissionais</t>
  </si>
  <si>
    <t>Totais</t>
  </si>
  <si>
    <t>%</t>
  </si>
  <si>
    <t>Qtde</t>
  </si>
  <si>
    <t>Valor Unit</t>
  </si>
  <si>
    <t>Despesas deslocamento e viagem</t>
  </si>
  <si>
    <t>Outros custos</t>
  </si>
  <si>
    <t>Margem de contribuição</t>
  </si>
  <si>
    <t>Desconto promocional</t>
  </si>
  <si>
    <t>Observações</t>
  </si>
  <si>
    <t>Serviço:</t>
  </si>
  <si>
    <t>Sub-total</t>
  </si>
  <si>
    <t>Valor/hora</t>
  </si>
  <si>
    <t>Duração/Horas</t>
  </si>
  <si>
    <t xml:space="preserve">  Quilometragem (em KM)</t>
  </si>
  <si>
    <t xml:space="preserve">  Refeições e Lanches</t>
  </si>
  <si>
    <t xml:space="preserve">  Outros: _________________</t>
  </si>
  <si>
    <t xml:space="preserve">  Pedágio</t>
  </si>
  <si>
    <t>Imposto sobre a receita</t>
  </si>
  <si>
    <t>Preço Bruto do Serviço</t>
  </si>
  <si>
    <t>Planilha para Cálculo do Preço de Serviços</t>
  </si>
  <si>
    <r>
      <t xml:space="preserve">Consultor (valor da hora) - </t>
    </r>
    <r>
      <rPr>
        <b/>
        <sz val="10"/>
        <color indexed="10"/>
        <rFont val="Arial"/>
        <family val="2"/>
      </rPr>
      <t>Nota Fiscal</t>
    </r>
  </si>
  <si>
    <t>Total de custos (1+ 2 + 3)</t>
  </si>
  <si>
    <t>Valor Líquido do Serviço</t>
  </si>
  <si>
    <t>Planilha de Apoio para Definição de Valores Hora</t>
  </si>
  <si>
    <t>Valor do Serviço de Diagnóstico Empresarial</t>
  </si>
  <si>
    <t>Horas Estimadas Totais</t>
  </si>
  <si>
    <t>Valor Bruto da Hora Trabalhada</t>
  </si>
  <si>
    <t>Total de Horas mês</t>
  </si>
  <si>
    <t>*</t>
  </si>
  <si>
    <t>Considerando um total de 30 horas semanais por 04 semanas.</t>
  </si>
  <si>
    <t>RESULTADO FINAL DO PROJETO</t>
  </si>
  <si>
    <t>ANEXO V DA LEI COMPLEMENTAR Nº 123, DE 14 DE DEZEMBRO DE 2006          Produção de efeito</t>
  </si>
  <si>
    <t>(Vigência: 01/01/2018) </t>
  </si>
  <si>
    <t>Alíquotas e Partilha do Simples Nacional - Receitas decorrentes da prestação de serviços relacionados no § 5o-I do art. 18 desta Lei Complementar </t>
  </si>
  <si>
    <t>Receita Bruta em 12 Meses (em R$)</t>
  </si>
  <si>
    <t>Alíquota</t>
  </si>
  <si>
    <t>Valor a Deduzir (em R$)</t>
  </si>
  <si>
    <t>1a Faixa</t>
  </si>
  <si>
    <t>Até 180.000,00</t>
  </si>
  <si>
    <t>-</t>
  </si>
  <si>
    <t>2a Faixa</t>
  </si>
  <si>
    <t>De 180.000,01 a 360.000,00</t>
  </si>
  <si>
    <t>3a Faixa</t>
  </si>
  <si>
    <t>De 360.000,01 a 720.000,00</t>
  </si>
  <si>
    <t>4a Faixa</t>
  </si>
  <si>
    <t>De 720.000,01 a 1.800.000,00</t>
  </si>
  <si>
    <t>5a Faixa</t>
  </si>
  <si>
    <t>De 1.800.000,01 a 3.600.000,00</t>
  </si>
  <si>
    <t>6a Faixa</t>
  </si>
  <si>
    <t>De 3.600.000,01 a 4.800.000,00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</si>
</sst>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64" formatCode="_(&quot;R$ &quot;* #,##0.00_);_(&quot;R$ &quot;* \(#,##0.00\);_(&quot;R$ &quot;* &quot;-&quot;??_);_(@_)"/>
    <numFmt numFmtId="165" formatCode="_(* #,##0.00_);_(* \(#,##0.00\);_(* &quot;-&quot;??_);_(@_)"/>
    <numFmt numFmtId="166" formatCode="0.0"/>
    <numFmt numFmtId="167" formatCode="0.0%"/>
  </numFmts>
  <fonts count="12">
    <font>
      <sz val="10"/>
      <name val="Arial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b/>
      <sz val="11"/>
      <name val="Arial"/>
      <family val="2"/>
    </font>
    <font>
      <b/>
      <sz val="10"/>
      <color indexed="10"/>
      <name val="Arial"/>
      <family val="2"/>
    </font>
    <font>
      <b/>
      <sz val="12"/>
      <color indexed="18"/>
      <name val="Arial"/>
      <family val="2"/>
    </font>
    <font>
      <b/>
      <sz val="10"/>
      <color indexed="18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4"/>
      <color indexed="1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149">
    <xf numFmtId="0" fontId="0" fillId="0" borderId="0" xfId="0"/>
    <xf numFmtId="0" fontId="5" fillId="2" borderId="1" xfId="0" applyFont="1" applyFill="1" applyBorder="1" applyProtection="1">
      <protection locked="0"/>
    </xf>
    <xf numFmtId="0" fontId="3" fillId="2" borderId="2" xfId="0" applyFont="1" applyFill="1" applyBorder="1" applyProtection="1">
      <protection locked="0"/>
    </xf>
    <xf numFmtId="4" fontId="3" fillId="2" borderId="2" xfId="0" applyNumberFormat="1" applyFont="1" applyFill="1" applyBorder="1" applyProtection="1">
      <protection locked="0"/>
    </xf>
    <xf numFmtId="0" fontId="3" fillId="2" borderId="3" xfId="0" applyFont="1" applyFill="1" applyBorder="1" applyProtection="1">
      <protection locked="0"/>
    </xf>
    <xf numFmtId="0" fontId="5" fillId="2" borderId="4" xfId="0" applyFont="1" applyFill="1" applyBorder="1" applyProtection="1">
      <protection locked="0"/>
    </xf>
    <xf numFmtId="0" fontId="3" fillId="2" borderId="0" xfId="0" applyFont="1" applyFill="1" applyBorder="1" applyProtection="1">
      <protection locked="0"/>
    </xf>
    <xf numFmtId="0" fontId="3" fillId="2" borderId="5" xfId="0" applyFont="1" applyFill="1" applyBorder="1" applyProtection="1">
      <protection locked="0"/>
    </xf>
    <xf numFmtId="0" fontId="3" fillId="2" borderId="4" xfId="0" applyFont="1" applyFill="1" applyBorder="1" applyProtection="1">
      <protection locked="0"/>
    </xf>
    <xf numFmtId="0" fontId="3" fillId="2" borderId="6" xfId="0" applyFont="1" applyFill="1" applyBorder="1" applyProtection="1">
      <protection locked="0"/>
    </xf>
    <xf numFmtId="0" fontId="3" fillId="2" borderId="7" xfId="0" applyFont="1" applyFill="1" applyBorder="1" applyProtection="1">
      <protection locked="0"/>
    </xf>
    <xf numFmtId="0" fontId="3" fillId="2" borderId="8" xfId="0" applyFont="1" applyFill="1" applyBorder="1" applyProtection="1">
      <protection locked="0"/>
    </xf>
    <xf numFmtId="0" fontId="3" fillId="3" borderId="9" xfId="0" applyFont="1" applyFill="1" applyBorder="1" applyAlignment="1" applyProtection="1">
      <alignment horizontal="center"/>
      <protection locked="0"/>
    </xf>
    <xf numFmtId="2" fontId="3" fillId="3" borderId="10" xfId="0" applyNumberFormat="1" applyFont="1" applyFill="1" applyBorder="1" applyProtection="1">
      <protection locked="0"/>
    </xf>
    <xf numFmtId="166" fontId="2" fillId="3" borderId="11" xfId="0" applyNumberFormat="1" applyFont="1" applyFill="1" applyBorder="1" applyProtection="1">
      <protection locked="0"/>
    </xf>
    <xf numFmtId="166" fontId="5" fillId="3" borderId="11" xfId="0" applyNumberFormat="1" applyFont="1" applyFill="1" applyBorder="1" applyProtection="1">
      <protection locked="0"/>
    </xf>
    <xf numFmtId="0" fontId="3" fillId="3" borderId="12" xfId="0" applyFont="1" applyFill="1" applyBorder="1" applyProtection="1">
      <protection locked="0"/>
    </xf>
    <xf numFmtId="0" fontId="3" fillId="3" borderId="13" xfId="0" applyFont="1" applyFill="1" applyBorder="1" applyProtection="1">
      <protection locked="0"/>
    </xf>
    <xf numFmtId="2" fontId="3" fillId="3" borderId="11" xfId="0" applyNumberFormat="1" applyFont="1" applyFill="1" applyBorder="1" applyProtection="1">
      <protection locked="0"/>
    </xf>
    <xf numFmtId="0" fontId="3" fillId="3" borderId="10" xfId="0" applyFont="1" applyFill="1" applyBorder="1" applyProtection="1">
      <protection locked="0"/>
    </xf>
    <xf numFmtId="1" fontId="3" fillId="3" borderId="10" xfId="0" applyNumberFormat="1" applyFont="1" applyFill="1" applyBorder="1" applyProtection="1">
      <protection locked="0"/>
    </xf>
    <xf numFmtId="165" fontId="3" fillId="3" borderId="11" xfId="3" applyFont="1" applyFill="1" applyBorder="1" applyProtection="1">
      <protection locked="0"/>
    </xf>
    <xf numFmtId="0" fontId="3" fillId="0" borderId="0" xfId="0" applyFont="1" applyProtection="1">
      <protection hidden="1"/>
    </xf>
    <xf numFmtId="0" fontId="3" fillId="0" borderId="14" xfId="0" applyFont="1" applyBorder="1" applyProtection="1">
      <protection hidden="1"/>
    </xf>
    <xf numFmtId="0" fontId="3" fillId="0" borderId="15" xfId="0" applyFont="1" applyBorder="1" applyProtection="1">
      <protection hidden="1"/>
    </xf>
    <xf numFmtId="0" fontId="3" fillId="0" borderId="16" xfId="0" applyFont="1" applyBorder="1" applyProtection="1">
      <protection hidden="1"/>
    </xf>
    <xf numFmtId="0" fontId="4" fillId="0" borderId="17" xfId="0" applyFont="1" applyBorder="1" applyProtection="1">
      <protection hidden="1"/>
    </xf>
    <xf numFmtId="0" fontId="7" fillId="0" borderId="0" xfId="0" applyFont="1" applyBorder="1" applyAlignment="1" applyProtection="1">
      <alignment horizontal="center"/>
      <protection hidden="1"/>
    </xf>
    <xf numFmtId="0" fontId="4" fillId="0" borderId="18" xfId="0" applyFont="1" applyBorder="1" applyProtection="1">
      <protection hidden="1"/>
    </xf>
    <xf numFmtId="0" fontId="4" fillId="0" borderId="0" xfId="0" applyFont="1" applyProtection="1">
      <protection hidden="1"/>
    </xf>
    <xf numFmtId="0" fontId="3" fillId="0" borderId="17" xfId="0" applyFont="1" applyBorder="1" applyProtection="1">
      <protection hidden="1"/>
    </xf>
    <xf numFmtId="0" fontId="5" fillId="0" borderId="9" xfId="0" applyFont="1" applyBorder="1" applyProtection="1">
      <protection hidden="1"/>
    </xf>
    <xf numFmtId="0" fontId="5" fillId="0" borderId="9" xfId="0" applyFont="1" applyBorder="1" applyAlignment="1" applyProtection="1">
      <alignment horizontal="center"/>
      <protection hidden="1"/>
    </xf>
    <xf numFmtId="0" fontId="3" fillId="0" borderId="18" xfId="0" applyFont="1" applyBorder="1" applyProtection="1">
      <protection hidden="1"/>
    </xf>
    <xf numFmtId="0" fontId="5" fillId="0" borderId="0" xfId="0" applyFont="1" applyBorder="1" applyProtection="1">
      <protection hidden="1"/>
    </xf>
    <xf numFmtId="0" fontId="5" fillId="0" borderId="0" xfId="0" applyFont="1" applyBorder="1" applyAlignment="1" applyProtection="1">
      <alignment horizontal="center"/>
      <protection hidden="1"/>
    </xf>
    <xf numFmtId="0" fontId="3" fillId="0" borderId="0" xfId="0" applyFont="1" applyBorder="1" applyProtection="1">
      <protection hidden="1"/>
    </xf>
    <xf numFmtId="0" fontId="5" fillId="0" borderId="19" xfId="0" applyFont="1" applyFill="1" applyBorder="1" applyAlignment="1" applyProtection="1">
      <alignment horizontal="left"/>
      <protection hidden="1"/>
    </xf>
    <xf numFmtId="0" fontId="5" fillId="0" borderId="20" xfId="0" applyFont="1" applyFill="1" applyBorder="1" applyAlignment="1" applyProtection="1">
      <alignment horizontal="center"/>
      <protection hidden="1"/>
    </xf>
    <xf numFmtId="0" fontId="5" fillId="0" borderId="21" xfId="0" applyFont="1" applyFill="1" applyBorder="1" applyAlignment="1" applyProtection="1">
      <alignment horizontal="center"/>
      <protection hidden="1"/>
    </xf>
    <xf numFmtId="0" fontId="5" fillId="0" borderId="22" xfId="0" applyFont="1" applyFill="1" applyBorder="1" applyAlignment="1" applyProtection="1">
      <alignment horizontal="center"/>
      <protection hidden="1"/>
    </xf>
    <xf numFmtId="0" fontId="3" fillId="0" borderId="12" xfId="0" applyFont="1" applyFill="1" applyBorder="1" applyProtection="1">
      <protection hidden="1"/>
    </xf>
    <xf numFmtId="0" fontId="3" fillId="0" borderId="13" xfId="0" applyFont="1" applyFill="1" applyBorder="1" applyProtection="1">
      <protection hidden="1"/>
    </xf>
    <xf numFmtId="0" fontId="3" fillId="0" borderId="11" xfId="0" applyFont="1" applyFill="1" applyBorder="1" applyProtection="1">
      <protection hidden="1"/>
    </xf>
    <xf numFmtId="1" fontId="3" fillId="4" borderId="11" xfId="0" applyNumberFormat="1" applyFont="1" applyFill="1" applyBorder="1" applyProtection="1">
      <protection hidden="1"/>
    </xf>
    <xf numFmtId="165" fontId="3" fillId="0" borderId="10" xfId="3" applyFont="1" applyBorder="1" applyProtection="1">
      <protection hidden="1"/>
    </xf>
    <xf numFmtId="166" fontId="5" fillId="0" borderId="10" xfId="0" applyNumberFormat="1" applyFont="1" applyBorder="1" applyProtection="1">
      <protection hidden="1"/>
    </xf>
    <xf numFmtId="0" fontId="5" fillId="0" borderId="6" xfId="0" applyFont="1" applyBorder="1" applyProtection="1">
      <protection hidden="1"/>
    </xf>
    <xf numFmtId="0" fontId="5" fillId="0" borderId="7" xfId="0" applyFont="1" applyBorder="1" applyProtection="1">
      <protection hidden="1"/>
    </xf>
    <xf numFmtId="0" fontId="5" fillId="0" borderId="8" xfId="0" applyFont="1" applyBorder="1" applyAlignment="1" applyProtection="1">
      <alignment horizontal="center"/>
      <protection hidden="1"/>
    </xf>
    <xf numFmtId="1" fontId="5" fillId="0" borderId="8" xfId="0" applyNumberFormat="1" applyFont="1" applyBorder="1" applyProtection="1">
      <protection hidden="1"/>
    </xf>
    <xf numFmtId="0" fontId="5" fillId="0" borderId="23" xfId="0" applyFont="1" applyFill="1" applyBorder="1" applyProtection="1">
      <protection hidden="1"/>
    </xf>
    <xf numFmtId="165" fontId="5" fillId="0" borderId="23" xfId="3" applyFont="1" applyBorder="1" applyProtection="1">
      <protection hidden="1"/>
    </xf>
    <xf numFmtId="0" fontId="5" fillId="0" borderId="19" xfId="0" applyFont="1" applyFill="1" applyBorder="1" applyProtection="1">
      <protection hidden="1"/>
    </xf>
    <xf numFmtId="0" fontId="5" fillId="0" borderId="20" xfId="0" applyFont="1" applyFill="1" applyBorder="1" applyProtection="1">
      <protection hidden="1"/>
    </xf>
    <xf numFmtId="0" fontId="3" fillId="4" borderId="12" xfId="0" applyFont="1" applyFill="1" applyBorder="1" applyProtection="1">
      <protection hidden="1"/>
    </xf>
    <xf numFmtId="0" fontId="3" fillId="4" borderId="13" xfId="0" applyFont="1" applyFill="1" applyBorder="1" applyProtection="1">
      <protection hidden="1"/>
    </xf>
    <xf numFmtId="165" fontId="3" fillId="0" borderId="11" xfId="3" applyFont="1" applyBorder="1" applyProtection="1">
      <protection hidden="1"/>
    </xf>
    <xf numFmtId="0" fontId="5" fillId="0" borderId="7" xfId="0" applyFont="1" applyFill="1" applyBorder="1" applyProtection="1">
      <protection hidden="1"/>
    </xf>
    <xf numFmtId="0" fontId="5" fillId="0" borderId="8" xfId="0" applyFont="1" applyFill="1" applyBorder="1" applyProtection="1">
      <protection hidden="1"/>
    </xf>
    <xf numFmtId="165" fontId="5" fillId="0" borderId="8" xfId="3" applyFont="1" applyBorder="1" applyProtection="1">
      <protection hidden="1"/>
    </xf>
    <xf numFmtId="0" fontId="5" fillId="0" borderId="21" xfId="0" applyFont="1" applyFill="1" applyBorder="1" applyProtection="1">
      <protection hidden="1"/>
    </xf>
    <xf numFmtId="0" fontId="3" fillId="0" borderId="11" xfId="0" applyFont="1" applyBorder="1" applyProtection="1">
      <protection hidden="1"/>
    </xf>
    <xf numFmtId="165" fontId="3" fillId="4" borderId="11" xfId="3" applyFont="1" applyFill="1" applyBorder="1" applyProtection="1">
      <protection hidden="1"/>
    </xf>
    <xf numFmtId="2" fontId="5" fillId="0" borderId="7" xfId="0" applyNumberFormat="1" applyFont="1" applyFill="1" applyBorder="1" applyProtection="1">
      <protection hidden="1"/>
    </xf>
    <xf numFmtId="2" fontId="3" fillId="0" borderId="0" xfId="0" applyNumberFormat="1" applyFont="1" applyFill="1" applyBorder="1" applyProtection="1">
      <protection hidden="1"/>
    </xf>
    <xf numFmtId="0" fontId="5" fillId="0" borderId="0" xfId="0" applyFont="1" applyFill="1" applyBorder="1" applyProtection="1">
      <protection hidden="1"/>
    </xf>
    <xf numFmtId="165" fontId="3" fillId="0" borderId="0" xfId="3" applyFont="1" applyBorder="1" applyProtection="1">
      <protection hidden="1"/>
    </xf>
    <xf numFmtId="0" fontId="3" fillId="0" borderId="0" xfId="0" applyFont="1" applyFill="1" applyBorder="1" applyProtection="1">
      <protection hidden="1"/>
    </xf>
    <xf numFmtId="2" fontId="5" fillId="0" borderId="20" xfId="0" applyNumberFormat="1" applyFont="1" applyFill="1" applyBorder="1" applyProtection="1">
      <protection hidden="1"/>
    </xf>
    <xf numFmtId="165" fontId="5" fillId="0" borderId="21" xfId="0" applyNumberFormat="1" applyFont="1" applyFill="1" applyBorder="1" applyProtection="1">
      <protection hidden="1"/>
    </xf>
    <xf numFmtId="166" fontId="5" fillId="0" borderId="21" xfId="0" applyNumberFormat="1" applyFont="1" applyFill="1" applyBorder="1" applyProtection="1">
      <protection hidden="1"/>
    </xf>
    <xf numFmtId="0" fontId="5" fillId="0" borderId="12" xfId="0" applyFont="1" applyBorder="1" applyProtection="1">
      <protection hidden="1"/>
    </xf>
    <xf numFmtId="0" fontId="3" fillId="0" borderId="13" xfId="0" applyFont="1" applyBorder="1" applyProtection="1">
      <protection hidden="1"/>
    </xf>
    <xf numFmtId="0" fontId="5" fillId="0" borderId="11" xfId="0" applyFont="1" applyBorder="1" applyAlignment="1" applyProtection="1">
      <alignment horizontal="center"/>
      <protection hidden="1"/>
    </xf>
    <xf numFmtId="2" fontId="5" fillId="0" borderId="13" xfId="0" applyNumberFormat="1" applyFont="1" applyFill="1" applyBorder="1" applyProtection="1">
      <protection hidden="1"/>
    </xf>
    <xf numFmtId="0" fontId="5" fillId="0" borderId="11" xfId="0" applyFont="1" applyFill="1" applyBorder="1" applyProtection="1">
      <protection hidden="1"/>
    </xf>
    <xf numFmtId="165" fontId="5" fillId="0" borderId="11" xfId="3" applyFont="1" applyFill="1" applyBorder="1" applyProtection="1">
      <protection hidden="1"/>
    </xf>
    <xf numFmtId="10" fontId="5" fillId="0" borderId="11" xfId="2" applyNumberFormat="1" applyFont="1" applyFill="1" applyBorder="1" applyProtection="1">
      <protection hidden="1"/>
    </xf>
    <xf numFmtId="10" fontId="3" fillId="0" borderId="0" xfId="0" applyNumberFormat="1" applyFont="1" applyProtection="1">
      <protection hidden="1"/>
    </xf>
    <xf numFmtId="0" fontId="5" fillId="5" borderId="12" xfId="0" applyFont="1" applyFill="1" applyBorder="1" applyProtection="1">
      <protection hidden="1"/>
    </xf>
    <xf numFmtId="0" fontId="3" fillId="5" borderId="13" xfId="0" applyFont="1" applyFill="1" applyBorder="1" applyProtection="1">
      <protection hidden="1"/>
    </xf>
    <xf numFmtId="0" fontId="5" fillId="5" borderId="11" xfId="0" applyFont="1" applyFill="1" applyBorder="1" applyAlignment="1" applyProtection="1">
      <alignment horizontal="center"/>
      <protection hidden="1"/>
    </xf>
    <xf numFmtId="2" fontId="5" fillId="5" borderId="13" xfId="0" applyNumberFormat="1" applyFont="1" applyFill="1" applyBorder="1" applyProtection="1">
      <protection hidden="1"/>
    </xf>
    <xf numFmtId="0" fontId="5" fillId="5" borderId="11" xfId="0" applyFont="1" applyFill="1" applyBorder="1" applyProtection="1">
      <protection hidden="1"/>
    </xf>
    <xf numFmtId="165" fontId="5" fillId="5" borderId="11" xfId="3" applyFont="1" applyFill="1" applyBorder="1" applyProtection="1">
      <protection hidden="1"/>
    </xf>
    <xf numFmtId="43" fontId="3" fillId="0" borderId="0" xfId="0" applyNumberFormat="1" applyFont="1" applyProtection="1">
      <protection hidden="1"/>
    </xf>
    <xf numFmtId="0" fontId="5" fillId="0" borderId="12" xfId="0" applyFont="1" applyFill="1" applyBorder="1" applyProtection="1">
      <protection hidden="1"/>
    </xf>
    <xf numFmtId="0" fontId="5" fillId="0" borderId="11" xfId="0" applyFont="1" applyFill="1" applyBorder="1" applyAlignment="1" applyProtection="1">
      <alignment horizontal="center"/>
      <protection hidden="1"/>
    </xf>
    <xf numFmtId="0" fontId="5" fillId="0" borderId="13" xfId="0" applyFont="1" applyFill="1" applyBorder="1" applyProtection="1">
      <protection hidden="1"/>
    </xf>
    <xf numFmtId="165" fontId="5" fillId="0" borderId="11" xfId="0" applyNumberFormat="1" applyFont="1" applyFill="1" applyBorder="1" applyProtection="1">
      <protection hidden="1"/>
    </xf>
    <xf numFmtId="166" fontId="5" fillId="0" borderId="11" xfId="0" applyNumberFormat="1" applyFont="1" applyFill="1" applyBorder="1" applyProtection="1">
      <protection hidden="1"/>
    </xf>
    <xf numFmtId="165" fontId="3" fillId="0" borderId="0" xfId="3" applyFont="1" applyProtection="1">
      <protection hidden="1"/>
    </xf>
    <xf numFmtId="0" fontId="3" fillId="0" borderId="12" xfId="0" applyFont="1" applyBorder="1" applyProtection="1">
      <protection hidden="1"/>
    </xf>
    <xf numFmtId="0" fontId="2" fillId="0" borderId="11" xfId="0" applyFont="1" applyBorder="1" applyAlignment="1" applyProtection="1">
      <alignment horizontal="center"/>
      <protection hidden="1"/>
    </xf>
    <xf numFmtId="165" fontId="3" fillId="0" borderId="11" xfId="0" applyNumberFormat="1" applyFont="1" applyBorder="1" applyProtection="1">
      <protection hidden="1"/>
    </xf>
    <xf numFmtId="0" fontId="5" fillId="0" borderId="6" xfId="0" applyFont="1" applyFill="1" applyBorder="1" applyProtection="1">
      <protection hidden="1"/>
    </xf>
    <xf numFmtId="0" fontId="3" fillId="0" borderId="7" xfId="0" applyFont="1" applyFill="1" applyBorder="1" applyProtection="1">
      <protection hidden="1"/>
    </xf>
    <xf numFmtId="0" fontId="5" fillId="0" borderId="8" xfId="0" applyFont="1" applyFill="1" applyBorder="1" applyAlignment="1" applyProtection="1">
      <alignment horizontal="center"/>
      <protection hidden="1"/>
    </xf>
    <xf numFmtId="165" fontId="5" fillId="0" borderId="8" xfId="0" applyNumberFormat="1" applyFont="1" applyFill="1" applyBorder="1" applyProtection="1">
      <protection hidden="1"/>
    </xf>
    <xf numFmtId="165" fontId="5" fillId="0" borderId="0" xfId="0" applyNumberFormat="1" applyFont="1" applyBorder="1" applyProtection="1">
      <protection hidden="1"/>
    </xf>
    <xf numFmtId="0" fontId="5" fillId="0" borderId="0" xfId="0" applyFont="1" applyFill="1" applyBorder="1" applyAlignment="1" applyProtection="1">
      <alignment horizontal="centerContinuous"/>
      <protection hidden="1"/>
    </xf>
    <xf numFmtId="0" fontId="3" fillId="0" borderId="0" xfId="0" applyFont="1" applyBorder="1" applyAlignment="1" applyProtection="1">
      <alignment horizontal="centerContinuous"/>
      <protection hidden="1"/>
    </xf>
    <xf numFmtId="0" fontId="3" fillId="0" borderId="0" xfId="0" applyFont="1" applyFill="1" applyBorder="1" applyAlignment="1" applyProtection="1">
      <alignment horizontal="centerContinuous"/>
      <protection hidden="1"/>
    </xf>
    <xf numFmtId="1" fontId="5" fillId="0" borderId="0" xfId="3" applyNumberFormat="1" applyFont="1" applyFill="1" applyBorder="1" applyAlignment="1" applyProtection="1">
      <alignment horizontal="center"/>
      <protection hidden="1"/>
    </xf>
    <xf numFmtId="0" fontId="3" fillId="0" borderId="24" xfId="0" applyFont="1" applyBorder="1" applyProtection="1">
      <protection hidden="1"/>
    </xf>
    <xf numFmtId="0" fontId="3" fillId="0" borderId="25" xfId="0" applyFont="1" applyBorder="1" applyProtection="1">
      <protection hidden="1"/>
    </xf>
    <xf numFmtId="0" fontId="3" fillId="0" borderId="26" xfId="0" applyFont="1" applyBorder="1" applyProtection="1">
      <protection hidden="1"/>
    </xf>
    <xf numFmtId="0" fontId="6" fillId="0" borderId="0" xfId="0" applyFont="1" applyProtection="1">
      <protection hidden="1"/>
    </xf>
    <xf numFmtId="167" fontId="5" fillId="0" borderId="11" xfId="2" applyNumberFormat="1" applyFont="1" applyFill="1" applyBorder="1" applyProtection="1">
      <protection hidden="1"/>
    </xf>
    <xf numFmtId="0" fontId="3" fillId="0" borderId="0" xfId="0" applyFont="1"/>
    <xf numFmtId="0" fontId="2" fillId="0" borderId="0" xfId="0" applyFont="1"/>
    <xf numFmtId="164" fontId="0" fillId="0" borderId="0" xfId="1" applyFont="1"/>
    <xf numFmtId="164" fontId="2" fillId="0" borderId="0" xfId="1" applyFont="1"/>
    <xf numFmtId="0" fontId="0" fillId="0" borderId="7" xfId="0" applyBorder="1"/>
    <xf numFmtId="43" fontId="2" fillId="0" borderId="0" xfId="0" applyNumberFormat="1" applyFont="1" applyBorder="1"/>
    <xf numFmtId="0" fontId="5" fillId="0" borderId="0" xfId="0" applyFont="1" applyFill="1" applyBorder="1" applyAlignment="1" applyProtection="1">
      <alignment horizontal="center"/>
      <protection hidden="1"/>
    </xf>
    <xf numFmtId="165" fontId="5" fillId="0" borderId="0" xfId="0" applyNumberFormat="1" applyFont="1" applyFill="1" applyBorder="1" applyProtection="1">
      <protection hidden="1"/>
    </xf>
    <xf numFmtId="166" fontId="5" fillId="0" borderId="0" xfId="0" applyNumberFormat="1" applyFont="1" applyFill="1" applyBorder="1" applyProtection="1">
      <protection hidden="1"/>
    </xf>
    <xf numFmtId="0" fontId="5" fillId="0" borderId="27" xfId="0" applyFont="1" applyFill="1" applyBorder="1" applyProtection="1">
      <protection hidden="1"/>
    </xf>
    <xf numFmtId="0" fontId="3" fillId="0" borderId="28" xfId="0" applyFont="1" applyFill="1" applyBorder="1" applyProtection="1">
      <protection hidden="1"/>
    </xf>
    <xf numFmtId="0" fontId="5" fillId="0" borderId="28" xfId="0" applyFont="1" applyFill="1" applyBorder="1" applyAlignment="1" applyProtection="1">
      <alignment horizontal="center"/>
      <protection hidden="1"/>
    </xf>
    <xf numFmtId="0" fontId="5" fillId="0" borderId="28" xfId="0" applyFont="1" applyFill="1" applyBorder="1" applyProtection="1">
      <protection hidden="1"/>
    </xf>
    <xf numFmtId="165" fontId="5" fillId="0" borderId="33" xfId="0" applyNumberFormat="1" applyFont="1" applyFill="1" applyBorder="1" applyProtection="1">
      <protection hidden="1"/>
    </xf>
    <xf numFmtId="9" fontId="5" fillId="0" borderId="29" xfId="2" applyFont="1" applyFill="1" applyBorder="1" applyProtection="1">
      <protection hidden="1"/>
    </xf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2" fillId="0" borderId="28" xfId="0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2" fillId="0" borderId="33" xfId="0" applyFont="1" applyBorder="1" applyAlignment="1">
      <alignment horizontal="center"/>
    </xf>
    <xf numFmtId="0" fontId="0" fillId="0" borderId="9" xfId="0" applyBorder="1"/>
    <xf numFmtId="10" fontId="0" fillId="0" borderId="9" xfId="0" applyNumberFormat="1" applyBorder="1"/>
    <xf numFmtId="4" fontId="0" fillId="0" borderId="9" xfId="0" applyNumberFormat="1" applyBorder="1"/>
    <xf numFmtId="0" fontId="0" fillId="0" borderId="23" xfId="0" applyBorder="1"/>
    <xf numFmtId="10" fontId="0" fillId="0" borderId="23" xfId="0" applyNumberFormat="1" applyBorder="1"/>
    <xf numFmtId="167" fontId="5" fillId="0" borderId="8" xfId="2" applyNumberFormat="1" applyFont="1" applyFill="1" applyBorder="1" applyProtection="1">
      <protection hidden="1"/>
    </xf>
    <xf numFmtId="0" fontId="11" fillId="6" borderId="27" xfId="0" applyFont="1" applyFill="1" applyBorder="1" applyAlignment="1" applyProtection="1">
      <alignment horizontal="center"/>
      <protection hidden="1"/>
    </xf>
    <xf numFmtId="0" fontId="11" fillId="6" borderId="28" xfId="0" applyFont="1" applyFill="1" applyBorder="1" applyAlignment="1" applyProtection="1">
      <alignment horizontal="center"/>
      <protection hidden="1"/>
    </xf>
    <xf numFmtId="0" fontId="11" fillId="6" borderId="29" xfId="0" applyFont="1" applyFill="1" applyBorder="1" applyAlignment="1" applyProtection="1">
      <alignment horizontal="center"/>
      <protection hidden="1"/>
    </xf>
    <xf numFmtId="0" fontId="8" fillId="3" borderId="30" xfId="0" applyFont="1" applyFill="1" applyBorder="1" applyAlignment="1" applyProtection="1">
      <alignment horizontal="center"/>
      <protection locked="0"/>
    </xf>
    <xf numFmtId="0" fontId="8" fillId="3" borderId="32" xfId="0" applyFont="1" applyFill="1" applyBorder="1" applyAlignment="1" applyProtection="1">
      <alignment horizontal="center"/>
      <protection locked="0"/>
    </xf>
    <xf numFmtId="0" fontId="8" fillId="3" borderId="31" xfId="0" applyFont="1" applyFill="1" applyBorder="1" applyAlignment="1" applyProtection="1">
      <alignment horizontal="center"/>
      <protection locked="0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</cellXfs>
  <cellStyles count="4">
    <cellStyle name="Moeda" xfId="1" builtinId="4"/>
    <cellStyle name="Normal" xfId="0" builtinId="0"/>
    <cellStyle name="Porcentagem" xfId="2" builtinId="5"/>
    <cellStyle name="Separador de milhares" xfId="3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M48"/>
  <sheetViews>
    <sheetView tabSelected="1" topLeftCell="A7" workbookViewId="0">
      <selection activeCell="H30" sqref="H30"/>
    </sheetView>
  </sheetViews>
  <sheetFormatPr defaultColWidth="11.42578125" defaultRowHeight="12.75"/>
  <cols>
    <col min="1" max="1" width="7.42578125" style="22" customWidth="1"/>
    <col min="2" max="2" width="1.28515625" style="22" customWidth="1"/>
    <col min="3" max="3" width="9.7109375" style="22" customWidth="1"/>
    <col min="4" max="4" width="24.5703125" style="22" customWidth="1"/>
    <col min="5" max="5" width="3.28515625" style="22" bestFit="1" customWidth="1"/>
    <col min="6" max="6" width="13.85546875" style="22" bestFit="1" customWidth="1"/>
    <col min="7" max="7" width="11.42578125" style="22" bestFit="1" customWidth="1"/>
    <col min="8" max="8" width="16.140625" style="22" bestFit="1" customWidth="1"/>
    <col min="9" max="9" width="15.42578125" style="22" bestFit="1" customWidth="1"/>
    <col min="10" max="10" width="2.42578125" style="22" customWidth="1"/>
    <col min="11" max="16384" width="11.42578125" style="22"/>
  </cols>
  <sheetData>
    <row r="1" spans="2:10" ht="6.75" customHeight="1" thickBot="1"/>
    <row r="2" spans="2:10" ht="6.75" customHeight="1" thickBot="1">
      <c r="B2" s="23"/>
      <c r="C2" s="24"/>
      <c r="D2" s="24"/>
      <c r="E2" s="24"/>
      <c r="F2" s="24"/>
      <c r="G2" s="24"/>
      <c r="H2" s="24"/>
      <c r="I2" s="24"/>
      <c r="J2" s="25"/>
    </row>
    <row r="3" spans="2:10" s="29" customFormat="1" ht="18" customHeight="1" thickBot="1">
      <c r="B3" s="26"/>
      <c r="C3" s="137" t="s">
        <v>21</v>
      </c>
      <c r="D3" s="138"/>
      <c r="E3" s="138"/>
      <c r="F3" s="138"/>
      <c r="G3" s="138"/>
      <c r="H3" s="138"/>
      <c r="I3" s="139"/>
      <c r="J3" s="28"/>
    </row>
    <row r="4" spans="2:10" s="29" customFormat="1" ht="5.0999999999999996" customHeight="1">
      <c r="B4" s="26"/>
      <c r="C4" s="27"/>
      <c r="D4" s="27"/>
      <c r="E4" s="27"/>
      <c r="F4" s="27"/>
      <c r="G4" s="27"/>
      <c r="H4" s="27"/>
      <c r="I4" s="27"/>
      <c r="J4" s="28"/>
    </row>
    <row r="5" spans="2:10" ht="15">
      <c r="B5" s="30"/>
      <c r="C5" s="31" t="s">
        <v>11</v>
      </c>
      <c r="D5" s="140"/>
      <c r="E5" s="141"/>
      <c r="F5" s="141"/>
      <c r="G5" s="142"/>
      <c r="H5" s="32" t="s">
        <v>14</v>
      </c>
      <c r="I5" s="12">
        <v>16</v>
      </c>
      <c r="J5" s="33"/>
    </row>
    <row r="6" spans="2:10" ht="5.0999999999999996" customHeight="1">
      <c r="B6" s="30"/>
      <c r="C6" s="34"/>
      <c r="D6" s="34"/>
      <c r="E6" s="34"/>
      <c r="F6" s="35"/>
      <c r="G6" s="35"/>
      <c r="H6" s="34"/>
      <c r="I6" s="36"/>
      <c r="J6" s="33"/>
    </row>
    <row r="7" spans="2:10" ht="15">
      <c r="B7" s="30"/>
      <c r="C7" s="37" t="s">
        <v>1</v>
      </c>
      <c r="D7" s="38"/>
      <c r="E7" s="39"/>
      <c r="F7" s="39" t="s">
        <v>0</v>
      </c>
      <c r="G7" s="40" t="s">
        <v>13</v>
      </c>
      <c r="H7" s="40" t="s">
        <v>2</v>
      </c>
      <c r="I7" s="40" t="s">
        <v>3</v>
      </c>
      <c r="J7" s="33"/>
    </row>
    <row r="8" spans="2:10" ht="15">
      <c r="B8" s="30"/>
      <c r="C8" s="41" t="s">
        <v>22</v>
      </c>
      <c r="D8" s="42"/>
      <c r="E8" s="43"/>
      <c r="F8" s="44">
        <v>10</v>
      </c>
      <c r="G8" s="13">
        <v>75</v>
      </c>
      <c r="H8" s="45">
        <f>+F8*G8</f>
        <v>750</v>
      </c>
      <c r="I8" s="46">
        <f>IF($H$27&gt;0,+H8*100/$H$27,0)</f>
        <v>50</v>
      </c>
      <c r="J8" s="33"/>
    </row>
    <row r="9" spans="2:10" ht="15">
      <c r="B9" s="30"/>
      <c r="C9" s="47" t="s">
        <v>12</v>
      </c>
      <c r="D9" s="48"/>
      <c r="E9" s="49">
        <v>1</v>
      </c>
      <c r="F9" s="50"/>
      <c r="G9" s="51"/>
      <c r="H9" s="52">
        <f>SUM(H8:H8)</f>
        <v>750</v>
      </c>
      <c r="I9" s="46">
        <f>IF($H$24&gt;0,+H9*100/$H$24,0)</f>
        <v>100</v>
      </c>
      <c r="J9" s="33"/>
    </row>
    <row r="10" spans="2:10" ht="5.0999999999999996" customHeight="1">
      <c r="B10" s="30"/>
      <c r="C10" s="36"/>
      <c r="D10" s="36"/>
      <c r="E10" s="36"/>
      <c r="F10" s="36"/>
      <c r="G10" s="36"/>
      <c r="H10" s="36"/>
      <c r="I10" s="36"/>
      <c r="J10" s="33"/>
    </row>
    <row r="11" spans="2:10" ht="15">
      <c r="B11" s="30"/>
      <c r="C11" s="53" t="s">
        <v>6</v>
      </c>
      <c r="D11" s="54"/>
      <c r="E11" s="61"/>
      <c r="F11" s="40" t="s">
        <v>4</v>
      </c>
      <c r="G11" s="39" t="s">
        <v>5</v>
      </c>
      <c r="H11" s="39" t="s">
        <v>2</v>
      </c>
      <c r="I11" s="39" t="s">
        <v>3</v>
      </c>
      <c r="J11" s="33"/>
    </row>
    <row r="12" spans="2:10" ht="15" customHeight="1">
      <c r="B12" s="30"/>
      <c r="C12" s="55" t="s">
        <v>15</v>
      </c>
      <c r="D12" s="56"/>
      <c r="E12" s="62"/>
      <c r="F12" s="19"/>
      <c r="G12" s="63">
        <v>0.69</v>
      </c>
      <c r="H12" s="57">
        <f>F12*G12</f>
        <v>0</v>
      </c>
      <c r="I12" s="46">
        <f>IF($H$24&gt;0,+H12*100/$H$24,0)</f>
        <v>0</v>
      </c>
      <c r="J12" s="33"/>
    </row>
    <row r="13" spans="2:10" ht="15">
      <c r="B13" s="30"/>
      <c r="C13" s="16" t="s">
        <v>18</v>
      </c>
      <c r="D13" s="17"/>
      <c r="E13" s="62"/>
      <c r="F13" s="19"/>
      <c r="G13" s="21">
        <v>30</v>
      </c>
      <c r="H13" s="57">
        <f>+F13*G13</f>
        <v>0</v>
      </c>
      <c r="I13" s="46">
        <f>IF($H$24&gt;0,+H13*100/$H$24,0)</f>
        <v>0</v>
      </c>
      <c r="J13" s="33"/>
    </row>
    <row r="14" spans="2:10" ht="15">
      <c r="B14" s="30"/>
      <c r="C14" s="16" t="s">
        <v>16</v>
      </c>
      <c r="D14" s="17"/>
      <c r="E14" s="62"/>
      <c r="F14" s="19"/>
      <c r="G14" s="21">
        <v>30</v>
      </c>
      <c r="H14" s="57">
        <f>+F14*G14</f>
        <v>0</v>
      </c>
      <c r="I14" s="46">
        <f>IF($H$24&gt;0,+H14*100/$H$24,0)</f>
        <v>0</v>
      </c>
      <c r="J14" s="33"/>
    </row>
    <row r="15" spans="2:10" ht="15">
      <c r="B15" s="30"/>
      <c r="C15" s="16" t="s">
        <v>17</v>
      </c>
      <c r="D15" s="17"/>
      <c r="E15" s="62"/>
      <c r="F15" s="19"/>
      <c r="G15" s="21">
        <v>30</v>
      </c>
      <c r="H15" s="57">
        <f>+F15*G15</f>
        <v>0</v>
      </c>
      <c r="I15" s="46">
        <f>IF($H$24&gt;0,+H15*100/$H$24,0)</f>
        <v>0</v>
      </c>
      <c r="J15" s="33"/>
    </row>
    <row r="16" spans="2:10" ht="15">
      <c r="B16" s="30"/>
      <c r="C16" s="47" t="s">
        <v>12</v>
      </c>
      <c r="D16" s="48"/>
      <c r="E16" s="49">
        <v>2</v>
      </c>
      <c r="F16" s="64"/>
      <c r="G16" s="59"/>
      <c r="H16" s="60">
        <f>SUM(H12:H15)</f>
        <v>0</v>
      </c>
      <c r="I16" s="46">
        <f>IF($H$24&gt;0,+H16*100/$H$24,0)</f>
        <v>0</v>
      </c>
      <c r="J16" s="33"/>
    </row>
    <row r="17" spans="2:13" ht="5.0999999999999996" customHeight="1">
      <c r="B17" s="30"/>
      <c r="C17" s="34"/>
      <c r="D17" s="34"/>
      <c r="E17" s="34"/>
      <c r="F17" s="65"/>
      <c r="G17" s="66"/>
      <c r="H17" s="67"/>
      <c r="I17" s="36"/>
      <c r="J17" s="33"/>
    </row>
    <row r="18" spans="2:13" ht="15">
      <c r="B18" s="30"/>
      <c r="C18" s="53" t="s">
        <v>7</v>
      </c>
      <c r="D18" s="54"/>
      <c r="E18" s="61"/>
      <c r="F18" s="40" t="s">
        <v>4</v>
      </c>
      <c r="G18" s="39" t="s">
        <v>5</v>
      </c>
      <c r="H18" s="39" t="s">
        <v>2</v>
      </c>
      <c r="I18" s="39" t="s">
        <v>3</v>
      </c>
      <c r="J18" s="33"/>
    </row>
    <row r="19" spans="2:13" ht="15">
      <c r="B19" s="30"/>
      <c r="C19" s="16"/>
      <c r="D19" s="17"/>
      <c r="E19" s="62"/>
      <c r="F19" s="20">
        <v>0</v>
      </c>
      <c r="G19" s="18">
        <v>80</v>
      </c>
      <c r="H19" s="57">
        <f>+F19*G19</f>
        <v>0</v>
      </c>
      <c r="I19" s="46">
        <f>IF($H$24&gt;0,+H19*100/$H$24,0)</f>
        <v>0</v>
      </c>
      <c r="J19" s="33"/>
    </row>
    <row r="20" spans="2:13" ht="15">
      <c r="B20" s="30"/>
      <c r="C20" s="16"/>
      <c r="D20" s="17"/>
      <c r="E20" s="62"/>
      <c r="F20" s="20">
        <v>0</v>
      </c>
      <c r="G20" s="18">
        <v>80</v>
      </c>
      <c r="H20" s="57">
        <f>+F20*G20</f>
        <v>0</v>
      </c>
      <c r="I20" s="46">
        <f>IF($H$24&gt;0,+H20*100/$H$24,0)</f>
        <v>0</v>
      </c>
      <c r="J20" s="33"/>
    </row>
    <row r="21" spans="2:13" ht="15">
      <c r="B21" s="30"/>
      <c r="C21" s="55"/>
      <c r="D21" s="56"/>
      <c r="E21" s="62"/>
      <c r="F21" s="20">
        <v>0</v>
      </c>
      <c r="G21" s="18">
        <v>10</v>
      </c>
      <c r="H21" s="57">
        <f>F21*G5*G21</f>
        <v>0</v>
      </c>
      <c r="I21" s="46">
        <f>IF($H$24&gt;0,+H21*100/$H$24,0)</f>
        <v>0</v>
      </c>
      <c r="J21" s="33"/>
    </row>
    <row r="22" spans="2:13" ht="15">
      <c r="B22" s="30"/>
      <c r="C22" s="47" t="s">
        <v>12</v>
      </c>
      <c r="D22" s="48"/>
      <c r="E22" s="49">
        <v>3</v>
      </c>
      <c r="F22" s="58"/>
      <c r="G22" s="59"/>
      <c r="H22" s="60">
        <f>SUM(H19:H21)</f>
        <v>0</v>
      </c>
      <c r="I22" s="46">
        <f>IF($H$24&gt;0,+H22*100/$H$24,0)</f>
        <v>0</v>
      </c>
      <c r="J22" s="33"/>
    </row>
    <row r="23" spans="2:13" ht="5.0999999999999996" customHeight="1">
      <c r="B23" s="30"/>
      <c r="C23" s="36"/>
      <c r="D23" s="36"/>
      <c r="E23" s="36"/>
      <c r="F23" s="68"/>
      <c r="G23" s="68"/>
      <c r="H23" s="36"/>
      <c r="I23" s="36"/>
      <c r="J23" s="33"/>
    </row>
    <row r="24" spans="2:13" ht="15">
      <c r="B24" s="30"/>
      <c r="C24" s="53" t="s">
        <v>23</v>
      </c>
      <c r="D24" s="54"/>
      <c r="E24" s="39">
        <v>4</v>
      </c>
      <c r="F24" s="69"/>
      <c r="G24" s="61"/>
      <c r="H24" s="70">
        <f>+H9+H16+H22</f>
        <v>750</v>
      </c>
      <c r="I24" s="71">
        <f>I27-I26</f>
        <v>50</v>
      </c>
      <c r="J24" s="33"/>
    </row>
    <row r="25" spans="2:13" ht="15">
      <c r="B25" s="30"/>
      <c r="C25" s="72" t="s">
        <v>19</v>
      </c>
      <c r="D25" s="73"/>
      <c r="E25" s="74"/>
      <c r="F25" s="75"/>
      <c r="G25" s="76"/>
      <c r="H25" s="77">
        <f>(H27*I25)</f>
        <v>232.5</v>
      </c>
      <c r="I25" s="109">
        <f>Alíquota!C5</f>
        <v>0.155</v>
      </c>
      <c r="J25" s="78"/>
      <c r="M25" s="79"/>
    </row>
    <row r="26" spans="2:13" ht="15">
      <c r="B26" s="30"/>
      <c r="C26" s="80" t="s">
        <v>8</v>
      </c>
      <c r="D26" s="81"/>
      <c r="E26" s="82">
        <v>5</v>
      </c>
      <c r="F26" s="83"/>
      <c r="G26" s="84"/>
      <c r="H26" s="85">
        <f>H27*(I26)%</f>
        <v>750</v>
      </c>
      <c r="I26" s="15">
        <v>50</v>
      </c>
      <c r="J26" s="33"/>
      <c r="K26" s="86"/>
      <c r="L26" s="86"/>
    </row>
    <row r="27" spans="2:13" ht="15">
      <c r="B27" s="30"/>
      <c r="C27" s="87" t="s">
        <v>20</v>
      </c>
      <c r="D27" s="42"/>
      <c r="E27" s="88">
        <v>6</v>
      </c>
      <c r="F27" s="89"/>
      <c r="G27" s="76"/>
      <c r="H27" s="90">
        <f>H24/I24*100</f>
        <v>1500</v>
      </c>
      <c r="I27" s="91">
        <v>100</v>
      </c>
      <c r="J27" s="33"/>
      <c r="K27" s="92"/>
      <c r="L27" s="86"/>
    </row>
    <row r="28" spans="2:13">
      <c r="B28" s="30"/>
      <c r="C28" s="93" t="s">
        <v>9</v>
      </c>
      <c r="D28" s="73"/>
      <c r="E28" s="94">
        <v>7</v>
      </c>
      <c r="F28" s="42"/>
      <c r="G28" s="43"/>
      <c r="H28" s="95">
        <f>+H27*I28/100</f>
        <v>0</v>
      </c>
      <c r="I28" s="14"/>
      <c r="J28" s="33"/>
      <c r="K28" s="86"/>
    </row>
    <row r="29" spans="2:13" ht="15">
      <c r="B29" s="30"/>
      <c r="C29" s="96" t="s">
        <v>24</v>
      </c>
      <c r="D29" s="97"/>
      <c r="E29" s="98">
        <v>8</v>
      </c>
      <c r="F29" s="58"/>
      <c r="G29" s="59"/>
      <c r="H29" s="99">
        <f>+H27-H28-H25</f>
        <v>1267.5</v>
      </c>
      <c r="I29" s="136">
        <f>H29/H27</f>
        <v>0.84499999999999997</v>
      </c>
      <c r="J29" s="33"/>
      <c r="K29" s="86"/>
    </row>
    <row r="30" spans="2:13" ht="15.75" thickBot="1">
      <c r="B30" s="30"/>
      <c r="C30" s="66"/>
      <c r="D30" s="68"/>
      <c r="E30" s="116"/>
      <c r="F30" s="66"/>
      <c r="G30" s="66"/>
      <c r="H30" s="117"/>
      <c r="I30" s="118"/>
      <c r="J30" s="33"/>
      <c r="K30" s="86"/>
    </row>
    <row r="31" spans="2:13" ht="15.75" thickBot="1">
      <c r="B31" s="30"/>
      <c r="C31" s="119" t="s">
        <v>32</v>
      </c>
      <c r="D31" s="120"/>
      <c r="E31" s="121"/>
      <c r="F31" s="122"/>
      <c r="G31" s="122"/>
      <c r="H31" s="123">
        <f>H29-H24</f>
        <v>517.5</v>
      </c>
      <c r="I31" s="124">
        <f>H31/H27</f>
        <v>0.34499999999999997</v>
      </c>
      <c r="J31" s="33"/>
      <c r="K31" s="86"/>
    </row>
    <row r="32" spans="2:13" ht="4.5" customHeight="1">
      <c r="B32" s="30"/>
      <c r="C32" s="34"/>
      <c r="D32" s="36"/>
      <c r="E32" s="35"/>
      <c r="F32" s="34"/>
      <c r="G32" s="34"/>
      <c r="H32" s="100"/>
      <c r="I32" s="34"/>
      <c r="J32" s="33"/>
    </row>
    <row r="33" spans="2:11" ht="4.5" customHeight="1">
      <c r="B33" s="30"/>
      <c r="C33" s="66"/>
      <c r="D33" s="66"/>
      <c r="E33" s="101"/>
      <c r="F33" s="102"/>
      <c r="G33" s="103"/>
      <c r="H33" s="104"/>
      <c r="I33" s="66"/>
      <c r="J33" s="33"/>
    </row>
    <row r="34" spans="2:11" ht="15">
      <c r="B34" s="30"/>
      <c r="C34" s="1" t="s">
        <v>10</v>
      </c>
      <c r="D34" s="2"/>
      <c r="E34" s="2"/>
      <c r="F34" s="2"/>
      <c r="G34" s="2"/>
      <c r="H34" s="3"/>
      <c r="I34" s="4"/>
      <c r="J34" s="33"/>
      <c r="K34" s="36"/>
    </row>
    <row r="35" spans="2:11" ht="15">
      <c r="B35" s="30"/>
      <c r="C35" s="5"/>
      <c r="D35" s="6"/>
      <c r="E35" s="6"/>
      <c r="F35" s="6"/>
      <c r="G35" s="6"/>
      <c r="H35" s="6"/>
      <c r="I35" s="7"/>
      <c r="J35" s="33"/>
      <c r="K35" s="36"/>
    </row>
    <row r="36" spans="2:11">
      <c r="B36" s="30"/>
      <c r="C36" s="8"/>
      <c r="D36" s="6"/>
      <c r="E36" s="6"/>
      <c r="F36" s="6"/>
      <c r="G36" s="6"/>
      <c r="H36" s="6"/>
      <c r="I36" s="7"/>
      <c r="J36" s="33"/>
    </row>
    <row r="37" spans="2:11">
      <c r="B37" s="30"/>
      <c r="C37" s="9"/>
      <c r="D37" s="10"/>
      <c r="E37" s="10"/>
      <c r="F37" s="10"/>
      <c r="G37" s="10"/>
      <c r="H37" s="10"/>
      <c r="I37" s="11"/>
      <c r="J37" s="33"/>
    </row>
    <row r="38" spans="2:11" ht="6.75" customHeight="1" thickBot="1">
      <c r="B38" s="105"/>
      <c r="C38" s="106"/>
      <c r="D38" s="106"/>
      <c r="E38" s="106"/>
      <c r="F38" s="106"/>
      <c r="G38" s="106"/>
      <c r="H38" s="106"/>
      <c r="I38" s="106"/>
      <c r="J38" s="107"/>
    </row>
    <row r="41" spans="2:11">
      <c r="C41" s="108"/>
      <c r="D41" s="108"/>
    </row>
    <row r="42" spans="2:11">
      <c r="C42" s="108"/>
      <c r="D42" s="108"/>
    </row>
    <row r="43" spans="2:11">
      <c r="C43" s="108"/>
      <c r="D43" s="108"/>
    </row>
    <row r="44" spans="2:11">
      <c r="C44" s="108"/>
      <c r="D44" s="108"/>
    </row>
    <row r="45" spans="2:11">
      <c r="C45" s="108"/>
      <c r="D45" s="108"/>
    </row>
    <row r="46" spans="2:11">
      <c r="C46" s="108"/>
      <c r="D46" s="108"/>
    </row>
    <row r="47" spans="2:11">
      <c r="C47" s="108"/>
      <c r="D47" s="108"/>
    </row>
    <row r="48" spans="2:11">
      <c r="C48" s="108"/>
      <c r="D48" s="108"/>
    </row>
  </sheetData>
  <mergeCells count="2">
    <mergeCell ref="C3:I3"/>
    <mergeCell ref="D5:G5"/>
  </mergeCells>
  <pageMargins left="0.511811024" right="0.511811024" top="0.78740157499999996" bottom="0.78740157499999996" header="0.31496062000000002" footer="0.31496062000000002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D10"/>
  <sheetViews>
    <sheetView workbookViewId="0">
      <selection activeCell="B16" sqref="B16"/>
    </sheetView>
  </sheetViews>
  <sheetFormatPr defaultRowHeight="12.75"/>
  <cols>
    <col min="1" max="1" width="62.28515625" customWidth="1"/>
    <col min="2" max="2" width="41.5703125" customWidth="1"/>
    <col min="3" max="3" width="16.42578125" customWidth="1"/>
    <col min="4" max="4" width="27" customWidth="1"/>
    <col min="5" max="5" width="6.85546875" bestFit="1" customWidth="1"/>
    <col min="6" max="6" width="9.42578125" bestFit="1" customWidth="1"/>
    <col min="7" max="8" width="6.85546875" bestFit="1" customWidth="1"/>
  </cols>
  <sheetData>
    <row r="1" spans="1:4" ht="21" customHeight="1">
      <c r="A1" s="143" t="s">
        <v>33</v>
      </c>
      <c r="B1" s="144"/>
      <c r="C1" s="144"/>
      <c r="D1" s="145"/>
    </row>
    <row r="2" spans="1:4" ht="21" customHeight="1">
      <c r="A2" s="146" t="s">
        <v>34</v>
      </c>
      <c r="B2" s="147"/>
      <c r="C2" s="147"/>
      <c r="D2" s="148"/>
    </row>
    <row r="3" spans="1:4" ht="21" customHeight="1" thickBot="1">
      <c r="A3" s="125" t="s">
        <v>35</v>
      </c>
      <c r="B3" s="126"/>
      <c r="C3" s="126"/>
      <c r="D3" s="127"/>
    </row>
    <row r="4" spans="1:4" ht="21" customHeight="1" thickBot="1">
      <c r="A4" s="130" t="s">
        <v>36</v>
      </c>
      <c r="B4" s="128"/>
      <c r="C4" s="130" t="s">
        <v>37</v>
      </c>
      <c r="D4" s="129" t="s">
        <v>38</v>
      </c>
    </row>
    <row r="5" spans="1:4" ht="21" customHeight="1">
      <c r="A5" s="134" t="s">
        <v>39</v>
      </c>
      <c r="B5" s="134" t="s">
        <v>40</v>
      </c>
      <c r="C5" s="135">
        <v>0.155</v>
      </c>
      <c r="D5" s="134" t="s">
        <v>41</v>
      </c>
    </row>
    <row r="6" spans="1:4" ht="21" customHeight="1">
      <c r="A6" s="131" t="s">
        <v>42</v>
      </c>
      <c r="B6" s="131" t="s">
        <v>43</v>
      </c>
      <c r="C6" s="132">
        <v>0.18</v>
      </c>
      <c r="D6" s="133">
        <v>4500</v>
      </c>
    </row>
    <row r="7" spans="1:4" ht="21" customHeight="1">
      <c r="A7" s="131" t="s">
        <v>44</v>
      </c>
      <c r="B7" s="131" t="s">
        <v>45</v>
      </c>
      <c r="C7" s="132">
        <v>0.19500000000000001</v>
      </c>
      <c r="D7" s="133">
        <v>9900</v>
      </c>
    </row>
    <row r="8" spans="1:4" ht="21" customHeight="1">
      <c r="A8" s="131" t="s">
        <v>46</v>
      </c>
      <c r="B8" s="131" t="s">
        <v>47</v>
      </c>
      <c r="C8" s="132">
        <v>0.20499999999999999</v>
      </c>
      <c r="D8" s="133">
        <v>17100</v>
      </c>
    </row>
    <row r="9" spans="1:4" ht="21" customHeight="1">
      <c r="A9" s="131" t="s">
        <v>48</v>
      </c>
      <c r="B9" s="131" t="s">
        <v>49</v>
      </c>
      <c r="C9" s="132">
        <v>0.23</v>
      </c>
      <c r="D9" s="133">
        <v>62100</v>
      </c>
    </row>
    <row r="10" spans="1:4" ht="21" customHeight="1">
      <c r="A10" s="131" t="s">
        <v>50</v>
      </c>
      <c r="B10" s="131" t="s">
        <v>51</v>
      </c>
      <c r="C10" s="132">
        <v>0.30499999999999999</v>
      </c>
      <c r="D10" s="133">
        <v>540000</v>
      </c>
    </row>
  </sheetData>
  <mergeCells count="2">
    <mergeCell ref="A1:D1"/>
    <mergeCell ref="A2:D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D12"/>
  <sheetViews>
    <sheetView workbookViewId="0">
      <selection activeCell="D19" sqref="D19"/>
    </sheetView>
  </sheetViews>
  <sheetFormatPr defaultRowHeight="12.75"/>
  <cols>
    <col min="1" max="1" width="47.5703125" bestFit="1" customWidth="1"/>
    <col min="2" max="2" width="28.7109375" customWidth="1"/>
    <col min="3" max="3" width="1.140625" customWidth="1"/>
  </cols>
  <sheetData>
    <row r="1" spans="1:4">
      <c r="A1" s="111" t="s">
        <v>25</v>
      </c>
    </row>
    <row r="4" spans="1:4">
      <c r="A4" s="110" t="s">
        <v>26</v>
      </c>
      <c r="B4" s="112">
        <v>1500</v>
      </c>
    </row>
    <row r="5" spans="1:4">
      <c r="A5" s="110" t="s">
        <v>27</v>
      </c>
      <c r="B5" s="114">
        <v>16</v>
      </c>
    </row>
    <row r="6" spans="1:4">
      <c r="A6" s="111" t="s">
        <v>28</v>
      </c>
      <c r="B6" s="113">
        <f>B4/B5</f>
        <v>93.75</v>
      </c>
    </row>
    <row r="10" spans="1:4">
      <c r="A10" s="111" t="s">
        <v>28</v>
      </c>
      <c r="B10" s="113">
        <f>B6</f>
        <v>93.75</v>
      </c>
    </row>
    <row r="11" spans="1:4">
      <c r="A11" s="110" t="s">
        <v>29</v>
      </c>
      <c r="B11" s="114">
        <v>120</v>
      </c>
      <c r="C11" s="110" t="s">
        <v>30</v>
      </c>
      <c r="D11" s="110" t="s">
        <v>31</v>
      </c>
    </row>
    <row r="12" spans="1:4">
      <c r="B12" s="115">
        <f>B10*B11</f>
        <v>11250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Cálculo para Consultoria</vt:lpstr>
      <vt:lpstr>Alíquota</vt:lpstr>
      <vt:lpstr>Plan2</vt:lpstr>
    </vt:vector>
  </TitlesOfParts>
  <Company>IBTA S/A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secretaria03</dc:creator>
  <cp:lastModifiedBy>HP</cp:lastModifiedBy>
  <cp:lastPrinted>2008-03-25T21:06:54Z</cp:lastPrinted>
  <dcterms:created xsi:type="dcterms:W3CDTF">2002-02-07T17:47:23Z</dcterms:created>
  <dcterms:modified xsi:type="dcterms:W3CDTF">2017-11-01T01:48:48Z</dcterms:modified>
</cp:coreProperties>
</file>