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G:\Eduardo\# Me Poupe\Minha Carteira N1\Módulo 3 - Análise Fundamentalista\"/>
    </mc:Choice>
  </mc:AlternateContent>
  <xr:revisionPtr revIDLastSave="0" documentId="13_ncr:1_{6DE9C8D6-3609-4CCC-BA13-9B0AC40A0D8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xemplo Aula (2)" sheetId="5" r:id="rId1"/>
    <sheet name="Exemplo Aula" sheetId="3" r:id="rId2"/>
    <sheet name="Modelo em Branc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F13" i="5"/>
  <c r="F14" i="5"/>
  <c r="F15" i="5"/>
  <c r="F16" i="5"/>
  <c r="F17" i="5"/>
  <c r="F18" i="5"/>
  <c r="F19" i="5"/>
  <c r="F20" i="5"/>
  <c r="F11" i="5"/>
  <c r="M22" i="5"/>
  <c r="K22" i="5"/>
  <c r="G22" i="5"/>
  <c r="M21" i="5"/>
  <c r="K21" i="5"/>
  <c r="G21" i="5"/>
  <c r="K20" i="5"/>
  <c r="G20" i="5"/>
  <c r="M20" i="5" s="1"/>
  <c r="G19" i="5"/>
  <c r="M19" i="5" s="1"/>
  <c r="G18" i="5"/>
  <c r="M18" i="5" s="1"/>
  <c r="G17" i="5"/>
  <c r="M17" i="5" s="1"/>
  <c r="G16" i="5"/>
  <c r="M16" i="5" s="1"/>
  <c r="G15" i="5"/>
  <c r="M15" i="5" s="1"/>
  <c r="G14" i="5"/>
  <c r="M14" i="5" s="1"/>
  <c r="G13" i="5"/>
  <c r="G12" i="5"/>
  <c r="M12" i="5" s="1"/>
  <c r="G11" i="5"/>
  <c r="M11" i="5" s="1"/>
  <c r="M13" i="5" l="1"/>
  <c r="G23" i="5"/>
  <c r="H13" i="5" s="1"/>
  <c r="H18" i="5" l="1"/>
  <c r="H19" i="5"/>
  <c r="H20" i="5"/>
  <c r="H12" i="5"/>
  <c r="H15" i="5"/>
  <c r="H16" i="5"/>
  <c r="H17" i="5"/>
  <c r="H14" i="5"/>
  <c r="H11" i="5"/>
  <c r="M23" i="5"/>
  <c r="N23" i="5" s="1"/>
  <c r="I22" i="4" l="1"/>
  <c r="J22" i="4" s="1"/>
  <c r="K22" i="4" s="1"/>
  <c r="I21" i="4"/>
  <c r="J21" i="4" s="1"/>
  <c r="K21" i="4" s="1"/>
  <c r="I20" i="4"/>
  <c r="J20" i="4" s="1"/>
  <c r="K20" i="4" s="1"/>
  <c r="I19" i="4"/>
  <c r="J19" i="4" s="1"/>
  <c r="K19" i="4" s="1"/>
  <c r="I18" i="4"/>
  <c r="J18" i="4" s="1"/>
  <c r="K18" i="4" s="1"/>
  <c r="I17" i="4"/>
  <c r="J17" i="4" s="1"/>
  <c r="K17" i="4" s="1"/>
  <c r="I16" i="4"/>
  <c r="J16" i="4" s="1"/>
  <c r="K16" i="4" s="1"/>
  <c r="I15" i="4"/>
  <c r="J15" i="4" s="1"/>
  <c r="K15" i="4" s="1"/>
  <c r="I14" i="4"/>
  <c r="J14" i="4" s="1"/>
  <c r="K14" i="4" s="1"/>
  <c r="I13" i="4"/>
  <c r="J13" i="4" s="1"/>
  <c r="K13" i="4" s="1"/>
  <c r="E22" i="4"/>
  <c r="E21" i="4"/>
  <c r="E20" i="4"/>
  <c r="E19" i="4"/>
  <c r="E18" i="4"/>
  <c r="E17" i="4"/>
  <c r="E16" i="4"/>
  <c r="E15" i="4"/>
  <c r="E14" i="4"/>
  <c r="E13" i="4"/>
  <c r="I12" i="4"/>
  <c r="J12" i="4" s="1"/>
  <c r="E12" i="4"/>
  <c r="I11" i="4"/>
  <c r="J11" i="4" s="1"/>
  <c r="K11" i="4" s="1"/>
  <c r="E11" i="4"/>
  <c r="J22" i="3"/>
  <c r="L22" i="3" s="1"/>
  <c r="F22" i="3"/>
  <c r="J21" i="3"/>
  <c r="L21" i="3" s="1"/>
  <c r="F21" i="3"/>
  <c r="J20" i="3"/>
  <c r="F20" i="3"/>
  <c r="F19" i="3"/>
  <c r="L19" i="3" s="1"/>
  <c r="F18" i="3"/>
  <c r="F17" i="3"/>
  <c r="F16" i="3"/>
  <c r="F15" i="3"/>
  <c r="F14" i="3"/>
  <c r="F13" i="3"/>
  <c r="F12" i="3"/>
  <c r="F11" i="3"/>
  <c r="L20" i="3" l="1"/>
  <c r="F23" i="3"/>
  <c r="K12" i="4"/>
  <c r="E23" i="4"/>
  <c r="K23" i="4"/>
  <c r="L23" i="4" s="1"/>
  <c r="L11" i="3"/>
  <c r="L12" i="3"/>
  <c r="L13" i="3"/>
  <c r="L14" i="3"/>
  <c r="L15" i="3"/>
  <c r="L16" i="3"/>
  <c r="L17" i="3"/>
  <c r="L18" i="3"/>
  <c r="G12" i="3" l="1"/>
  <c r="G20" i="3"/>
  <c r="G13" i="3"/>
  <c r="G14" i="3"/>
  <c r="G15" i="3"/>
  <c r="G16" i="3"/>
  <c r="G17" i="3"/>
  <c r="G19" i="3"/>
  <c r="G18" i="3"/>
  <c r="G11" i="3"/>
  <c r="L23" i="3"/>
  <c r="M23" i="3" s="1"/>
</calcChain>
</file>

<file path=xl/sharedStrings.xml><?xml version="1.0" encoding="utf-8"?>
<sst xmlns="http://schemas.openxmlformats.org/spreadsheetml/2006/main" count="82" uniqueCount="31">
  <si>
    <t>ROE</t>
  </si>
  <si>
    <t>DY</t>
  </si>
  <si>
    <t>LPA</t>
  </si>
  <si>
    <t>ATIVO</t>
  </si>
  <si>
    <t>PREÇO</t>
  </si>
  <si>
    <t>TOTAL</t>
  </si>
  <si>
    <t>PAYOUT</t>
  </si>
  <si>
    <t>CRESCIMENTO</t>
  </si>
  <si>
    <t>RESULTADO</t>
  </si>
  <si>
    <t>QTDE</t>
  </si>
  <si>
    <t>Retorno da CARTEIRA</t>
  </si>
  <si>
    <t>Retorno necessária da CARTEIRA &gt; Digite ao lado</t>
  </si>
  <si>
    <r>
      <rPr>
        <b/>
        <sz val="16"/>
        <color theme="0"/>
        <rFont val="Calibri"/>
        <family val="2"/>
        <scheme val="minor"/>
      </rPr>
      <t xml:space="preserve">  CRESCIMENTO X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AAD29"/>
        <rFont val="Calibri"/>
        <family val="2"/>
        <scheme val="minor"/>
      </rPr>
      <t>DIVIDENDOS</t>
    </r>
  </si>
  <si>
    <t>TRPL4</t>
  </si>
  <si>
    <t>ENGI11</t>
  </si>
  <si>
    <t>SAPR11</t>
  </si>
  <si>
    <t>SBSP3</t>
  </si>
  <si>
    <t>CPLE6</t>
  </si>
  <si>
    <t>AGRO3</t>
  </si>
  <si>
    <t>BRKM5</t>
  </si>
  <si>
    <t>GGBR4</t>
  </si>
  <si>
    <t>USIM5</t>
  </si>
  <si>
    <t>SETOR</t>
  </si>
  <si>
    <t>ELETRICA</t>
  </si>
  <si>
    <t>SANEAMENTO</t>
  </si>
  <si>
    <t>AGRO</t>
  </si>
  <si>
    <t>QUIMICO</t>
  </si>
  <si>
    <t>SIDERURGIA/METALRUGIA</t>
  </si>
  <si>
    <t>SANB11</t>
  </si>
  <si>
    <t>BANCOS</t>
  </si>
  <si>
    <t>PERCENTUAL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</si>
</sst>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AAD29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92077"/>
        <bgColor indexed="64"/>
      </patternFill>
    </fill>
    <fill>
      <patternFill patternType="solid">
        <fgColor rgb="FFFAAD2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0" fontId="0" fillId="0" borderId="11" xfId="2" applyNumberFormat="1" applyFont="1" applyBorder="1" applyAlignment="1">
      <alignment horizontal="center" vertical="center"/>
    </xf>
    <xf numFmtId="44" fontId="10" fillId="2" borderId="3" xfId="1" applyFont="1" applyFill="1" applyBorder="1" applyAlignment="1">
      <alignment horizontal="center" vertical="center"/>
    </xf>
    <xf numFmtId="44" fontId="10" fillId="2" borderId="4" xfId="1" applyFont="1" applyFill="1" applyBorder="1" applyAlignment="1">
      <alignment horizontal="center" vertical="center"/>
    </xf>
    <xf numFmtId="44" fontId="11" fillId="4" borderId="1" xfId="1" applyFont="1" applyFill="1" applyBorder="1" applyAlignment="1">
      <alignment horizontal="center" vertical="center"/>
    </xf>
    <xf numFmtId="10" fontId="3" fillId="4" borderId="1" xfId="2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44" fontId="3" fillId="4" borderId="9" xfId="0" applyNumberFormat="1" applyFont="1" applyFill="1" applyBorder="1" applyAlignment="1">
      <alignment horizontal="center" vertical="center"/>
    </xf>
    <xf numFmtId="44" fontId="11" fillId="4" borderId="11" xfId="1" applyFont="1" applyFill="1" applyBorder="1" applyAlignment="1">
      <alignment horizontal="center" vertical="center"/>
    </xf>
    <xf numFmtId="10" fontId="3" fillId="4" borderId="11" xfId="2" applyNumberFormat="1" applyFont="1" applyFill="1" applyBorder="1" applyAlignment="1">
      <alignment horizontal="center" vertical="center"/>
    </xf>
    <xf numFmtId="10" fontId="3" fillId="4" borderId="11" xfId="0" applyNumberFormat="1" applyFont="1" applyFill="1" applyBorder="1" applyAlignment="1">
      <alignment horizontal="center" vertical="center"/>
    </xf>
    <xf numFmtId="44" fontId="3" fillId="4" borderId="12" xfId="0" applyNumberFormat="1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4" xfId="0" applyFill="1" applyBorder="1"/>
    <xf numFmtId="0" fontId="0" fillId="2" borderId="15" xfId="0" applyFill="1" applyBorder="1"/>
    <xf numFmtId="0" fontId="0" fillId="2" borderId="21" xfId="0" applyFill="1" applyBorder="1"/>
    <xf numFmtId="10" fontId="12" fillId="3" borderId="2" xfId="2" applyNumberFormat="1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10" fontId="0" fillId="3" borderId="13" xfId="2" applyNumberFormat="1" applyFont="1" applyFill="1" applyBorder="1" applyAlignment="1">
      <alignment horizontal="center" vertical="center"/>
    </xf>
    <xf numFmtId="10" fontId="0" fillId="3" borderId="14" xfId="2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b/>
        <i val="0"/>
        <color theme="9" tint="-0.499984740745262"/>
      </font>
    </dxf>
    <dxf>
      <font>
        <b/>
        <i val="0"/>
        <color rgb="FFC00000"/>
      </font>
    </dxf>
    <dxf>
      <font>
        <b/>
        <i val="0"/>
        <color theme="9" tint="-0.499984740745262"/>
      </font>
    </dxf>
    <dxf>
      <font>
        <b/>
        <i val="0"/>
        <color rgb="FFC00000"/>
      </font>
    </dxf>
    <dxf>
      <font>
        <b/>
        <i val="0"/>
        <color theme="9" tint="-0.499984740745262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AAD29"/>
      <color rgb="FFCCCCFF"/>
      <color rgb="FFCC99FF"/>
      <color rgb="FF392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713361</xdr:colOff>
      <xdr:row>1</xdr:row>
      <xdr:rowOff>100005</xdr:rowOff>
    </xdr:from>
    <xdr:to>
      <xdr:col>12</xdr:col>
      <xdr:colOff>246629</xdr:colOff>
      <xdr:row>6</xdr:row>
      <xdr:rowOff>66531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1FDB93-91B2-4C72-BBAF-B86732C7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1106" y="156750"/>
          <a:ext cx="2925789" cy="919026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3</xdr:row>
      <xdr:rowOff>0</xdr:rowOff>
    </xdr:from>
    <xdr:to>
      <xdr:col>2</xdr:col>
      <xdr:colOff>971357</xdr:colOff>
      <xdr:row>5</xdr:row>
      <xdr:rowOff>47571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A44ED93-7E8B-4DFC-A4C8-02FD94594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438150"/>
          <a:ext cx="1542857" cy="4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100005</xdr:rowOff>
    </xdr:from>
    <xdr:to>
      <xdr:col>11</xdr:col>
      <xdr:colOff>246630</xdr:colOff>
      <xdr:row>6</xdr:row>
      <xdr:rowOff>66531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DE6C83-E72C-414B-9E53-E67D3110A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0672" y="159536"/>
          <a:ext cx="2924175" cy="919026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3</xdr:row>
      <xdr:rowOff>0</xdr:rowOff>
    </xdr:from>
    <xdr:to>
      <xdr:col>2</xdr:col>
      <xdr:colOff>971357</xdr:colOff>
      <xdr:row>5</xdr:row>
      <xdr:rowOff>47571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5D14B91-E608-4FBE-99C9-28A698DB3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438150"/>
          <a:ext cx="1542857" cy="4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866775</xdr:colOff>
      <xdr:row>1</xdr:row>
      <xdr:rowOff>100005</xdr:rowOff>
    </xdr:from>
    <xdr:to>
      <xdr:col>7</xdr:col>
      <xdr:colOff>447675</xdr:colOff>
      <xdr:row>6</xdr:row>
      <xdr:rowOff>66531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1628CD9-9539-423E-BF05-223C47153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0" y="157155"/>
          <a:ext cx="2924175" cy="919026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3</xdr:row>
      <xdr:rowOff>0</xdr:rowOff>
    </xdr:from>
    <xdr:to>
      <xdr:col>2</xdr:col>
      <xdr:colOff>971357</xdr:colOff>
      <xdr:row>5</xdr:row>
      <xdr:rowOff>47571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AA84D92-B6EB-46FE-B0A4-B77A8F3F8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438150"/>
          <a:ext cx="1542857" cy="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24653-EA97-4555-BA66-A20674DB8A50}">
  <dimension ref="B1:N23"/>
  <sheetViews>
    <sheetView showGridLines="0" tabSelected="1" zoomScale="175" zoomScaleNormal="175" workbookViewId="0">
      <selection activeCell="F11" sqref="F11"/>
    </sheetView>
  </sheetViews>
  <sheetFormatPr defaultRowHeight="15" x14ac:dyDescent="0.25"/>
  <cols>
    <col min="1" max="1" width="1.28515625" customWidth="1"/>
    <col min="2" max="2" width="12.7109375" customWidth="1"/>
    <col min="3" max="3" width="24.28515625" bestFit="1" customWidth="1"/>
    <col min="4" max="4" width="14.7109375" customWidth="1"/>
    <col min="5" max="6" width="10.7109375" customWidth="1"/>
    <col min="7" max="7" width="15.7109375" customWidth="1"/>
    <col min="8" max="8" width="10.7109375" customWidth="1"/>
    <col min="9" max="11" width="10.7109375" hidden="1" customWidth="1"/>
    <col min="12" max="12" width="13.7109375" customWidth="1"/>
    <col min="13" max="13" width="15.7109375" customWidth="1"/>
    <col min="14" max="14" width="10.7109375" customWidth="1"/>
  </cols>
  <sheetData>
    <row r="1" spans="2:13" ht="4.5" customHeight="1" thickBot="1" x14ac:dyDescent="0.3"/>
    <row r="2" spans="2:13" x14ac:dyDescent="0.25"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2:13" x14ac:dyDescent="0.25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2:13" ht="15" customHeight="1" x14ac:dyDescent="0.25">
      <c r="B4" s="26"/>
      <c r="C4" s="27"/>
      <c r="D4" s="27"/>
      <c r="E4" s="27"/>
      <c r="F4" s="27"/>
      <c r="G4" s="27"/>
      <c r="H4" s="27"/>
      <c r="I4" s="27"/>
      <c r="J4" s="41" t="s">
        <v>12</v>
      </c>
      <c r="K4" s="41"/>
      <c r="L4" s="41"/>
      <c r="M4" s="42"/>
    </row>
    <row r="5" spans="2:13" ht="15" customHeight="1" x14ac:dyDescent="0.25">
      <c r="B5" s="26"/>
      <c r="C5" s="27"/>
      <c r="D5" s="27"/>
      <c r="E5" s="27"/>
      <c r="F5" s="27"/>
      <c r="G5" s="27"/>
      <c r="H5" s="27"/>
      <c r="I5" s="27"/>
      <c r="J5" s="41"/>
      <c r="K5" s="41"/>
      <c r="L5" s="41"/>
      <c r="M5" s="42"/>
    </row>
    <row r="6" spans="2:13" x14ac:dyDescent="0.25"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2:13" ht="15.75" thickBot="1" x14ac:dyDescent="0.3"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</row>
    <row r="8" spans="2:13" x14ac:dyDescent="0.25">
      <c r="B8" s="43" t="s">
        <v>11</v>
      </c>
      <c r="C8" s="44"/>
      <c r="D8" s="44"/>
      <c r="E8" s="45"/>
      <c r="F8" s="33"/>
      <c r="G8" s="49">
        <v>0.2</v>
      </c>
    </row>
    <row r="9" spans="2:13" ht="15.75" thickBot="1" x14ac:dyDescent="0.3">
      <c r="B9" s="46"/>
      <c r="C9" s="47"/>
      <c r="D9" s="47"/>
      <c r="E9" s="48"/>
      <c r="F9" s="34"/>
      <c r="G9" s="50"/>
    </row>
    <row r="10" spans="2:13" x14ac:dyDescent="0.25">
      <c r="B10" s="4" t="s">
        <v>3</v>
      </c>
      <c r="C10" s="36" t="s">
        <v>22</v>
      </c>
      <c r="D10" s="5" t="s">
        <v>4</v>
      </c>
      <c r="E10" s="5" t="s">
        <v>9</v>
      </c>
      <c r="F10" s="5" t="s">
        <v>9</v>
      </c>
      <c r="G10" s="5" t="s">
        <v>5</v>
      </c>
      <c r="H10" s="5" t="s">
        <v>30</v>
      </c>
      <c r="I10" s="5" t="s">
        <v>1</v>
      </c>
      <c r="J10" s="5" t="s">
        <v>2</v>
      </c>
      <c r="K10" s="5" t="s">
        <v>6</v>
      </c>
      <c r="L10" s="6" t="s">
        <v>7</v>
      </c>
      <c r="M10" s="7" t="s">
        <v>8</v>
      </c>
    </row>
    <row r="11" spans="2:13" x14ac:dyDescent="0.25">
      <c r="B11" s="8" t="s">
        <v>13</v>
      </c>
      <c r="C11" s="37" t="s">
        <v>23</v>
      </c>
      <c r="D11" s="2">
        <v>24.14</v>
      </c>
      <c r="E11" s="1">
        <v>4</v>
      </c>
      <c r="F11" s="40">
        <f>100/D11</f>
        <v>4.1425020712510356</v>
      </c>
      <c r="G11" s="15">
        <f>IF($E11="","",$D11*$E11)</f>
        <v>96.56</v>
      </c>
      <c r="H11" s="3">
        <f>G11/$G$23</f>
        <v>0.10059381185540162</v>
      </c>
      <c r="I11" s="3"/>
      <c r="J11" s="2"/>
      <c r="K11" s="16"/>
      <c r="L11" s="17">
        <v>0.29449999999999998</v>
      </c>
      <c r="M11" s="18">
        <f>G11*(1+L11)</f>
        <v>124.99692</v>
      </c>
    </row>
    <row r="12" spans="2:13" x14ac:dyDescent="0.25">
      <c r="B12" s="8" t="s">
        <v>17</v>
      </c>
      <c r="C12" s="37" t="s">
        <v>23</v>
      </c>
      <c r="D12" s="2">
        <v>6.73</v>
      </c>
      <c r="E12" s="1">
        <v>15</v>
      </c>
      <c r="F12" s="40">
        <f t="shared" ref="F12:F20" si="0">100/D12</f>
        <v>14.858841010401187</v>
      </c>
      <c r="G12" s="15">
        <f t="shared" ref="G12:G22" si="1">IF(E12="","",$D12*$E12)</f>
        <v>100.95</v>
      </c>
      <c r="H12" s="3">
        <f t="shared" ref="H12:H20" si="2">G12/$G$23</f>
        <v>0.10516720491717889</v>
      </c>
      <c r="I12" s="3"/>
      <c r="J12" s="2"/>
      <c r="K12" s="16"/>
      <c r="L12" s="17">
        <v>0.23100000000000001</v>
      </c>
      <c r="M12" s="18">
        <f t="shared" ref="M12:M20" si="3">G12*(1+L12)</f>
        <v>124.26945000000001</v>
      </c>
    </row>
    <row r="13" spans="2:13" x14ac:dyDescent="0.25">
      <c r="B13" s="8" t="s">
        <v>14</v>
      </c>
      <c r="C13" s="37" t="s">
        <v>23</v>
      </c>
      <c r="D13" s="2">
        <v>41.08</v>
      </c>
      <c r="E13" s="1">
        <v>2</v>
      </c>
      <c r="F13" s="40">
        <f t="shared" si="0"/>
        <v>2.4342745861733204</v>
      </c>
      <c r="G13" s="15">
        <f t="shared" si="1"/>
        <v>82.16</v>
      </c>
      <c r="H13" s="3">
        <f t="shared" si="2"/>
        <v>8.5592249192624245E-2</v>
      </c>
      <c r="I13" s="3"/>
      <c r="J13" s="2"/>
      <c r="K13" s="16"/>
      <c r="L13" s="17">
        <v>0.3</v>
      </c>
      <c r="M13" s="18">
        <f t="shared" si="3"/>
        <v>106.80799999999999</v>
      </c>
    </row>
    <row r="14" spans="2:13" x14ac:dyDescent="0.25">
      <c r="B14" s="8" t="s">
        <v>15</v>
      </c>
      <c r="C14" s="37" t="s">
        <v>24</v>
      </c>
      <c r="D14" s="2">
        <v>18.88</v>
      </c>
      <c r="E14" s="1">
        <v>5</v>
      </c>
      <c r="F14" s="40">
        <f t="shared" si="0"/>
        <v>5.296610169491526</v>
      </c>
      <c r="G14" s="15">
        <f t="shared" si="1"/>
        <v>94.399999999999991</v>
      </c>
      <c r="H14" s="3">
        <f t="shared" si="2"/>
        <v>9.8343577455985001E-2</v>
      </c>
      <c r="I14" s="3"/>
      <c r="J14" s="2"/>
      <c r="K14" s="16"/>
      <c r="L14" s="17">
        <v>0.15820000000000001</v>
      </c>
      <c r="M14" s="18">
        <f t="shared" si="3"/>
        <v>109.33407999999999</v>
      </c>
    </row>
    <row r="15" spans="2:13" x14ac:dyDescent="0.25">
      <c r="B15" s="8" t="s">
        <v>16</v>
      </c>
      <c r="C15" s="37" t="s">
        <v>24</v>
      </c>
      <c r="D15" s="2">
        <v>35.450000000000003</v>
      </c>
      <c r="E15" s="1">
        <v>3</v>
      </c>
      <c r="F15" s="40">
        <f t="shared" si="0"/>
        <v>2.8208744710860363</v>
      </c>
      <c r="G15" s="15">
        <f t="shared" si="1"/>
        <v>106.35000000000001</v>
      </c>
      <c r="H15" s="3">
        <f t="shared" si="2"/>
        <v>0.11079279091572042</v>
      </c>
      <c r="I15" s="3"/>
      <c r="J15" s="2"/>
      <c r="K15" s="16"/>
      <c r="L15" s="17">
        <v>0.23100000000000001</v>
      </c>
      <c r="M15" s="18">
        <f t="shared" si="3"/>
        <v>130.91685000000001</v>
      </c>
    </row>
    <row r="16" spans="2:13" x14ac:dyDescent="0.25">
      <c r="B16" s="35" t="s">
        <v>18</v>
      </c>
      <c r="C16" s="38" t="s">
        <v>25</v>
      </c>
      <c r="D16" s="2">
        <v>26.3</v>
      </c>
      <c r="E16" s="1">
        <v>4</v>
      </c>
      <c r="F16" s="40">
        <f t="shared" si="0"/>
        <v>3.8022813688212929</v>
      </c>
      <c r="G16" s="15">
        <f t="shared" si="1"/>
        <v>105.2</v>
      </c>
      <c r="H16" s="3">
        <f t="shared" si="2"/>
        <v>0.10959474945306805</v>
      </c>
      <c r="I16" s="3"/>
      <c r="J16" s="2"/>
      <c r="K16" s="16"/>
      <c r="L16" s="17">
        <v>0.64329999999999998</v>
      </c>
      <c r="M16" s="18">
        <f t="shared" si="3"/>
        <v>172.87515999999999</v>
      </c>
    </row>
    <row r="17" spans="2:14" x14ac:dyDescent="0.25">
      <c r="B17" s="35" t="s">
        <v>19</v>
      </c>
      <c r="C17" s="38" t="s">
        <v>26</v>
      </c>
      <c r="D17" s="2">
        <v>49.95</v>
      </c>
      <c r="E17" s="1">
        <v>2</v>
      </c>
      <c r="F17" s="40">
        <f t="shared" si="0"/>
        <v>2.0020020020020017</v>
      </c>
      <c r="G17" s="15">
        <f t="shared" si="1"/>
        <v>99.9</v>
      </c>
      <c r="H17" s="3">
        <f t="shared" si="2"/>
        <v>0.10407334097301804</v>
      </c>
      <c r="I17" s="3"/>
      <c r="J17" s="2"/>
      <c r="K17" s="16"/>
      <c r="L17" s="17">
        <v>0.5081</v>
      </c>
      <c r="M17" s="18">
        <f t="shared" si="3"/>
        <v>150.65919</v>
      </c>
    </row>
    <row r="18" spans="2:14" x14ac:dyDescent="0.25">
      <c r="B18" s="35" t="s">
        <v>20</v>
      </c>
      <c r="C18" s="38" t="s">
        <v>27</v>
      </c>
      <c r="D18" s="2">
        <v>27.8</v>
      </c>
      <c r="E18" s="1">
        <v>3</v>
      </c>
      <c r="F18" s="40">
        <f t="shared" si="0"/>
        <v>3.5971223021582732</v>
      </c>
      <c r="G18" s="15">
        <f t="shared" si="1"/>
        <v>83.4</v>
      </c>
      <c r="H18" s="3">
        <f t="shared" si="2"/>
        <v>8.6884050421918962E-2</v>
      </c>
      <c r="I18" s="3"/>
      <c r="J18" s="2"/>
      <c r="K18" s="16"/>
      <c r="L18" s="17">
        <v>0.18790000000000001</v>
      </c>
      <c r="M18" s="18">
        <f t="shared" si="3"/>
        <v>99.070859999999996</v>
      </c>
    </row>
    <row r="19" spans="2:14" x14ac:dyDescent="0.25">
      <c r="B19" s="35" t="s">
        <v>21</v>
      </c>
      <c r="C19" s="38" t="s">
        <v>27</v>
      </c>
      <c r="D19" s="2">
        <v>16.239999999999998</v>
      </c>
      <c r="E19" s="1">
        <v>6</v>
      </c>
      <c r="F19" s="40">
        <f t="shared" si="0"/>
        <v>6.1576354679802963</v>
      </c>
      <c r="G19" s="15">
        <f t="shared" si="1"/>
        <v>97.44</v>
      </c>
      <c r="H19" s="3">
        <f t="shared" si="2"/>
        <v>0.1015105740181269</v>
      </c>
      <c r="I19" s="3"/>
      <c r="J19" s="2"/>
      <c r="K19" s="16"/>
      <c r="L19" s="17">
        <v>0.31909999999999999</v>
      </c>
      <c r="M19" s="18">
        <f t="shared" si="3"/>
        <v>128.53310399999998</v>
      </c>
    </row>
    <row r="20" spans="2:14" x14ac:dyDescent="0.25">
      <c r="B20" s="8" t="s">
        <v>28</v>
      </c>
      <c r="C20" s="37" t="s">
        <v>29</v>
      </c>
      <c r="D20" s="2">
        <v>31.18</v>
      </c>
      <c r="E20" s="1">
        <v>3</v>
      </c>
      <c r="F20" s="40">
        <f t="shared" si="0"/>
        <v>3.2071840923669019</v>
      </c>
      <c r="G20" s="15">
        <f t="shared" si="1"/>
        <v>93.539999999999992</v>
      </c>
      <c r="H20" s="3">
        <f t="shared" si="2"/>
        <v>9.7447650796958024E-2</v>
      </c>
      <c r="I20" s="3"/>
      <c r="J20" s="2"/>
      <c r="K20" s="16" t="str">
        <f t="shared" ref="K20:K22" si="4">IF($I20="","",($D20*$I20)/$J20)</f>
        <v/>
      </c>
      <c r="L20" s="17">
        <v>0.08</v>
      </c>
      <c r="M20" s="18">
        <f t="shared" si="3"/>
        <v>101.0232</v>
      </c>
    </row>
    <row r="21" spans="2:14" x14ac:dyDescent="0.25">
      <c r="B21" s="8"/>
      <c r="C21" s="37"/>
      <c r="D21" s="2"/>
      <c r="E21" s="1"/>
      <c r="F21" s="1"/>
      <c r="G21" s="15" t="str">
        <f t="shared" si="1"/>
        <v/>
      </c>
      <c r="H21" s="3"/>
      <c r="I21" s="3"/>
      <c r="J21" s="2"/>
      <c r="K21" s="16" t="str">
        <f t="shared" si="4"/>
        <v/>
      </c>
      <c r="L21" s="17"/>
      <c r="M21" s="18" t="str">
        <f>IF($L21="","",$G21*(1+$L21))</f>
        <v/>
      </c>
      <c r="N21" s="51" t="s">
        <v>10</v>
      </c>
    </row>
    <row r="22" spans="2:14" ht="15.75" thickBot="1" x14ac:dyDescent="0.3">
      <c r="B22" s="9"/>
      <c r="C22" s="39"/>
      <c r="D22" s="10"/>
      <c r="E22" s="11"/>
      <c r="F22" s="11"/>
      <c r="G22" s="19" t="str">
        <f t="shared" si="1"/>
        <v/>
      </c>
      <c r="H22" s="12"/>
      <c r="I22" s="12"/>
      <c r="J22" s="10"/>
      <c r="K22" s="20" t="str">
        <f t="shared" si="4"/>
        <v/>
      </c>
      <c r="L22" s="21"/>
      <c r="M22" s="22" t="str">
        <f>IF($L22="","",$G22*(1+$L22))</f>
        <v/>
      </c>
      <c r="N22" s="52"/>
    </row>
    <row r="23" spans="2:14" ht="18" thickBot="1" x14ac:dyDescent="0.3">
      <c r="G23" s="13">
        <f>SUM($G$11:$G$22)</f>
        <v>959.89999999999986</v>
      </c>
      <c r="M23" s="14">
        <f>SUM($M$11:$M$22)</f>
        <v>1248.4868140000001</v>
      </c>
      <c r="N23" s="32">
        <f>IF(M23=0,"",($M23-$G23)/$G23)</f>
        <v>0.30064258151890849</v>
      </c>
    </row>
  </sheetData>
  <mergeCells count="4">
    <mergeCell ref="J4:M5"/>
    <mergeCell ref="B8:E9"/>
    <mergeCell ref="G8:G9"/>
    <mergeCell ref="N21:N22"/>
  </mergeCells>
  <conditionalFormatting sqref="N23">
    <cfRule type="cellIs" dxfId="5" priority="1" operator="lessThan">
      <formula>$G$8</formula>
    </cfRule>
    <cfRule type="cellIs" dxfId="4" priority="2" operator="greaterThanOrEqual">
      <formula>$G$8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5A93-21F4-471C-BB9A-9372FB1EC832}">
  <dimension ref="B1:M23"/>
  <sheetViews>
    <sheetView showGridLines="0" topLeftCell="A3" zoomScale="175" zoomScaleNormal="175" workbookViewId="0">
      <selection activeCell="M23" sqref="M23"/>
    </sheetView>
  </sheetViews>
  <sheetFormatPr defaultRowHeight="15" x14ac:dyDescent="0.25"/>
  <cols>
    <col min="1" max="1" width="1.28515625" customWidth="1"/>
    <col min="2" max="2" width="12.7109375" customWidth="1"/>
    <col min="3" max="3" width="24.28515625" bestFit="1" customWidth="1"/>
    <col min="4" max="4" width="14.7109375" customWidth="1"/>
    <col min="5" max="5" width="10.7109375" customWidth="1"/>
    <col min="6" max="6" width="15.7109375" customWidth="1"/>
    <col min="7" max="7" width="10.7109375" customWidth="1"/>
    <col min="8" max="10" width="10.7109375" hidden="1" customWidth="1"/>
    <col min="11" max="11" width="13.7109375" customWidth="1"/>
    <col min="12" max="12" width="15.7109375" customWidth="1"/>
    <col min="13" max="13" width="10.7109375" customWidth="1"/>
  </cols>
  <sheetData>
    <row r="1" spans="2:12" ht="4.5" customHeight="1" thickBot="1" x14ac:dyDescent="0.3"/>
    <row r="2" spans="2:12" x14ac:dyDescent="0.25">
      <c r="B2" s="23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x14ac:dyDescent="0.25">
      <c r="B3" s="26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2:12" ht="15" customHeight="1" x14ac:dyDescent="0.25">
      <c r="B4" s="26"/>
      <c r="C4" s="27"/>
      <c r="D4" s="27"/>
      <c r="E4" s="27"/>
      <c r="F4" s="27"/>
      <c r="G4" s="27"/>
      <c r="H4" s="27"/>
      <c r="I4" s="41" t="s">
        <v>12</v>
      </c>
      <c r="J4" s="41"/>
      <c r="K4" s="41"/>
      <c r="L4" s="42"/>
    </row>
    <row r="5" spans="2:12" ht="15" customHeight="1" x14ac:dyDescent="0.25">
      <c r="B5" s="26"/>
      <c r="C5" s="27"/>
      <c r="D5" s="27"/>
      <c r="E5" s="27"/>
      <c r="F5" s="27"/>
      <c r="G5" s="27"/>
      <c r="H5" s="27"/>
      <c r="I5" s="41"/>
      <c r="J5" s="41"/>
      <c r="K5" s="41"/>
      <c r="L5" s="42"/>
    </row>
    <row r="6" spans="2:12" x14ac:dyDescent="0.25">
      <c r="B6" s="26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2:12" ht="15.75" thickBot="1" x14ac:dyDescent="0.3">
      <c r="B7" s="29"/>
      <c r="C7" s="30"/>
      <c r="D7" s="30"/>
      <c r="E7" s="30"/>
      <c r="F7" s="30"/>
      <c r="G7" s="30"/>
      <c r="H7" s="30"/>
      <c r="I7" s="30"/>
      <c r="J7" s="30"/>
      <c r="K7" s="30"/>
      <c r="L7" s="31"/>
    </row>
    <row r="8" spans="2:12" x14ac:dyDescent="0.25">
      <c r="B8" s="43" t="s">
        <v>11</v>
      </c>
      <c r="C8" s="44"/>
      <c r="D8" s="44"/>
      <c r="E8" s="45"/>
      <c r="F8" s="49">
        <v>0.2</v>
      </c>
    </row>
    <row r="9" spans="2:12" ht="15.75" thickBot="1" x14ac:dyDescent="0.3">
      <c r="B9" s="46"/>
      <c r="C9" s="47"/>
      <c r="D9" s="47"/>
      <c r="E9" s="48"/>
      <c r="F9" s="50"/>
    </row>
    <row r="10" spans="2:12" x14ac:dyDescent="0.25">
      <c r="B10" s="4" t="s">
        <v>3</v>
      </c>
      <c r="C10" s="36" t="s">
        <v>22</v>
      </c>
      <c r="D10" s="5" t="s">
        <v>4</v>
      </c>
      <c r="E10" s="5" t="s">
        <v>9</v>
      </c>
      <c r="F10" s="5" t="s">
        <v>5</v>
      </c>
      <c r="G10" s="5" t="s">
        <v>30</v>
      </c>
      <c r="H10" s="5" t="s">
        <v>1</v>
      </c>
      <c r="I10" s="5" t="s">
        <v>2</v>
      </c>
      <c r="J10" s="5" t="s">
        <v>6</v>
      </c>
      <c r="K10" s="6" t="s">
        <v>7</v>
      </c>
      <c r="L10" s="7" t="s">
        <v>8</v>
      </c>
    </row>
    <row r="11" spans="2:12" x14ac:dyDescent="0.25">
      <c r="B11" s="8" t="s">
        <v>13</v>
      </c>
      <c r="C11" s="37" t="s">
        <v>23</v>
      </c>
      <c r="D11" s="2">
        <v>24.14</v>
      </c>
      <c r="E11" s="1">
        <v>2</v>
      </c>
      <c r="F11" s="15">
        <f>IF($E11="","",$D11*$E11)</f>
        <v>48.28</v>
      </c>
      <c r="G11" s="3">
        <f>F11/$F$23</f>
        <v>9.5694917941806082E-2</v>
      </c>
      <c r="H11" s="3"/>
      <c r="I11" s="2"/>
      <c r="J11" s="16"/>
      <c r="K11" s="17">
        <v>0.29449999999999998</v>
      </c>
      <c r="L11" s="18">
        <f>IF($K11="","",$F11*(1+$K11))</f>
        <v>62.498460000000001</v>
      </c>
    </row>
    <row r="12" spans="2:12" x14ac:dyDescent="0.25">
      <c r="B12" s="8" t="s">
        <v>17</v>
      </c>
      <c r="C12" s="37" t="s">
        <v>23</v>
      </c>
      <c r="D12" s="2">
        <v>6.73</v>
      </c>
      <c r="E12" s="1">
        <v>8</v>
      </c>
      <c r="F12" s="15">
        <f t="shared" ref="F12:F22" si="0">IF(E12="","",$D12*$E12)</f>
        <v>53.84</v>
      </c>
      <c r="G12" s="3">
        <f t="shared" ref="G12:G20" si="1">F12/$F$23</f>
        <v>0.10671529374454929</v>
      </c>
      <c r="H12" s="3"/>
      <c r="I12" s="2"/>
      <c r="J12" s="16"/>
      <c r="K12" s="17">
        <v>0.23100000000000001</v>
      </c>
      <c r="L12" s="18">
        <f t="shared" ref="L12:L22" si="2">IF($K12="","",$F12*(1+$K12))</f>
        <v>66.277040000000014</v>
      </c>
    </row>
    <row r="13" spans="2:12" x14ac:dyDescent="0.25">
      <c r="B13" s="8" t="s">
        <v>14</v>
      </c>
      <c r="C13" s="37" t="s">
        <v>23</v>
      </c>
      <c r="D13" s="2">
        <v>41.08</v>
      </c>
      <c r="E13" s="1">
        <v>1</v>
      </c>
      <c r="F13" s="15">
        <f t="shared" si="0"/>
        <v>41.08</v>
      </c>
      <c r="G13" s="3">
        <f t="shared" si="1"/>
        <v>8.1423927693649409E-2</v>
      </c>
      <c r="H13" s="3"/>
      <c r="I13" s="2"/>
      <c r="J13" s="16"/>
      <c r="K13" s="17">
        <v>0.3</v>
      </c>
      <c r="L13" s="18">
        <f t="shared" si="2"/>
        <v>53.403999999999996</v>
      </c>
    </row>
    <row r="14" spans="2:12" x14ac:dyDescent="0.25">
      <c r="B14" s="8" t="s">
        <v>15</v>
      </c>
      <c r="C14" s="37" t="s">
        <v>24</v>
      </c>
      <c r="D14" s="2">
        <v>18.88</v>
      </c>
      <c r="E14" s="1">
        <v>3</v>
      </c>
      <c r="F14" s="15">
        <f t="shared" si="0"/>
        <v>56.64</v>
      </c>
      <c r="G14" s="3">
        <f t="shared" si="1"/>
        <v>0.11226512328549909</v>
      </c>
      <c r="H14" s="3"/>
      <c r="I14" s="2"/>
      <c r="J14" s="16"/>
      <c r="K14" s="17">
        <v>0.15820000000000001</v>
      </c>
      <c r="L14" s="18">
        <f t="shared" si="2"/>
        <v>65.600448</v>
      </c>
    </row>
    <row r="15" spans="2:12" x14ac:dyDescent="0.25">
      <c r="B15" s="8" t="s">
        <v>16</v>
      </c>
      <c r="C15" s="37" t="s">
        <v>24</v>
      </c>
      <c r="D15" s="2">
        <v>35.450000000000003</v>
      </c>
      <c r="E15" s="1">
        <v>1</v>
      </c>
      <c r="F15" s="15">
        <f t="shared" si="0"/>
        <v>35.450000000000003</v>
      </c>
      <c r="G15" s="3">
        <f t="shared" si="1"/>
        <v>7.0264806152382467E-2</v>
      </c>
      <c r="H15" s="3"/>
      <c r="I15" s="2"/>
      <c r="J15" s="16"/>
      <c r="K15" s="17">
        <v>0.23100000000000001</v>
      </c>
      <c r="L15" s="18">
        <f t="shared" si="2"/>
        <v>43.638950000000008</v>
      </c>
    </row>
    <row r="16" spans="2:12" x14ac:dyDescent="0.25">
      <c r="B16" s="35" t="s">
        <v>18</v>
      </c>
      <c r="C16" s="38" t="s">
        <v>25</v>
      </c>
      <c r="D16" s="2">
        <v>26.3</v>
      </c>
      <c r="E16" s="1">
        <v>2</v>
      </c>
      <c r="F16" s="15">
        <f t="shared" si="0"/>
        <v>52.6</v>
      </c>
      <c r="G16" s="3">
        <f t="shared" si="1"/>
        <v>0.10425751209070008</v>
      </c>
      <c r="H16" s="3"/>
      <c r="I16" s="2"/>
      <c r="J16" s="16"/>
      <c r="K16" s="17">
        <v>0.64329999999999998</v>
      </c>
      <c r="L16" s="18">
        <f t="shared" si="2"/>
        <v>86.437579999999997</v>
      </c>
    </row>
    <row r="17" spans="2:13" x14ac:dyDescent="0.25">
      <c r="B17" s="35" t="s">
        <v>19</v>
      </c>
      <c r="C17" s="38" t="s">
        <v>26</v>
      </c>
      <c r="D17" s="2">
        <v>49.95</v>
      </c>
      <c r="E17" s="1">
        <v>1</v>
      </c>
      <c r="F17" s="15">
        <f t="shared" si="0"/>
        <v>49.95</v>
      </c>
      <c r="G17" s="3">
        <f t="shared" si="1"/>
        <v>9.9004994846586869E-2</v>
      </c>
      <c r="H17" s="3"/>
      <c r="I17" s="2"/>
      <c r="J17" s="16"/>
      <c r="K17" s="17">
        <v>0.5081</v>
      </c>
      <c r="L17" s="18">
        <f t="shared" si="2"/>
        <v>75.329594999999998</v>
      </c>
    </row>
    <row r="18" spans="2:13" x14ac:dyDescent="0.25">
      <c r="B18" s="35" t="s">
        <v>20</v>
      </c>
      <c r="C18" s="38" t="s">
        <v>27</v>
      </c>
      <c r="D18" s="2">
        <v>27.8</v>
      </c>
      <c r="E18" s="1">
        <v>2</v>
      </c>
      <c r="F18" s="15">
        <f t="shared" si="0"/>
        <v>55.6</v>
      </c>
      <c r="G18" s="3">
        <f t="shared" si="1"/>
        <v>0.11020375802743203</v>
      </c>
      <c r="H18" s="3"/>
      <c r="I18" s="2"/>
      <c r="J18" s="16"/>
      <c r="K18" s="17">
        <v>0.18790000000000001</v>
      </c>
      <c r="L18" s="18">
        <f t="shared" si="2"/>
        <v>66.047240000000002</v>
      </c>
    </row>
    <row r="19" spans="2:13" x14ac:dyDescent="0.25">
      <c r="B19" s="35" t="s">
        <v>21</v>
      </c>
      <c r="C19" s="38" t="s">
        <v>27</v>
      </c>
      <c r="D19" s="2">
        <v>16.239999999999998</v>
      </c>
      <c r="E19" s="1">
        <v>3</v>
      </c>
      <c r="F19" s="15">
        <f t="shared" si="0"/>
        <v>48.72</v>
      </c>
      <c r="G19" s="3">
        <f t="shared" si="1"/>
        <v>9.6567034012526753E-2</v>
      </c>
      <c r="H19" s="3"/>
      <c r="I19" s="2"/>
      <c r="J19" s="16"/>
      <c r="K19" s="17">
        <v>0.31909999999999999</v>
      </c>
      <c r="L19" s="18">
        <f t="shared" si="2"/>
        <v>64.26655199999999</v>
      </c>
    </row>
    <row r="20" spans="2:13" x14ac:dyDescent="0.25">
      <c r="B20" s="8" t="s">
        <v>28</v>
      </c>
      <c r="C20" s="37" t="s">
        <v>29</v>
      </c>
      <c r="D20" s="2">
        <v>31.18</v>
      </c>
      <c r="E20" s="1">
        <v>2</v>
      </c>
      <c r="F20" s="15">
        <f t="shared" si="0"/>
        <v>62.36</v>
      </c>
      <c r="G20" s="3">
        <f t="shared" si="1"/>
        <v>0.123602632204868</v>
      </c>
      <c r="H20" s="3"/>
      <c r="I20" s="2"/>
      <c r="J20" s="16" t="str">
        <f t="shared" ref="J20:J22" si="3">IF($H20="","",($D20*$H20)/$I20)</f>
        <v/>
      </c>
      <c r="K20" s="17">
        <v>0.08</v>
      </c>
      <c r="L20" s="18">
        <f t="shared" si="2"/>
        <v>67.348799999999997</v>
      </c>
    </row>
    <row r="21" spans="2:13" x14ac:dyDescent="0.25">
      <c r="B21" s="8"/>
      <c r="C21" s="37"/>
      <c r="D21" s="2"/>
      <c r="E21" s="1"/>
      <c r="F21" s="15" t="str">
        <f t="shared" si="0"/>
        <v/>
      </c>
      <c r="G21" s="3"/>
      <c r="H21" s="3"/>
      <c r="I21" s="2"/>
      <c r="J21" s="16" t="str">
        <f t="shared" si="3"/>
        <v/>
      </c>
      <c r="K21" s="17"/>
      <c r="L21" s="18" t="str">
        <f t="shared" si="2"/>
        <v/>
      </c>
      <c r="M21" s="51" t="s">
        <v>10</v>
      </c>
    </row>
    <row r="22" spans="2:13" ht="15.75" thickBot="1" x14ac:dyDescent="0.3">
      <c r="B22" s="9"/>
      <c r="C22" s="39"/>
      <c r="D22" s="10"/>
      <c r="E22" s="11"/>
      <c r="F22" s="19" t="str">
        <f t="shared" si="0"/>
        <v/>
      </c>
      <c r="G22" s="12"/>
      <c r="H22" s="12"/>
      <c r="I22" s="10"/>
      <c r="J22" s="20" t="str">
        <f t="shared" si="3"/>
        <v/>
      </c>
      <c r="K22" s="21"/>
      <c r="L22" s="22" t="str">
        <f t="shared" si="2"/>
        <v/>
      </c>
      <c r="M22" s="52"/>
    </row>
    <row r="23" spans="2:13" ht="18" thickBot="1" x14ac:dyDescent="0.3">
      <c r="F23" s="13">
        <f>SUM($F$11:$F$22)</f>
        <v>504.52</v>
      </c>
      <c r="L23" s="14">
        <f>SUM($L$11:$L$22)</f>
        <v>650.84866499999998</v>
      </c>
      <c r="M23" s="32">
        <f>IF(L23=0,"",($L23-$F23)/$F23)</f>
        <v>0.29003540989455323</v>
      </c>
    </row>
  </sheetData>
  <mergeCells count="4">
    <mergeCell ref="B8:E9"/>
    <mergeCell ref="F8:F9"/>
    <mergeCell ref="I4:L5"/>
    <mergeCell ref="M21:M22"/>
  </mergeCells>
  <conditionalFormatting sqref="M23">
    <cfRule type="cellIs" dxfId="3" priority="1" operator="lessThan">
      <formula>$F$8</formula>
    </cfRule>
    <cfRule type="cellIs" dxfId="2" priority="2" operator="greaterThanOrEqual">
      <formula>$F$8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5BCA-F2BB-4666-B9F0-7A27B7BDBF65}">
  <dimension ref="B1:L23"/>
  <sheetViews>
    <sheetView showGridLines="0" workbookViewId="0">
      <selection activeCell="G16" sqref="G16"/>
    </sheetView>
  </sheetViews>
  <sheetFormatPr defaultRowHeight="15" x14ac:dyDescent="0.25"/>
  <cols>
    <col min="1" max="1" width="1.28515625" customWidth="1"/>
    <col min="2" max="2" width="12.7109375" customWidth="1"/>
    <col min="3" max="3" width="14.7109375" customWidth="1"/>
    <col min="4" max="4" width="10.7109375" customWidth="1"/>
    <col min="5" max="5" width="15.7109375" customWidth="1"/>
    <col min="6" max="9" width="10.7109375" customWidth="1"/>
    <col min="10" max="10" width="13.7109375" customWidth="1"/>
    <col min="11" max="11" width="15.7109375" customWidth="1"/>
    <col min="12" max="12" width="10.7109375" customWidth="1"/>
  </cols>
  <sheetData>
    <row r="1" spans="2:11" ht="4.5" customHeight="1" thickBot="1" x14ac:dyDescent="0.3"/>
    <row r="2" spans="2:11" x14ac:dyDescent="0.25">
      <c r="B2" s="23"/>
      <c r="C2" s="24"/>
      <c r="D2" s="24"/>
      <c r="E2" s="24"/>
      <c r="F2" s="24"/>
      <c r="G2" s="24"/>
      <c r="H2" s="24"/>
      <c r="I2" s="24"/>
      <c r="J2" s="24"/>
      <c r="K2" s="25"/>
    </row>
    <row r="3" spans="2:11" x14ac:dyDescent="0.25">
      <c r="B3" s="26"/>
      <c r="C3" s="27"/>
      <c r="D3" s="27"/>
      <c r="E3" s="27"/>
      <c r="F3" s="27"/>
      <c r="G3" s="27"/>
      <c r="H3" s="27"/>
      <c r="I3" s="27"/>
      <c r="J3" s="27"/>
      <c r="K3" s="28"/>
    </row>
    <row r="4" spans="2:11" ht="15" customHeight="1" x14ac:dyDescent="0.25">
      <c r="B4" s="26"/>
      <c r="C4" s="27"/>
      <c r="D4" s="27"/>
      <c r="E4" s="27"/>
      <c r="F4" s="27"/>
      <c r="G4" s="27"/>
      <c r="H4" s="41" t="s">
        <v>12</v>
      </c>
      <c r="I4" s="41"/>
      <c r="J4" s="41"/>
      <c r="K4" s="42"/>
    </row>
    <row r="5" spans="2:11" ht="15" customHeight="1" x14ac:dyDescent="0.25">
      <c r="B5" s="26"/>
      <c r="C5" s="27"/>
      <c r="D5" s="27"/>
      <c r="E5" s="27"/>
      <c r="F5" s="27"/>
      <c r="G5" s="27"/>
      <c r="H5" s="41"/>
      <c r="I5" s="41"/>
      <c r="J5" s="41"/>
      <c r="K5" s="42"/>
    </row>
    <row r="6" spans="2:11" x14ac:dyDescent="0.25">
      <c r="B6" s="26"/>
      <c r="C6" s="27"/>
      <c r="D6" s="27"/>
      <c r="E6" s="27"/>
      <c r="F6" s="27"/>
      <c r="G6" s="27"/>
      <c r="H6" s="27"/>
      <c r="I6" s="27"/>
      <c r="J6" s="27"/>
      <c r="K6" s="28"/>
    </row>
    <row r="7" spans="2:11" ht="15.75" thickBot="1" x14ac:dyDescent="0.3">
      <c r="B7" s="29"/>
      <c r="C7" s="30"/>
      <c r="D7" s="30"/>
      <c r="E7" s="30"/>
      <c r="F7" s="30"/>
      <c r="G7" s="30"/>
      <c r="H7" s="30"/>
      <c r="I7" s="30"/>
      <c r="J7" s="30"/>
      <c r="K7" s="31"/>
    </row>
    <row r="8" spans="2:11" x14ac:dyDescent="0.25">
      <c r="B8" s="43" t="s">
        <v>11</v>
      </c>
      <c r="C8" s="44"/>
      <c r="D8" s="45"/>
      <c r="E8" s="49"/>
    </row>
    <row r="9" spans="2:11" ht="15.75" thickBot="1" x14ac:dyDescent="0.3">
      <c r="B9" s="46"/>
      <c r="C9" s="47"/>
      <c r="D9" s="48"/>
      <c r="E9" s="50"/>
    </row>
    <row r="10" spans="2:11" x14ac:dyDescent="0.25">
      <c r="B10" s="4" t="s">
        <v>3</v>
      </c>
      <c r="C10" s="5" t="s">
        <v>4</v>
      </c>
      <c r="D10" s="5" t="s">
        <v>9</v>
      </c>
      <c r="E10" s="5" t="s">
        <v>5</v>
      </c>
      <c r="F10" s="5" t="s">
        <v>0</v>
      </c>
      <c r="G10" s="5" t="s">
        <v>1</v>
      </c>
      <c r="H10" s="5" t="s">
        <v>2</v>
      </c>
      <c r="I10" s="5" t="s">
        <v>6</v>
      </c>
      <c r="J10" s="6" t="s">
        <v>7</v>
      </c>
      <c r="K10" s="7" t="s">
        <v>8</v>
      </c>
    </row>
    <row r="11" spans="2:11" x14ac:dyDescent="0.25">
      <c r="B11" s="8"/>
      <c r="C11" s="2"/>
      <c r="D11" s="1"/>
      <c r="E11" s="15" t="str">
        <f>IF($D11="","",$C11*$D11)</f>
        <v/>
      </c>
      <c r="F11" s="3"/>
      <c r="G11" s="3"/>
      <c r="H11" s="2"/>
      <c r="I11" s="16" t="str">
        <f>IF($G11="","",($C11*$G11)/$H11)</f>
        <v/>
      </c>
      <c r="J11" s="17" t="str">
        <f>IF($I11="","",(1-$I11)*$F11)</f>
        <v/>
      </c>
      <c r="K11" s="18" t="str">
        <f>IF($J11="","",$E11*(1+$J11))</f>
        <v/>
      </c>
    </row>
    <row r="12" spans="2:11" x14ac:dyDescent="0.25">
      <c r="B12" s="8"/>
      <c r="C12" s="2"/>
      <c r="D12" s="1"/>
      <c r="E12" s="15" t="str">
        <f t="shared" ref="E12:E22" si="0">IF(D12="","",$C12*$D12)</f>
        <v/>
      </c>
      <c r="F12" s="3"/>
      <c r="G12" s="3"/>
      <c r="H12" s="2"/>
      <c r="I12" s="16" t="str">
        <f t="shared" ref="I12:I22" si="1">IF($G12="","",($C12*$G12)/$H12)</f>
        <v/>
      </c>
      <c r="J12" s="17" t="str">
        <f t="shared" ref="J12:J22" si="2">IF($I12="","",(1-$I12)*$F12)</f>
        <v/>
      </c>
      <c r="K12" s="18" t="str">
        <f t="shared" ref="K12:K22" si="3">IF($J12="","",$E12*(1+$J12))</f>
        <v/>
      </c>
    </row>
    <row r="13" spans="2:11" x14ac:dyDescent="0.25">
      <c r="B13" s="8"/>
      <c r="C13" s="2"/>
      <c r="D13" s="1"/>
      <c r="E13" s="15" t="str">
        <f t="shared" si="0"/>
        <v/>
      </c>
      <c r="F13" s="3"/>
      <c r="G13" s="3"/>
      <c r="H13" s="2"/>
      <c r="I13" s="16" t="str">
        <f t="shared" si="1"/>
        <v/>
      </c>
      <c r="J13" s="17" t="str">
        <f t="shared" si="2"/>
        <v/>
      </c>
      <c r="K13" s="18" t="str">
        <f t="shared" si="3"/>
        <v/>
      </c>
    </row>
    <row r="14" spans="2:11" x14ac:dyDescent="0.25">
      <c r="B14" s="8"/>
      <c r="C14" s="2"/>
      <c r="D14" s="1"/>
      <c r="E14" s="15" t="str">
        <f t="shared" si="0"/>
        <v/>
      </c>
      <c r="F14" s="3"/>
      <c r="G14" s="3"/>
      <c r="H14" s="2"/>
      <c r="I14" s="16" t="str">
        <f t="shared" si="1"/>
        <v/>
      </c>
      <c r="J14" s="17" t="str">
        <f t="shared" si="2"/>
        <v/>
      </c>
      <c r="K14" s="18" t="str">
        <f t="shared" si="3"/>
        <v/>
      </c>
    </row>
    <row r="15" spans="2:11" x14ac:dyDescent="0.25">
      <c r="B15" s="8"/>
      <c r="C15" s="2"/>
      <c r="D15" s="1"/>
      <c r="E15" s="15" t="str">
        <f t="shared" si="0"/>
        <v/>
      </c>
      <c r="F15" s="3"/>
      <c r="G15" s="3"/>
      <c r="H15" s="2"/>
      <c r="I15" s="16" t="str">
        <f t="shared" si="1"/>
        <v/>
      </c>
      <c r="J15" s="17" t="str">
        <f t="shared" si="2"/>
        <v/>
      </c>
      <c r="K15" s="18" t="str">
        <f t="shared" si="3"/>
        <v/>
      </c>
    </row>
    <row r="16" spans="2:11" x14ac:dyDescent="0.25">
      <c r="B16" s="8"/>
      <c r="C16" s="2"/>
      <c r="D16" s="1"/>
      <c r="E16" s="15" t="str">
        <f t="shared" si="0"/>
        <v/>
      </c>
      <c r="F16" s="3"/>
      <c r="G16" s="3"/>
      <c r="H16" s="2"/>
      <c r="I16" s="16" t="str">
        <f t="shared" si="1"/>
        <v/>
      </c>
      <c r="J16" s="17" t="str">
        <f t="shared" si="2"/>
        <v/>
      </c>
      <c r="K16" s="18" t="str">
        <f t="shared" si="3"/>
        <v/>
      </c>
    </row>
    <row r="17" spans="2:12" x14ac:dyDescent="0.25">
      <c r="B17" s="8"/>
      <c r="C17" s="2"/>
      <c r="D17" s="1"/>
      <c r="E17" s="15" t="str">
        <f t="shared" si="0"/>
        <v/>
      </c>
      <c r="F17" s="3"/>
      <c r="G17" s="3"/>
      <c r="H17" s="2"/>
      <c r="I17" s="16" t="str">
        <f t="shared" si="1"/>
        <v/>
      </c>
      <c r="J17" s="17" t="str">
        <f t="shared" si="2"/>
        <v/>
      </c>
      <c r="K17" s="18" t="str">
        <f t="shared" si="3"/>
        <v/>
      </c>
    </row>
    <row r="18" spans="2:12" x14ac:dyDescent="0.25">
      <c r="B18" s="8"/>
      <c r="C18" s="2"/>
      <c r="D18" s="1"/>
      <c r="E18" s="15" t="str">
        <f t="shared" si="0"/>
        <v/>
      </c>
      <c r="F18" s="3"/>
      <c r="G18" s="3"/>
      <c r="H18" s="2"/>
      <c r="I18" s="16" t="str">
        <f t="shared" si="1"/>
        <v/>
      </c>
      <c r="J18" s="17" t="str">
        <f t="shared" si="2"/>
        <v/>
      </c>
      <c r="K18" s="18" t="str">
        <f t="shared" si="3"/>
        <v/>
      </c>
    </row>
    <row r="19" spans="2:12" x14ac:dyDescent="0.25">
      <c r="B19" s="8"/>
      <c r="C19" s="2"/>
      <c r="D19" s="1"/>
      <c r="E19" s="15" t="str">
        <f t="shared" si="0"/>
        <v/>
      </c>
      <c r="F19" s="3"/>
      <c r="G19" s="3"/>
      <c r="H19" s="2"/>
      <c r="I19" s="16" t="str">
        <f t="shared" si="1"/>
        <v/>
      </c>
      <c r="J19" s="17" t="str">
        <f t="shared" si="2"/>
        <v/>
      </c>
      <c r="K19" s="18" t="str">
        <f t="shared" si="3"/>
        <v/>
      </c>
    </row>
    <row r="20" spans="2:12" x14ac:dyDescent="0.25">
      <c r="B20" s="8"/>
      <c r="C20" s="2"/>
      <c r="D20" s="1"/>
      <c r="E20" s="15" t="str">
        <f t="shared" si="0"/>
        <v/>
      </c>
      <c r="F20" s="3"/>
      <c r="G20" s="3"/>
      <c r="H20" s="2"/>
      <c r="I20" s="16" t="str">
        <f t="shared" si="1"/>
        <v/>
      </c>
      <c r="J20" s="17" t="str">
        <f t="shared" si="2"/>
        <v/>
      </c>
      <c r="K20" s="18" t="str">
        <f t="shared" si="3"/>
        <v/>
      </c>
    </row>
    <row r="21" spans="2:12" x14ac:dyDescent="0.25">
      <c r="B21" s="8"/>
      <c r="C21" s="2"/>
      <c r="D21" s="1"/>
      <c r="E21" s="15" t="str">
        <f t="shared" si="0"/>
        <v/>
      </c>
      <c r="F21" s="3"/>
      <c r="G21" s="3"/>
      <c r="H21" s="2"/>
      <c r="I21" s="16" t="str">
        <f t="shared" si="1"/>
        <v/>
      </c>
      <c r="J21" s="17" t="str">
        <f t="shared" si="2"/>
        <v/>
      </c>
      <c r="K21" s="18" t="str">
        <f t="shared" si="3"/>
        <v/>
      </c>
      <c r="L21" s="51" t="s">
        <v>10</v>
      </c>
    </row>
    <row r="22" spans="2:12" ht="15.75" thickBot="1" x14ac:dyDescent="0.3">
      <c r="B22" s="9"/>
      <c r="C22" s="10"/>
      <c r="D22" s="11"/>
      <c r="E22" s="19" t="str">
        <f t="shared" si="0"/>
        <v/>
      </c>
      <c r="F22" s="12"/>
      <c r="G22" s="12"/>
      <c r="H22" s="10"/>
      <c r="I22" s="16" t="str">
        <f t="shared" si="1"/>
        <v/>
      </c>
      <c r="J22" s="17" t="str">
        <f t="shared" si="2"/>
        <v/>
      </c>
      <c r="K22" s="18" t="str">
        <f t="shared" si="3"/>
        <v/>
      </c>
      <c r="L22" s="52"/>
    </row>
    <row r="23" spans="2:12" ht="18" thickBot="1" x14ac:dyDescent="0.3">
      <c r="E23" s="13">
        <f>SUM($E$11:$E$22)</f>
        <v>0</v>
      </c>
      <c r="K23" s="14">
        <f>SUM($K$11:$K$22)</f>
        <v>0</v>
      </c>
      <c r="L23" s="32" t="str">
        <f>IF(K23=0,"",($K23-$E23)/$E23)</f>
        <v/>
      </c>
    </row>
  </sheetData>
  <mergeCells count="4">
    <mergeCell ref="H4:K5"/>
    <mergeCell ref="B8:D9"/>
    <mergeCell ref="E8:E9"/>
    <mergeCell ref="L21:L22"/>
  </mergeCells>
  <conditionalFormatting sqref="L23">
    <cfRule type="cellIs" dxfId="1" priority="1" operator="lessThan">
      <formula>$E$8</formula>
    </cfRule>
    <cfRule type="cellIs" dxfId="0" priority="2" operator="greaterThanOrEqual">
      <formula>$E$8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Exemplo Aula (2)</vt:lpstr>
      <vt:lpstr>Exemplo Aula</vt:lpstr>
      <vt:lpstr>Modelo em Branco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</dc:creator>
  <cp:lastModifiedBy>eduardo_mira eduardo_mira</cp:lastModifiedBy>
  <dcterms:created xsi:type="dcterms:W3CDTF">2015-06-05T18:19:34Z</dcterms:created>
  <dcterms:modified xsi:type="dcterms:W3CDTF">2022-01-25T02:53:55Z</dcterms:modified>
</cp:coreProperties>
</file>