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slicers/slicer2.xml" ContentType="application/vnd.ms-excel.slicer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/>
  <mc:AlternateContent xmlns:mc="http://schemas.openxmlformats.org/markup-compatibility/2006">
    <mc:Choice Requires="x15">
      <x15ac:absPath xmlns:x15ac="http://schemas.microsoft.com/office/spreadsheetml/2010/11/ac" url="C:\Users\msiqu\AppData\Local\Temp\7zO4593D991\"/>
    </mc:Choice>
  </mc:AlternateContent>
  <xr:revisionPtr revIDLastSave="0" documentId="13_ncr:1_{F45CFE1A-6878-4200-BFC6-D58E91B1A251}" xr6:coauthVersionLast="47" xr6:coauthVersionMax="47" xr10:uidLastSave="{00000000-0000-0000-0000-000000000000}"/>
  <bookViews>
    <workbookView xWindow="-23148" yWindow="-108" windowWidth="23256" windowHeight="12456" activeTab="1" xr2:uid="{00000000-000D-0000-FFFF-FFFF00000000}"/>
  </bookViews>
  <sheets>
    <sheet name="Exemplo" sheetId="1" r:id="rId1"/>
    <sheet name="Passo a passo" sheetId="5" r:id="rId2"/>
    <sheet name="Princípio" sheetId="3" r:id="rId3"/>
  </sheets>
  <definedNames>
    <definedName name="DadosRelacionamentos">Exemplo!$Q$5:$Z$14</definedName>
    <definedName name="DadosRelacionamentosEspelho" localSheetId="1">'Passo a passo'!$AD$5:$AM$14</definedName>
    <definedName name="DadosRelacionamentosEspelho">Exemplo!$AD$5:$AM$14</definedName>
    <definedName name="SegmentaçãodeDados_PESSOA">#N/A</definedName>
    <definedName name="SegmentaçãodeDados_PESSOA1">#N/A</definedName>
  </definedNames>
  <calcPr calcId="191029"/>
  <pivotCaches>
    <pivotCache cacheId="0" r:id="rId4"/>
  </pivotCaches>
  <extLst>
    <ext xmlns:x14="http://schemas.microsoft.com/office/spreadsheetml/2009/9/main" uri="{876F7934-8845-4945-9796-88D515C7AA90}">
      <x14:pivotCaches>
        <pivotCache cacheId="1" r:id="rId5"/>
      </x14:pivotCaches>
    </ext>
    <ext xmlns:x14="http://schemas.microsoft.com/office/spreadsheetml/2009/9/main" uri="{BBE1A952-AA13-448e-AADC-164F8A28A991}">
      <x14:slicerCaches>
        <x14:slicerCache r:id="rId6"/>
        <x14:slicerCache r:id="rId7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23" i="5" l="1"/>
  <c r="BL7" i="5" s="1"/>
  <c r="AM14" i="5"/>
  <c r="AL14" i="5"/>
  <c r="AK14" i="5"/>
  <c r="AJ14" i="5"/>
  <c r="AI14" i="5"/>
  <c r="AH14" i="5"/>
  <c r="AG14" i="5"/>
  <c r="AF14" i="5"/>
  <c r="AE14" i="5"/>
  <c r="AD14" i="5"/>
  <c r="AM13" i="5"/>
  <c r="AL13" i="5"/>
  <c r="AK13" i="5"/>
  <c r="AJ13" i="5"/>
  <c r="AI13" i="5"/>
  <c r="AH13" i="5"/>
  <c r="AG13" i="5"/>
  <c r="AF13" i="5"/>
  <c r="AE13" i="5"/>
  <c r="AD13" i="5"/>
  <c r="AM12" i="5"/>
  <c r="AL12" i="5"/>
  <c r="AK12" i="5"/>
  <c r="AJ12" i="5"/>
  <c r="AI12" i="5"/>
  <c r="AH12" i="5"/>
  <c r="AG12" i="5"/>
  <c r="AF12" i="5"/>
  <c r="AE12" i="5"/>
  <c r="AD12" i="5"/>
  <c r="AM11" i="5"/>
  <c r="AL11" i="5"/>
  <c r="AK11" i="5"/>
  <c r="AJ11" i="5"/>
  <c r="AI11" i="5"/>
  <c r="AH11" i="5"/>
  <c r="AG11" i="5"/>
  <c r="AF11" i="5"/>
  <c r="AE11" i="5"/>
  <c r="AD11" i="5"/>
  <c r="AM10" i="5"/>
  <c r="AL10" i="5"/>
  <c r="AK10" i="5"/>
  <c r="AJ10" i="5"/>
  <c r="AI10" i="5"/>
  <c r="AH10" i="5"/>
  <c r="AG10" i="5"/>
  <c r="AF10" i="5"/>
  <c r="AE10" i="5"/>
  <c r="AD10" i="5"/>
  <c r="AM9" i="5"/>
  <c r="AL9" i="5"/>
  <c r="AK9" i="5"/>
  <c r="AJ9" i="5"/>
  <c r="AI9" i="5"/>
  <c r="AH9" i="5"/>
  <c r="AG9" i="5"/>
  <c r="AF9" i="5"/>
  <c r="AE9" i="5"/>
  <c r="AD9" i="5"/>
  <c r="AM8" i="5"/>
  <c r="AL8" i="5"/>
  <c r="AK8" i="5"/>
  <c r="AJ8" i="5"/>
  <c r="AI8" i="5"/>
  <c r="AH8" i="5"/>
  <c r="AG8" i="5"/>
  <c r="AF8" i="5"/>
  <c r="AE8" i="5"/>
  <c r="AD8" i="5"/>
  <c r="AM7" i="5"/>
  <c r="AL7" i="5"/>
  <c r="AK7" i="5"/>
  <c r="AJ7" i="5"/>
  <c r="AI7" i="5"/>
  <c r="AH7" i="5"/>
  <c r="AG7" i="5"/>
  <c r="AF7" i="5"/>
  <c r="AE7" i="5"/>
  <c r="AD7" i="5"/>
  <c r="AM6" i="5"/>
  <c r="AL6" i="5"/>
  <c r="AK6" i="5"/>
  <c r="AJ6" i="5"/>
  <c r="AI6" i="5"/>
  <c r="AH6" i="5"/>
  <c r="AG6" i="5"/>
  <c r="AF6" i="5"/>
  <c r="AE6" i="5"/>
  <c r="AD6" i="5"/>
  <c r="AM5" i="5"/>
  <c r="AL5" i="5"/>
  <c r="AK5" i="5"/>
  <c r="AJ5" i="5"/>
  <c r="AI5" i="5"/>
  <c r="AH5" i="5"/>
  <c r="AG5" i="5"/>
  <c r="AF5" i="5"/>
  <c r="AE5" i="5"/>
  <c r="AD5" i="5"/>
  <c r="AR8" i="5" a="1"/>
  <c r="AR8" i="5" s="1"/>
  <c r="AS8" i="5" a="1"/>
  <c r="AS8" i="5" s="1"/>
  <c r="AT8" i="5" a="1"/>
  <c r="AT8" i="5"/>
  <c r="AU8" i="5" a="1"/>
  <c r="AU8" i="5" s="1"/>
  <c r="AV8" i="5" a="1"/>
  <c r="AV8" i="5" s="1"/>
  <c r="AW8" i="5" a="1"/>
  <c r="AW8" i="5" s="1"/>
  <c r="AX8" i="5" a="1"/>
  <c r="AX8" i="5"/>
  <c r="AY8" i="5" a="1"/>
  <c r="AY8" i="5" s="1"/>
  <c r="AZ8" i="5" a="1"/>
  <c r="AZ8" i="5" s="1"/>
  <c r="BA8" i="5" a="1"/>
  <c r="BA8" i="5" s="1"/>
  <c r="BB8" i="5" a="1"/>
  <c r="BB8" i="5"/>
  <c r="BC8" i="5" a="1"/>
  <c r="BC8" i="5" s="1"/>
  <c r="BD8" i="5" a="1"/>
  <c r="BD8" i="5" s="1"/>
  <c r="BE8" i="5" a="1"/>
  <c r="BE8" i="5" s="1"/>
  <c r="BF8" i="5" a="1"/>
  <c r="BF8" i="5"/>
  <c r="BG8" i="5" a="1"/>
  <c r="BG8" i="5" s="1"/>
  <c r="BH8" i="5" a="1"/>
  <c r="BH8" i="5" s="1"/>
  <c r="BI8" i="5" a="1"/>
  <c r="BI8" i="5" s="1"/>
  <c r="AR9" i="5" a="1"/>
  <c r="AR9" i="5"/>
  <c r="AS9" i="5" a="1"/>
  <c r="AS9" i="5" s="1"/>
  <c r="AT9" i="5" a="1"/>
  <c r="AT9" i="5" s="1"/>
  <c r="AU9" i="5" a="1"/>
  <c r="AU9" i="5" s="1"/>
  <c r="AV9" i="5" a="1"/>
  <c r="AV9" i="5" s="1"/>
  <c r="AW9" i="5" a="1"/>
  <c r="AW9" i="5" s="1"/>
  <c r="AX9" i="5" a="1"/>
  <c r="AX9" i="5" s="1"/>
  <c r="AY9" i="5" a="1"/>
  <c r="AY9" i="5" s="1"/>
  <c r="AZ9" i="5" a="1"/>
  <c r="AZ9" i="5" s="1"/>
  <c r="BA9" i="5" a="1"/>
  <c r="BA9" i="5" s="1"/>
  <c r="BB9" i="5" a="1"/>
  <c r="BB9" i="5" s="1"/>
  <c r="BC9" i="5" a="1"/>
  <c r="BC9" i="5" s="1"/>
  <c r="BD9" i="5" a="1"/>
  <c r="BD9" i="5"/>
  <c r="BE9" i="5" a="1"/>
  <c r="BE9" i="5" s="1"/>
  <c r="BF9" i="5" a="1"/>
  <c r="BF9" i="5" s="1"/>
  <c r="BG9" i="5" a="1"/>
  <c r="BG9" i="5" s="1"/>
  <c r="BH9" i="5" a="1"/>
  <c r="BH9" i="5"/>
  <c r="BI9" i="5" a="1"/>
  <c r="BI9" i="5" s="1"/>
  <c r="AR10" i="5" a="1"/>
  <c r="AR10" i="5" s="1"/>
  <c r="AS10" i="5" a="1"/>
  <c r="AS10" i="5" s="1"/>
  <c r="AT10" i="5" a="1"/>
  <c r="AT10" i="5" s="1"/>
  <c r="AU10" i="5" a="1"/>
  <c r="AU10" i="5" s="1"/>
  <c r="AV10" i="5" a="1"/>
  <c r="AV10" i="5" s="1"/>
  <c r="AW10" i="5" a="1"/>
  <c r="AW10" i="5" s="1"/>
  <c r="AX10" i="5" a="1"/>
  <c r="AX10" i="5"/>
  <c r="AY10" i="5" a="1"/>
  <c r="AY10" i="5" s="1"/>
  <c r="AZ10" i="5" a="1"/>
  <c r="AZ10" i="5" s="1"/>
  <c r="BA10" i="5" a="1"/>
  <c r="BA10" i="5" s="1"/>
  <c r="BB10" i="5" a="1"/>
  <c r="BB10" i="5"/>
  <c r="BC10" i="5" a="1"/>
  <c r="BC10" i="5" s="1"/>
  <c r="BD10" i="5" a="1"/>
  <c r="BD10" i="5" s="1"/>
  <c r="BE10" i="5" a="1"/>
  <c r="BE10" i="5" s="1"/>
  <c r="BF10" i="5" a="1"/>
  <c r="BF10" i="5"/>
  <c r="BG10" i="5" a="1"/>
  <c r="BG10" i="5" s="1"/>
  <c r="BH10" i="5" a="1"/>
  <c r="BH10" i="5" s="1"/>
  <c r="BI10" i="5" a="1"/>
  <c r="BI10" i="5" s="1"/>
  <c r="AR11" i="5" a="1"/>
  <c r="AR11" i="5" s="1"/>
  <c r="AS11" i="5" a="1"/>
  <c r="AS11" i="5" s="1"/>
  <c r="AT11" i="5" a="1"/>
  <c r="AT11" i="5" s="1"/>
  <c r="AU11" i="5" a="1"/>
  <c r="AU11" i="5" s="1"/>
  <c r="AV11" i="5" a="1"/>
  <c r="AV11" i="5" s="1"/>
  <c r="AW11" i="5" a="1"/>
  <c r="AW11" i="5" s="1"/>
  <c r="AX11" i="5" a="1"/>
  <c r="AX11" i="5" s="1"/>
  <c r="AY11" i="5" a="1"/>
  <c r="AY11" i="5" s="1"/>
  <c r="AZ11" i="5" a="1"/>
  <c r="AZ11" i="5"/>
  <c r="BA11" i="5" a="1"/>
  <c r="BA11" i="5" s="1"/>
  <c r="BB11" i="5" a="1"/>
  <c r="BB11" i="5" s="1"/>
  <c r="BC11" i="5" a="1"/>
  <c r="BC11" i="5" s="1"/>
  <c r="BD11" i="5" a="1"/>
  <c r="BD11" i="5"/>
  <c r="BE11" i="5" a="1"/>
  <c r="BE11" i="5" s="1"/>
  <c r="BF11" i="5" a="1"/>
  <c r="BF11" i="5" s="1"/>
  <c r="BG11" i="5" a="1"/>
  <c r="BG11" i="5" s="1"/>
  <c r="BH11" i="5" a="1"/>
  <c r="BH11" i="5" s="1"/>
  <c r="BI11" i="5" a="1"/>
  <c r="BI11" i="5" s="1"/>
  <c r="AR12" i="5" a="1"/>
  <c r="AR12" i="5" s="1"/>
  <c r="AS12" i="5" a="1"/>
  <c r="AS12" i="5" s="1"/>
  <c r="AT12" i="5" a="1"/>
  <c r="AT12" i="5"/>
  <c r="AU12" i="5" a="1"/>
  <c r="AU12" i="5" s="1"/>
  <c r="AV12" i="5" a="1"/>
  <c r="AV12" i="5" s="1"/>
  <c r="AW12" i="5" a="1"/>
  <c r="AW12" i="5" s="1"/>
  <c r="AX12" i="5" a="1"/>
  <c r="AX12" i="5"/>
  <c r="AY12" i="5" a="1"/>
  <c r="AY12" i="5" s="1"/>
  <c r="AZ12" i="5" a="1"/>
  <c r="AZ12" i="5" s="1"/>
  <c r="BA12" i="5" a="1"/>
  <c r="BA12" i="5" s="1"/>
  <c r="BB12" i="5" a="1"/>
  <c r="BB12" i="5"/>
  <c r="BC12" i="5" a="1"/>
  <c r="BC12" i="5" s="1"/>
  <c r="BD12" i="5" a="1"/>
  <c r="BD12" i="5" s="1"/>
  <c r="BE12" i="5" a="1"/>
  <c r="BE12" i="5" s="1"/>
  <c r="BF12" i="5" a="1"/>
  <c r="BF12" i="5" s="1"/>
  <c r="BG12" i="5" a="1"/>
  <c r="BG12" i="5" s="1"/>
  <c r="BH12" i="5" a="1"/>
  <c r="BH12" i="5" s="1"/>
  <c r="BI12" i="5" a="1"/>
  <c r="BI12" i="5" s="1"/>
  <c r="AR13" i="5" a="1"/>
  <c r="AR13" i="5" s="1"/>
  <c r="AS13" i="5" a="1"/>
  <c r="AS13" i="5" s="1"/>
  <c r="AT13" i="5" a="1"/>
  <c r="AT13" i="5" s="1"/>
  <c r="AU13" i="5" a="1"/>
  <c r="AU13" i="5" s="1"/>
  <c r="AV13" i="5" a="1"/>
  <c r="AV13" i="5"/>
  <c r="AW13" i="5" a="1"/>
  <c r="AW13" i="5" s="1"/>
  <c r="AX13" i="5" a="1"/>
  <c r="AX13" i="5" s="1"/>
  <c r="AY13" i="5" a="1"/>
  <c r="AY13" i="5" s="1"/>
  <c r="AZ13" i="5" a="1"/>
  <c r="AZ13" i="5" s="1"/>
  <c r="BA13" i="5" a="1"/>
  <c r="BA13" i="5" s="1"/>
  <c r="BB13" i="5" a="1"/>
  <c r="BB13" i="5" s="1"/>
  <c r="BC13" i="5" a="1"/>
  <c r="BC13" i="5" s="1"/>
  <c r="BD13" i="5" a="1"/>
  <c r="BD13" i="5" s="1"/>
  <c r="BE13" i="5" a="1"/>
  <c r="BE13" i="5" s="1"/>
  <c r="BF13" i="5" a="1"/>
  <c r="BF13" i="5" s="1"/>
  <c r="BG13" i="5" a="1"/>
  <c r="BG13" i="5" s="1"/>
  <c r="BH13" i="5" a="1"/>
  <c r="BH13" i="5"/>
  <c r="BI13" i="5" a="1"/>
  <c r="BI13" i="5" s="1"/>
  <c r="AR14" i="5" a="1"/>
  <c r="AR14" i="5" s="1"/>
  <c r="AS14" i="5" a="1"/>
  <c r="AS14" i="5" s="1"/>
  <c r="AT14" i="5" a="1"/>
  <c r="AT14" i="5"/>
  <c r="AU14" i="5" a="1"/>
  <c r="AU14" i="5" s="1"/>
  <c r="AV14" i="5" a="1"/>
  <c r="AV14" i="5" s="1"/>
  <c r="AW14" i="5" a="1"/>
  <c r="AW14" i="5" s="1"/>
  <c r="AX14" i="5" a="1"/>
  <c r="AX14" i="5"/>
  <c r="AY14" i="5" a="1"/>
  <c r="AY14" i="5" s="1"/>
  <c r="AZ14" i="5" a="1"/>
  <c r="AZ14" i="5" s="1"/>
  <c r="BA14" i="5" a="1"/>
  <c r="BA14" i="5" s="1"/>
  <c r="BB14" i="5" a="1"/>
  <c r="BB14" i="5" s="1"/>
  <c r="BC14" i="5" a="1"/>
  <c r="BC14" i="5" s="1"/>
  <c r="BD14" i="5" a="1"/>
  <c r="BD14" i="5" s="1"/>
  <c r="BE14" i="5" a="1"/>
  <c r="BE14" i="5" s="1"/>
  <c r="BF14" i="5" a="1"/>
  <c r="BF14" i="5" s="1"/>
  <c r="BG14" i="5" a="1"/>
  <c r="BG14" i="5" s="1"/>
  <c r="BH14" i="5" a="1"/>
  <c r="BH14" i="5" s="1"/>
  <c r="BI14" i="5" a="1"/>
  <c r="BI14" i="5" s="1"/>
  <c r="AR15" i="5" a="1"/>
  <c r="AR15" i="5"/>
  <c r="AS15" i="5" a="1"/>
  <c r="AS15" i="5" s="1"/>
  <c r="AT15" i="5" a="1"/>
  <c r="AT15" i="5" s="1"/>
  <c r="AU15" i="5" a="1"/>
  <c r="AU15" i="5" s="1"/>
  <c r="AV15" i="5" a="1"/>
  <c r="AV15" i="5" s="1"/>
  <c r="AW15" i="5" a="1"/>
  <c r="AW15" i="5" s="1"/>
  <c r="AX15" i="5" a="1"/>
  <c r="AX15" i="5" s="1"/>
  <c r="AY15" i="5" a="1"/>
  <c r="AY15" i="5" s="1"/>
  <c r="AZ15" i="5" a="1"/>
  <c r="AZ15" i="5" s="1"/>
  <c r="BA15" i="5" a="1"/>
  <c r="BA15" i="5" s="1"/>
  <c r="BB15" i="5" a="1"/>
  <c r="BB15" i="5" s="1"/>
  <c r="BC15" i="5" a="1"/>
  <c r="BC15" i="5" s="1"/>
  <c r="BD15" i="5" a="1"/>
  <c r="BD15" i="5" s="1"/>
  <c r="BE15" i="5" a="1"/>
  <c r="BE15" i="5" s="1"/>
  <c r="BF15" i="5" a="1"/>
  <c r="BF15" i="5" s="1"/>
  <c r="BG15" i="5" a="1"/>
  <c r="BG15" i="5" s="1"/>
  <c r="BH15" i="5" a="1"/>
  <c r="BH15" i="5"/>
  <c r="BI15" i="5" a="1"/>
  <c r="BI15" i="5" s="1"/>
  <c r="AR16" i="5" a="1"/>
  <c r="AR16" i="5" s="1"/>
  <c r="AS16" i="5" a="1"/>
  <c r="AS16" i="5" s="1"/>
  <c r="AT16" i="5" a="1"/>
  <c r="AT16" i="5"/>
  <c r="AU16" i="5" a="1"/>
  <c r="AU16" i="5" s="1"/>
  <c r="AV16" i="5" a="1"/>
  <c r="AV16" i="5" s="1"/>
  <c r="AW16" i="5" a="1"/>
  <c r="AW16" i="5" s="1"/>
  <c r="AX16" i="5" a="1"/>
  <c r="AX16" i="5" s="1"/>
  <c r="AY16" i="5" a="1"/>
  <c r="AY16" i="5" s="1"/>
  <c r="AZ16" i="5" a="1"/>
  <c r="AZ16" i="5" s="1"/>
  <c r="BA16" i="5" a="1"/>
  <c r="BA16" i="5" s="1"/>
  <c r="BB16" i="5" a="1"/>
  <c r="BB16" i="5" s="1"/>
  <c r="BC16" i="5" a="1"/>
  <c r="BC16" i="5" s="1"/>
  <c r="BD16" i="5" a="1"/>
  <c r="BD16" i="5" s="1"/>
  <c r="BE16" i="5" a="1"/>
  <c r="BE16" i="5" s="1"/>
  <c r="BF16" i="5" a="1"/>
  <c r="BF16" i="5"/>
  <c r="BG16" i="5" a="1"/>
  <c r="BG16" i="5" s="1"/>
  <c r="BH16" i="5" a="1"/>
  <c r="BH16" i="5" s="1"/>
  <c r="BI16" i="5" a="1"/>
  <c r="BI16" i="5" s="1"/>
  <c r="AR17" i="5" a="1"/>
  <c r="AR17" i="5" s="1"/>
  <c r="AS17" i="5" a="1"/>
  <c r="AS17" i="5" s="1"/>
  <c r="AT17" i="5" a="1"/>
  <c r="AT17" i="5" s="1"/>
  <c r="AU17" i="5" a="1"/>
  <c r="AU17" i="5" s="1"/>
  <c r="AV17" i="5" a="1"/>
  <c r="AV17" i="5" s="1"/>
  <c r="AW17" i="5" a="1"/>
  <c r="AW17" i="5" s="1"/>
  <c r="AX17" i="5" a="1"/>
  <c r="AX17" i="5" s="1"/>
  <c r="AY17" i="5" a="1"/>
  <c r="AY17" i="5" s="1"/>
  <c r="AZ17" i="5" a="1"/>
  <c r="AZ17" i="5" s="1"/>
  <c r="BA17" i="5" a="1"/>
  <c r="BA17" i="5" s="1"/>
  <c r="BB17" i="5" a="1"/>
  <c r="BB17" i="5" s="1"/>
  <c r="BC17" i="5" a="1"/>
  <c r="BC17" i="5" s="1"/>
  <c r="BD17" i="5" a="1"/>
  <c r="BD17" i="5"/>
  <c r="BE17" i="5" a="1"/>
  <c r="BE17" i="5" s="1"/>
  <c r="BF17" i="5" a="1"/>
  <c r="BF17" i="5" s="1"/>
  <c r="BG17" i="5" a="1"/>
  <c r="BG17" i="5" s="1"/>
  <c r="BH17" i="5" a="1"/>
  <c r="BH17" i="5"/>
  <c r="BI17" i="5" a="1"/>
  <c r="BI17" i="5" s="1"/>
  <c r="AR18" i="5" a="1"/>
  <c r="AR18" i="5" s="1"/>
  <c r="AS18" i="5" a="1"/>
  <c r="AS18" i="5" s="1"/>
  <c r="AT18" i="5" a="1"/>
  <c r="AT18" i="5" s="1"/>
  <c r="AU18" i="5" a="1"/>
  <c r="AU18" i="5" s="1"/>
  <c r="AV18" i="5" a="1"/>
  <c r="AV18" i="5" s="1"/>
  <c r="AW18" i="5" a="1"/>
  <c r="AW18" i="5" s="1"/>
  <c r="AX18" i="5" a="1"/>
  <c r="AX18" i="5" s="1"/>
  <c r="AY18" i="5" a="1"/>
  <c r="AY18" i="5" s="1"/>
  <c r="AZ18" i="5" a="1"/>
  <c r="AZ18" i="5" s="1"/>
  <c r="BA18" i="5" a="1"/>
  <c r="BA18" i="5" s="1"/>
  <c r="BB18" i="5" a="1"/>
  <c r="BB18" i="5"/>
  <c r="BC18" i="5" a="1"/>
  <c r="BC18" i="5" s="1"/>
  <c r="BD18" i="5" a="1"/>
  <c r="BD18" i="5" s="1"/>
  <c r="BE18" i="5" a="1"/>
  <c r="BE18" i="5" s="1"/>
  <c r="BF18" i="5" a="1"/>
  <c r="BF18" i="5" s="1"/>
  <c r="BG18" i="5" a="1"/>
  <c r="BG18" i="5" s="1"/>
  <c r="BH18" i="5" a="1"/>
  <c r="BH18" i="5" s="1"/>
  <c r="BI18" i="5" a="1"/>
  <c r="BI18" i="5" s="1"/>
  <c r="AR19" i="5" a="1"/>
  <c r="AR19" i="5" s="1"/>
  <c r="AS19" i="5" a="1"/>
  <c r="AS19" i="5" s="1"/>
  <c r="AT19" i="5" a="1"/>
  <c r="AT19" i="5" s="1"/>
  <c r="AU19" i="5" a="1"/>
  <c r="AU19" i="5" s="1"/>
  <c r="AV19" i="5" a="1"/>
  <c r="AV19" i="5" s="1"/>
  <c r="AW19" i="5" a="1"/>
  <c r="AW19" i="5" s="1"/>
  <c r="AX19" i="5" a="1"/>
  <c r="AX19" i="5" s="1"/>
  <c r="AY19" i="5" a="1"/>
  <c r="AY19" i="5" s="1"/>
  <c r="AZ19" i="5" a="1"/>
  <c r="AZ19" i="5"/>
  <c r="BA19" i="5" a="1"/>
  <c r="BA19" i="5" s="1"/>
  <c r="BB19" i="5" a="1"/>
  <c r="BB19" i="5" s="1"/>
  <c r="BC19" i="5" a="1"/>
  <c r="BC19" i="5" s="1"/>
  <c r="BD19" i="5" a="1"/>
  <c r="BD19" i="5"/>
  <c r="BE19" i="5" a="1"/>
  <c r="BE19" i="5" s="1"/>
  <c r="BF19" i="5" a="1"/>
  <c r="BF19" i="5" s="1"/>
  <c r="BG19" i="5" a="1"/>
  <c r="BG19" i="5" s="1"/>
  <c r="BH19" i="5" a="1"/>
  <c r="BH19" i="5"/>
  <c r="BI19" i="5" a="1"/>
  <c r="BI19" i="5" s="1"/>
  <c r="AR20" i="5" a="1"/>
  <c r="AR20" i="5" s="1"/>
  <c r="AS20" i="5" a="1"/>
  <c r="AS20" i="5" s="1"/>
  <c r="AT20" i="5" a="1"/>
  <c r="AT20" i="5" s="1"/>
  <c r="AU20" i="5" a="1"/>
  <c r="AU20" i="5" s="1"/>
  <c r="AV20" i="5" a="1"/>
  <c r="AV20" i="5" s="1"/>
  <c r="AW20" i="5" a="1"/>
  <c r="AW20" i="5" s="1"/>
  <c r="AX20" i="5" a="1"/>
  <c r="AX20" i="5"/>
  <c r="AY20" i="5" a="1"/>
  <c r="AY20" i="5" s="1"/>
  <c r="AZ20" i="5" a="1"/>
  <c r="AZ20" i="5" s="1"/>
  <c r="BA20" i="5" a="1"/>
  <c r="BA20" i="5" s="1"/>
  <c r="BB20" i="5" a="1"/>
  <c r="BB20" i="5" s="1"/>
  <c r="BC20" i="5" a="1"/>
  <c r="BC20" i="5" s="1"/>
  <c r="BD20" i="5" a="1"/>
  <c r="BD20" i="5" s="1"/>
  <c r="BE20" i="5" a="1"/>
  <c r="BE20" i="5" s="1"/>
  <c r="BF20" i="5" a="1"/>
  <c r="BF20" i="5" s="1"/>
  <c r="BG20" i="5" a="1"/>
  <c r="BG20" i="5" s="1"/>
  <c r="BH20" i="5" a="1"/>
  <c r="BH20" i="5" s="1"/>
  <c r="BI20" i="5" a="1"/>
  <c r="BI20" i="5" s="1"/>
  <c r="AR21" i="5" a="1"/>
  <c r="AR21" i="5" s="1"/>
  <c r="AS21" i="5" a="1"/>
  <c r="AS21" i="5" s="1"/>
  <c r="AT21" i="5" a="1"/>
  <c r="AT21" i="5" s="1"/>
  <c r="AU21" i="5" a="1"/>
  <c r="AU21" i="5" s="1"/>
  <c r="AV21" i="5" a="1"/>
  <c r="AV21" i="5"/>
  <c r="AW21" i="5" a="1"/>
  <c r="AW21" i="5" s="1"/>
  <c r="AX21" i="5" a="1"/>
  <c r="AX21" i="5" s="1"/>
  <c r="AY21" i="5" a="1"/>
  <c r="AY21" i="5" s="1"/>
  <c r="AZ21" i="5" a="1"/>
  <c r="AZ21" i="5"/>
  <c r="BA21" i="5" a="1"/>
  <c r="BA21" i="5" s="1"/>
  <c r="BB21" i="5" a="1"/>
  <c r="BB21" i="5" s="1"/>
  <c r="BC21" i="5" a="1"/>
  <c r="BC21" i="5" s="1"/>
  <c r="BD21" i="5" a="1"/>
  <c r="BD21" i="5" s="1"/>
  <c r="BE21" i="5" a="1"/>
  <c r="BE21" i="5" s="1"/>
  <c r="BF21" i="5" a="1"/>
  <c r="BF21" i="5" s="1"/>
  <c r="BG21" i="5" a="1"/>
  <c r="BG21" i="5" s="1"/>
  <c r="BH21" i="5" a="1"/>
  <c r="BH21" i="5" s="1"/>
  <c r="BI21" i="5" a="1"/>
  <c r="BI21" i="5" s="1"/>
  <c r="AR22" i="5" a="1"/>
  <c r="AR22" i="5" s="1"/>
  <c r="AS22" i="5" a="1"/>
  <c r="AS22" i="5" s="1"/>
  <c r="AT22" i="5" a="1"/>
  <c r="AT22" i="5"/>
  <c r="AU22" i="5" a="1"/>
  <c r="AU22" i="5" s="1"/>
  <c r="AV22" i="5" a="1"/>
  <c r="AV22" i="5" s="1"/>
  <c r="AW22" i="5" a="1"/>
  <c r="AW22" i="5" s="1"/>
  <c r="AX22" i="5" a="1"/>
  <c r="AX22" i="5" s="1"/>
  <c r="AY22" i="5" a="1"/>
  <c r="AY22" i="5" s="1"/>
  <c r="AZ22" i="5" a="1"/>
  <c r="AZ22" i="5" s="1"/>
  <c r="BA22" i="5" a="1"/>
  <c r="BA22" i="5" s="1"/>
  <c r="BB22" i="5" a="1"/>
  <c r="BB22" i="5" s="1"/>
  <c r="BC22" i="5" a="1"/>
  <c r="BC22" i="5" s="1"/>
  <c r="BD22" i="5" a="1"/>
  <c r="BD22" i="5" s="1"/>
  <c r="BE22" i="5" a="1"/>
  <c r="BE22" i="5" s="1"/>
  <c r="BF22" i="5" a="1"/>
  <c r="BF22" i="5" s="1"/>
  <c r="BG22" i="5" a="1"/>
  <c r="BG22" i="5" s="1"/>
  <c r="BH22" i="5" a="1"/>
  <c r="BH22" i="5" s="1"/>
  <c r="BI22" i="5" a="1"/>
  <c r="BI22" i="5" s="1"/>
  <c r="AR23" i="5" a="1"/>
  <c r="AR23" i="5"/>
  <c r="AS23" i="5" a="1"/>
  <c r="AS23" i="5" s="1"/>
  <c r="AT23" i="5" a="1"/>
  <c r="AT23" i="5" s="1"/>
  <c r="AU23" i="5" a="1"/>
  <c r="AU23" i="5" s="1"/>
  <c r="AV23" i="5" a="1"/>
  <c r="AV23" i="5"/>
  <c r="AW23" i="5" a="1"/>
  <c r="AW23" i="5" s="1"/>
  <c r="AX23" i="5" a="1"/>
  <c r="AX23" i="5" s="1"/>
  <c r="AY23" i="5" a="1"/>
  <c r="AY23" i="5" s="1"/>
  <c r="AZ23" i="5" a="1"/>
  <c r="AZ23" i="5"/>
  <c r="BA23" i="5" a="1"/>
  <c r="BA23" i="5" s="1"/>
  <c r="BB23" i="5" a="1"/>
  <c r="BB23" i="5" s="1"/>
  <c r="BC23" i="5" a="1"/>
  <c r="BC23" i="5" s="1"/>
  <c r="BD23" i="5" a="1"/>
  <c r="BD23" i="5" s="1"/>
  <c r="BE23" i="5" a="1"/>
  <c r="BE23" i="5" s="1"/>
  <c r="BF23" i="5" a="1"/>
  <c r="BF23" i="5" s="1"/>
  <c r="BG23" i="5" a="1"/>
  <c r="BG23" i="5" s="1"/>
  <c r="BH23" i="5" a="1"/>
  <c r="BH23" i="5"/>
  <c r="BI23" i="5" a="1"/>
  <c r="BI23" i="5" s="1"/>
  <c r="AR24" i="5" a="1"/>
  <c r="AR24" i="5" s="1"/>
  <c r="AS24" i="5" a="1"/>
  <c r="AS24" i="5" s="1"/>
  <c r="AT24" i="5" a="1"/>
  <c r="AT24" i="5" s="1"/>
  <c r="AU24" i="5" a="1"/>
  <c r="AU24" i="5" s="1"/>
  <c r="AV24" i="5" a="1"/>
  <c r="AV24" i="5" s="1"/>
  <c r="AW24" i="5" a="1"/>
  <c r="AW24" i="5" s="1"/>
  <c r="AX24" i="5" a="1"/>
  <c r="AX24" i="5" s="1"/>
  <c r="AY24" i="5" a="1"/>
  <c r="AY24" i="5" s="1"/>
  <c r="AZ24" i="5" a="1"/>
  <c r="AZ24" i="5" s="1"/>
  <c r="BA24" i="5" a="1"/>
  <c r="BA24" i="5" s="1"/>
  <c r="BB24" i="5" a="1"/>
  <c r="BB24" i="5" s="1"/>
  <c r="BC24" i="5" a="1"/>
  <c r="BC24" i="5" s="1"/>
  <c r="BD24" i="5" a="1"/>
  <c r="BD24" i="5" s="1"/>
  <c r="BE24" i="5" a="1"/>
  <c r="BE24" i="5" s="1"/>
  <c r="BF24" i="5" a="1"/>
  <c r="BF24" i="5"/>
  <c r="BG24" i="5" a="1"/>
  <c r="BG24" i="5" s="1"/>
  <c r="BH24" i="5" a="1"/>
  <c r="BH24" i="5" s="1"/>
  <c r="BI24" i="5" a="1"/>
  <c r="BI24" i="5" s="1"/>
  <c r="AR25" i="5" a="1"/>
  <c r="AR25" i="5"/>
  <c r="AS25" i="5" a="1"/>
  <c r="AS25" i="5" s="1"/>
  <c r="AT25" i="5" a="1"/>
  <c r="AT25" i="5" s="1"/>
  <c r="AU25" i="5" a="1"/>
  <c r="AU25" i="5" s="1"/>
  <c r="AV25" i="5" a="1"/>
  <c r="AV25" i="5"/>
  <c r="AW25" i="5" a="1"/>
  <c r="AW25" i="5" s="1"/>
  <c r="AX25" i="5" a="1"/>
  <c r="AX25" i="5" s="1"/>
  <c r="AY25" i="5" a="1"/>
  <c r="AY25" i="5" s="1"/>
  <c r="AZ25" i="5" a="1"/>
  <c r="AZ25" i="5" s="1"/>
  <c r="BA25" i="5" a="1"/>
  <c r="BA25" i="5" s="1"/>
  <c r="BB25" i="5" a="1"/>
  <c r="BB25" i="5" s="1"/>
  <c r="BC25" i="5" a="1"/>
  <c r="BC25" i="5" s="1"/>
  <c r="BD25" i="5" a="1"/>
  <c r="BD25" i="5"/>
  <c r="BE25" i="5" a="1"/>
  <c r="BE25" i="5" s="1"/>
  <c r="BF25" i="5" a="1"/>
  <c r="BF25" i="5" s="1"/>
  <c r="BG25" i="5" a="1"/>
  <c r="BG25" i="5" s="1"/>
  <c r="BH25" i="5" a="1"/>
  <c r="BH25" i="5" s="1"/>
  <c r="BI25" i="5" a="1"/>
  <c r="BI25" i="5" s="1"/>
  <c r="AR26" i="5" a="1"/>
  <c r="AR26" i="5" s="1"/>
  <c r="AS26" i="5" a="1"/>
  <c r="AS26" i="5" s="1"/>
  <c r="AT26" i="5" a="1"/>
  <c r="AT26" i="5" s="1"/>
  <c r="AU26" i="5" a="1"/>
  <c r="AU26" i="5" s="1"/>
  <c r="AV26" i="5" a="1"/>
  <c r="AV26" i="5" s="1"/>
  <c r="AW26" i="5" a="1"/>
  <c r="AW26" i="5" s="1"/>
  <c r="AX26" i="5" a="1"/>
  <c r="AX26" i="5" s="1"/>
  <c r="AY26" i="5" a="1"/>
  <c r="AY26" i="5" s="1"/>
  <c r="AZ26" i="5" a="1"/>
  <c r="AZ26" i="5" s="1"/>
  <c r="BA26" i="5" a="1"/>
  <c r="BA26" i="5" s="1"/>
  <c r="BB26" i="5" a="1"/>
  <c r="BB26" i="5"/>
  <c r="BC26" i="5" a="1"/>
  <c r="BC26" i="5" s="1"/>
  <c r="BD26" i="5" a="1"/>
  <c r="BD26" i="5" s="1"/>
  <c r="BE26" i="5" a="1"/>
  <c r="BE26" i="5" s="1"/>
  <c r="BF26" i="5" a="1"/>
  <c r="BF26" i="5"/>
  <c r="BG26" i="5" a="1"/>
  <c r="BG26" i="5" s="1"/>
  <c r="BH26" i="5" a="1"/>
  <c r="BH26" i="5"/>
  <c r="BI26" i="5" a="1"/>
  <c r="BI26" i="5"/>
  <c r="AR27" i="5" a="1"/>
  <c r="AR27" i="5"/>
  <c r="AS27" i="5" a="1"/>
  <c r="AS27" i="5" s="1"/>
  <c r="AT27" i="5" a="1"/>
  <c r="AT27" i="5"/>
  <c r="AU27" i="5" a="1"/>
  <c r="AU27" i="5" s="1"/>
  <c r="AV27" i="5" a="1"/>
  <c r="AV27" i="5"/>
  <c r="AW27" i="5" a="1"/>
  <c r="AW27" i="5" s="1"/>
  <c r="AX27" i="5" a="1"/>
  <c r="AX27" i="5"/>
  <c r="AY27" i="5" a="1"/>
  <c r="AY27" i="5" s="1"/>
  <c r="AZ27" i="5" a="1"/>
  <c r="AZ27" i="5"/>
  <c r="BA27" i="5" a="1"/>
  <c r="BA27" i="5" s="1"/>
  <c r="BB27" i="5" a="1"/>
  <c r="BB27" i="5"/>
  <c r="BC27" i="5" a="1"/>
  <c r="BC27" i="5" s="1"/>
  <c r="BD27" i="5" a="1"/>
  <c r="BD27" i="5"/>
  <c r="BE27" i="5" a="1"/>
  <c r="BE27" i="5" s="1"/>
  <c r="BF27" i="5" a="1"/>
  <c r="BF27" i="5"/>
  <c r="BG27" i="5" a="1"/>
  <c r="BG27" i="5" s="1"/>
  <c r="BH27" i="5" a="1"/>
  <c r="BH27" i="5"/>
  <c r="BI27" i="5" a="1"/>
  <c r="BI27" i="5" s="1"/>
  <c r="AQ8" i="5" a="1"/>
  <c r="AQ8" i="5" s="1"/>
  <c r="AQ9" i="5" a="1"/>
  <c r="AQ9" i="5" s="1"/>
  <c r="AQ10" i="5" a="1"/>
  <c r="AQ10" i="5" s="1"/>
  <c r="AQ11" i="5" a="1"/>
  <c r="AQ11" i="5"/>
  <c r="AQ12" i="5" a="1"/>
  <c r="AQ12" i="5" s="1"/>
  <c r="AQ13" i="5" a="1"/>
  <c r="AQ13" i="5" s="1"/>
  <c r="AQ14" i="5" a="1"/>
  <c r="AQ14" i="5" s="1"/>
  <c r="AQ15" i="5" a="1"/>
  <c r="AQ15" i="5"/>
  <c r="AQ16" i="5" a="1"/>
  <c r="AQ16" i="5" s="1"/>
  <c r="AQ17" i="5" a="1"/>
  <c r="AQ17" i="5" s="1"/>
  <c r="AQ18" i="5" a="1"/>
  <c r="AQ18" i="5" s="1"/>
  <c r="AQ19" i="5" a="1"/>
  <c r="AQ19" i="5"/>
  <c r="AQ20" i="5" a="1"/>
  <c r="AQ20" i="5" s="1"/>
  <c r="AQ21" i="5" a="1"/>
  <c r="AQ21" i="5" s="1"/>
  <c r="AQ22" i="5" a="1"/>
  <c r="AQ22" i="5" s="1"/>
  <c r="AQ23" i="5" a="1"/>
  <c r="AQ23" i="5"/>
  <c r="AQ24" i="5" a="1"/>
  <c r="AQ24" i="5" s="1"/>
  <c r="AQ25" i="5" a="1"/>
  <c r="AQ25" i="5" s="1"/>
  <c r="AQ26" i="5" a="1"/>
  <c r="AQ26" i="5" s="1"/>
  <c r="AQ27" i="5" a="1"/>
  <c r="AQ27" i="5" s="1"/>
  <c r="AP9" i="5" a="1"/>
  <c r="AP9" i="5" s="1"/>
  <c r="AP10" i="5" a="1"/>
  <c r="AP10" i="5" s="1"/>
  <c r="AP11" i="5" a="1"/>
  <c r="AP11" i="5" s="1"/>
  <c r="AP12" i="5" a="1"/>
  <c r="AP12" i="5"/>
  <c r="AP13" i="5" a="1"/>
  <c r="AP13" i="5" s="1"/>
  <c r="AP14" i="5" a="1"/>
  <c r="AP14" i="5" s="1"/>
  <c r="AP15" i="5" a="1"/>
  <c r="AP15" i="5" s="1"/>
  <c r="AP16" i="5" a="1"/>
  <c r="AP16" i="5"/>
  <c r="AP17" i="5" a="1"/>
  <c r="AP17" i="5" s="1"/>
  <c r="AP18" i="5" a="1"/>
  <c r="AP18" i="5" s="1"/>
  <c r="AP19" i="5" a="1"/>
  <c r="AP19" i="5" s="1"/>
  <c r="AP20" i="5" a="1"/>
  <c r="AP20" i="5" s="1"/>
  <c r="AP21" i="5" a="1"/>
  <c r="AP21" i="5" s="1"/>
  <c r="AP22" i="5" a="1"/>
  <c r="AP22" i="5" s="1"/>
  <c r="AP23" i="5" a="1"/>
  <c r="AP23" i="5" s="1"/>
  <c r="AP24" i="5" a="1"/>
  <c r="AP24" i="5"/>
  <c r="AP25" i="5" a="1"/>
  <c r="AP25" i="5" s="1"/>
  <c r="AP26" i="5" a="1"/>
  <c r="AP26" i="5" s="1"/>
  <c r="AP27" i="5" a="1"/>
  <c r="AP27" i="5" s="1"/>
  <c r="AP8" i="5" a="1"/>
  <c r="AP8" i="5" s="1"/>
  <c r="AD20" i="5"/>
  <c r="AG27" i="5" s="1"/>
  <c r="AD19" i="5"/>
  <c r="AC14" i="5"/>
  <c r="AC13" i="5"/>
  <c r="AC12" i="5"/>
  <c r="AC11" i="5"/>
  <c r="AC10" i="5"/>
  <c r="AC9" i="5"/>
  <c r="AC8" i="5"/>
  <c r="AC7" i="5"/>
  <c r="AC6" i="5"/>
  <c r="AC5" i="5"/>
  <c r="AK4" i="5"/>
  <c r="AJ4" i="5" a="1"/>
  <c r="AM4" i="5" s="1"/>
  <c r="AI4" i="5"/>
  <c r="AH4" i="5"/>
  <c r="AD4" i="5"/>
  <c r="AD4" i="5" a="1"/>
  <c r="AG4" i="5" s="1"/>
  <c r="Z4" i="5"/>
  <c r="Y4" i="5"/>
  <c r="X4" i="5"/>
  <c r="W4" i="5" a="1"/>
  <c r="W4" i="5" s="1"/>
  <c r="U4" i="5"/>
  <c r="T4" i="5"/>
  <c r="S4" i="5"/>
  <c r="R4" i="5"/>
  <c r="Q4" i="5"/>
  <c r="Q4" i="5" a="1"/>
  <c r="V4" i="5" s="1"/>
  <c r="BP21" i="5" l="1" a="1"/>
  <c r="BP21" i="5" s="1"/>
  <c r="BP13" i="5" a="1"/>
  <c r="BP13" i="5" s="1"/>
  <c r="BL25" i="5" a="1"/>
  <c r="BL25" i="5" s="1"/>
  <c r="BL17" i="5" a="1"/>
  <c r="BL17" i="5" s="1"/>
  <c r="BL9" i="5" a="1"/>
  <c r="BL9" i="5" s="1"/>
  <c r="BP12" i="5" a="1"/>
  <c r="BP12" i="5" s="1"/>
  <c r="BP20" i="5" a="1"/>
  <c r="BP20" i="5" s="1"/>
  <c r="BL24" i="5" a="1"/>
  <c r="BL24" i="5" s="1"/>
  <c r="BL16" i="5" a="1"/>
  <c r="BL16" i="5" s="1"/>
  <c r="BL8" i="5" a="1"/>
  <c r="BL8" i="5" s="1"/>
  <c r="BP27" i="5" a="1"/>
  <c r="BP27" i="5" s="1"/>
  <c r="BP19" i="5" a="1"/>
  <c r="BP19" i="5" s="1"/>
  <c r="BP11" i="5" a="1"/>
  <c r="BP11" i="5" s="1"/>
  <c r="BL23" i="5" a="1"/>
  <c r="BL23" i="5" s="1"/>
  <c r="BL15" i="5" a="1"/>
  <c r="BL15" i="5" s="1"/>
  <c r="BQ7" i="5"/>
  <c r="BL18" i="5" a="1"/>
  <c r="BL18" i="5" s="1"/>
  <c r="BP26" i="5" a="1"/>
  <c r="BP26" i="5" s="1"/>
  <c r="BP18" i="5" a="1"/>
  <c r="BP18" i="5" s="1"/>
  <c r="BP10" i="5" a="1"/>
  <c r="BP10" i="5" s="1"/>
  <c r="BL22" i="5" a="1"/>
  <c r="BL22" i="5" s="1"/>
  <c r="BL14" i="5" a="1"/>
  <c r="BL14" i="5" s="1"/>
  <c r="BP7" i="5"/>
  <c r="BP5" i="5" s="1"/>
  <c r="BL10" i="5" a="1"/>
  <c r="BL10" i="5" s="1"/>
  <c r="BP25" i="5" a="1"/>
  <c r="BP25" i="5" s="1"/>
  <c r="BP17" i="5" a="1"/>
  <c r="BP17" i="5" s="1"/>
  <c r="BP9" i="5" a="1"/>
  <c r="BP9" i="5" s="1"/>
  <c r="BL21" i="5" a="1"/>
  <c r="BL21" i="5" s="1"/>
  <c r="BL13" i="5" a="1"/>
  <c r="BL13" i="5" s="1"/>
  <c r="BM7" i="5"/>
  <c r="BM15" i="5" s="1" a="1"/>
  <c r="BM15" i="5" s="1"/>
  <c r="BL26" i="5" a="1"/>
  <c r="BL26" i="5" s="1"/>
  <c r="BP24" i="5" a="1"/>
  <c r="BP24" i="5" s="1"/>
  <c r="BP16" i="5" a="1"/>
  <c r="BP16" i="5" s="1"/>
  <c r="BP8" i="5" a="1"/>
  <c r="BP8" i="5" s="1"/>
  <c r="BL20" i="5" a="1"/>
  <c r="BL20" i="5" s="1"/>
  <c r="BL12" i="5" a="1"/>
  <c r="BL12" i="5" s="1"/>
  <c r="BP14" i="5" a="1"/>
  <c r="BP14" i="5" s="1"/>
  <c r="BP23" i="5" a="1"/>
  <c r="BP23" i="5" s="1"/>
  <c r="BP15" i="5" a="1"/>
  <c r="BP15" i="5" s="1"/>
  <c r="BL27" i="5" a="1"/>
  <c r="BL27" i="5" s="1"/>
  <c r="BL19" i="5" a="1"/>
  <c r="BL19" i="5" s="1"/>
  <c r="BL11" i="5" a="1"/>
  <c r="BL11" i="5" s="1"/>
  <c r="BP22" i="5" a="1"/>
  <c r="BP22" i="5" s="1"/>
  <c r="AH19" i="5"/>
  <c r="AH28" i="5"/>
  <c r="AG25" i="5"/>
  <c r="AG24" i="5"/>
  <c r="AH26" i="5"/>
  <c r="AH21" i="5"/>
  <c r="AG26" i="5"/>
  <c r="AH20" i="5"/>
  <c r="AH27" i="5"/>
  <c r="AG23" i="5"/>
  <c r="AH25" i="5"/>
  <c r="AG22" i="5"/>
  <c r="AH24" i="5"/>
  <c r="AG19" i="5"/>
  <c r="AG21" i="5"/>
  <c r="AH23" i="5"/>
  <c r="AG28" i="5"/>
  <c r="AG20" i="5"/>
  <c r="AH22" i="5"/>
  <c r="AJ4" i="5"/>
  <c r="AE4" i="5"/>
  <c r="AL4" i="5"/>
  <c r="AF4" i="5"/>
  <c r="AM14" i="1"/>
  <c r="AL14" i="1"/>
  <c r="AK14" i="1"/>
  <c r="AJ14" i="1"/>
  <c r="AI14" i="1"/>
  <c r="AH14" i="1"/>
  <c r="AG14" i="1"/>
  <c r="AF14" i="1"/>
  <c r="AE14" i="1"/>
  <c r="AD14" i="1"/>
  <c r="AC14" i="1"/>
  <c r="AM13" i="1"/>
  <c r="AL13" i="1"/>
  <c r="AK13" i="1"/>
  <c r="AJ13" i="1"/>
  <c r="AI13" i="1"/>
  <c r="AH13" i="1"/>
  <c r="AG13" i="1"/>
  <c r="AF13" i="1"/>
  <c r="AE13" i="1"/>
  <c r="AD13" i="1"/>
  <c r="AC13" i="1"/>
  <c r="AM12" i="1"/>
  <c r="AL12" i="1"/>
  <c r="AK12" i="1"/>
  <c r="AJ12" i="1"/>
  <c r="AI12" i="1"/>
  <c r="AH12" i="1"/>
  <c r="AG12" i="1"/>
  <c r="AF12" i="1"/>
  <c r="AE12" i="1"/>
  <c r="AD12" i="1"/>
  <c r="AC12" i="1"/>
  <c r="AM11" i="1"/>
  <c r="AL11" i="1"/>
  <c r="AK11" i="1"/>
  <c r="AJ11" i="1"/>
  <c r="AI11" i="1"/>
  <c r="AH11" i="1"/>
  <c r="AG11" i="1"/>
  <c r="AF11" i="1"/>
  <c r="AE11" i="1"/>
  <c r="AD11" i="1"/>
  <c r="AC11" i="1"/>
  <c r="AM10" i="1"/>
  <c r="AL10" i="1"/>
  <c r="AK10" i="1"/>
  <c r="AJ10" i="1"/>
  <c r="AI10" i="1"/>
  <c r="AH10" i="1"/>
  <c r="AG10" i="1"/>
  <c r="AF10" i="1"/>
  <c r="AE10" i="1"/>
  <c r="AD10" i="1"/>
  <c r="AC10" i="1"/>
  <c r="AD23" i="1"/>
  <c r="BP7" i="1" s="1"/>
  <c r="BP5" i="1" s="1"/>
  <c r="AM9" i="1"/>
  <c r="AL9" i="1"/>
  <c r="AK9" i="1"/>
  <c r="AJ9" i="1"/>
  <c r="AI9" i="1"/>
  <c r="AH9" i="1"/>
  <c r="AG9" i="1"/>
  <c r="AF9" i="1"/>
  <c r="AE9" i="1"/>
  <c r="AD9" i="1"/>
  <c r="AC9" i="1"/>
  <c r="AM8" i="1"/>
  <c r="AL8" i="1"/>
  <c r="AK8" i="1"/>
  <c r="AJ8" i="1"/>
  <c r="AI8" i="1"/>
  <c r="AH8" i="1"/>
  <c r="AG8" i="1"/>
  <c r="AF8" i="1"/>
  <c r="AE8" i="1"/>
  <c r="AD8" i="1"/>
  <c r="AC8" i="1"/>
  <c r="AM7" i="1"/>
  <c r="AL7" i="1"/>
  <c r="AK7" i="1"/>
  <c r="AJ7" i="1"/>
  <c r="AI7" i="1"/>
  <c r="AH7" i="1"/>
  <c r="AG7" i="1"/>
  <c r="AF7" i="1"/>
  <c r="AE7" i="1"/>
  <c r="AD7" i="1"/>
  <c r="AC7" i="1"/>
  <c r="AD20" i="1"/>
  <c r="AH24" i="1" s="1"/>
  <c r="AM6" i="1"/>
  <c r="AL6" i="1"/>
  <c r="AK6" i="1"/>
  <c r="AJ6" i="1"/>
  <c r="AI6" i="1"/>
  <c r="AH6" i="1"/>
  <c r="AG6" i="1"/>
  <c r="AF6" i="1"/>
  <c r="AE6" i="1"/>
  <c r="AD6" i="1"/>
  <c r="AC6" i="1"/>
  <c r="AM5" i="1"/>
  <c r="AL5" i="1"/>
  <c r="AK5" i="1"/>
  <c r="AJ5" i="1"/>
  <c r="AI5" i="1"/>
  <c r="AH5" i="1"/>
  <c r="AG5" i="1"/>
  <c r="AF5" i="1"/>
  <c r="AE5" i="1"/>
  <c r="AD5" i="1"/>
  <c r="AC5" i="1"/>
  <c r="AJ4" i="1" a="1"/>
  <c r="AL4" i="1" s="1"/>
  <c r="AD4" i="1" a="1"/>
  <c r="AI4" i="1" s="1"/>
  <c r="W4" i="1" a="1"/>
  <c r="Y4" i="1" s="1"/>
  <c r="Q4" i="1" a="1"/>
  <c r="V4" i="1" s="1"/>
  <c r="BQ23" i="5" l="1" a="1"/>
  <c r="BQ23" i="5" s="1"/>
  <c r="BM26" i="5" a="1"/>
  <c r="BM26" i="5" s="1"/>
  <c r="BQ14" i="5" a="1"/>
  <c r="BQ14" i="5" s="1"/>
  <c r="BM13" i="5" a="1"/>
  <c r="BM13" i="5" s="1"/>
  <c r="BM10" i="5" a="1"/>
  <c r="BM10" i="5" s="1"/>
  <c r="BQ17" i="5" a="1"/>
  <c r="BQ17" i="5" s="1"/>
  <c r="BQ16" i="5" a="1"/>
  <c r="BQ16" i="5" s="1"/>
  <c r="BM22" i="5" a="1"/>
  <c r="BM22" i="5" s="1"/>
  <c r="BQ20" i="5" a="1"/>
  <c r="BQ20" i="5" s="1"/>
  <c r="BM21" i="5" a="1"/>
  <c r="BM21" i="5" s="1"/>
  <c r="BM9" i="5" a="1"/>
  <c r="BM9" i="5" s="1"/>
  <c r="BM14" i="5" a="1"/>
  <c r="BM14" i="5" s="1"/>
  <c r="BQ10" i="5" a="1"/>
  <c r="BQ10" i="5" s="1"/>
  <c r="BQ25" i="5" a="1"/>
  <c r="BQ25" i="5" s="1"/>
  <c r="BM23" i="5" a="1"/>
  <c r="BM23" i="5" s="1"/>
  <c r="BQ27" i="5" a="1"/>
  <c r="BQ27" i="5" s="1"/>
  <c r="BQ8" i="5" a="1"/>
  <c r="BQ8" i="5" s="1"/>
  <c r="BM19" i="5" a="1"/>
  <c r="BM19" i="5" s="1"/>
  <c r="BQ21" i="5" a="1"/>
  <c r="BQ21" i="5" s="1"/>
  <c r="BM17" i="5" a="1"/>
  <c r="BM17" i="5" s="1"/>
  <c r="BQ19" i="5" a="1"/>
  <c r="BQ19" i="5" s="1"/>
  <c r="BM20" i="5" a="1"/>
  <c r="BM20" i="5" s="1"/>
  <c r="BQ12" i="5" a="1"/>
  <c r="BQ12" i="5" s="1"/>
  <c r="BQ13" i="5" a="1"/>
  <c r="BQ13" i="5" s="1"/>
  <c r="BQ24" i="5" a="1"/>
  <c r="BQ24" i="5" s="1"/>
  <c r="BQ15" i="5" a="1"/>
  <c r="BQ15" i="5" s="1"/>
  <c r="BQ26" i="5" a="1"/>
  <c r="BQ26" i="5" s="1"/>
  <c r="BM25" i="5" a="1"/>
  <c r="BM25" i="5" s="1"/>
  <c r="BQ9" i="5" a="1"/>
  <c r="BQ9" i="5" s="1"/>
  <c r="BM16" i="5" a="1"/>
  <c r="BM16" i="5" s="1"/>
  <c r="BQ11" i="5" a="1"/>
  <c r="BQ11" i="5" s="1"/>
  <c r="BQ22" i="5" a="1"/>
  <c r="BQ22" i="5" s="1"/>
  <c r="BM18" i="5" a="1"/>
  <c r="BM18" i="5" s="1"/>
  <c r="BM24" i="5" a="1"/>
  <c r="BM24" i="5" s="1"/>
  <c r="BM8" i="5" a="1"/>
  <c r="BM8" i="5" s="1"/>
  <c r="BM27" i="5" a="1"/>
  <c r="BM27" i="5" s="1"/>
  <c r="BQ18" i="5" a="1"/>
  <c r="BQ18" i="5" s="1"/>
  <c r="BM12" i="5" a="1"/>
  <c r="BM12" i="5" s="1"/>
  <c r="BM11" i="5" a="1"/>
  <c r="BM11" i="5" s="1"/>
  <c r="BL5" i="5"/>
  <c r="Q4" i="1"/>
  <c r="U4" i="1"/>
  <c r="AH19" i="1"/>
  <c r="AQ12" i="1" s="1"/>
  <c r="BQ7" i="1"/>
  <c r="AF4" i="1"/>
  <c r="S4" i="1"/>
  <c r="AD4" i="1"/>
  <c r="AH4" i="1"/>
  <c r="AG22" i="1"/>
  <c r="AV24" i="1" s="1"/>
  <c r="AQ10" i="1"/>
  <c r="AG25" i="1"/>
  <c r="BB8" i="1" s="1"/>
  <c r="AG19" i="1"/>
  <c r="AP18" i="1" s="1"/>
  <c r="AG20" i="1"/>
  <c r="AR24" i="1" s="1"/>
  <c r="AH21" i="1"/>
  <c r="AG23" i="1"/>
  <c r="AX8" i="1" s="1"/>
  <c r="BM7" i="1"/>
  <c r="BQ27" i="1" s="1"/>
  <c r="BL7" i="1"/>
  <c r="BP9" i="1" s="1"/>
  <c r="X4" i="1"/>
  <c r="Z4" i="1"/>
  <c r="AK4" i="1"/>
  <c r="AM4" i="1"/>
  <c r="AP22" i="1"/>
  <c r="AP20" i="1"/>
  <c r="AU26" i="1"/>
  <c r="AU24" i="1"/>
  <c r="AU22" i="1"/>
  <c r="AU20" i="1"/>
  <c r="AU18" i="1"/>
  <c r="AU16" i="1"/>
  <c r="AU14" i="1"/>
  <c r="BI13" i="1"/>
  <c r="BG13" i="1"/>
  <c r="BE13" i="1"/>
  <c r="BC13" i="1"/>
  <c r="BA13" i="1"/>
  <c r="AY13" i="1"/>
  <c r="AW13" i="1"/>
  <c r="AU13" i="1"/>
  <c r="AS13" i="1"/>
  <c r="AQ13" i="1"/>
  <c r="AV26" i="1"/>
  <c r="BD15" i="1"/>
  <c r="AV14" i="1"/>
  <c r="AV8" i="1"/>
  <c r="BD17" i="1"/>
  <c r="AX16" i="1"/>
  <c r="AX9" i="1"/>
  <c r="AZ9" i="1"/>
  <c r="BA26" i="1"/>
  <c r="BA24" i="1"/>
  <c r="BA22" i="1"/>
  <c r="BA20" i="1"/>
  <c r="BI19" i="1"/>
  <c r="BG19" i="1"/>
  <c r="BE19" i="1"/>
  <c r="BC19" i="1"/>
  <c r="BA19" i="1"/>
  <c r="AY19" i="1"/>
  <c r="AW19" i="1"/>
  <c r="AU19" i="1"/>
  <c r="AS19" i="1"/>
  <c r="AQ19" i="1"/>
  <c r="BA18" i="1"/>
  <c r="BA16" i="1"/>
  <c r="BA14" i="1"/>
  <c r="AU10" i="1"/>
  <c r="BA10" i="1"/>
  <c r="BH21" i="1"/>
  <c r="AR21" i="1"/>
  <c r="AU12" i="1"/>
  <c r="R4" i="1"/>
  <c r="T4" i="1"/>
  <c r="W4" i="1"/>
  <c r="AE4" i="1"/>
  <c r="AG4" i="1"/>
  <c r="AJ4" i="1"/>
  <c r="AQ26" i="1"/>
  <c r="AQ24" i="1"/>
  <c r="AQ22" i="1"/>
  <c r="AQ20" i="1"/>
  <c r="AQ18" i="1"/>
  <c r="AQ16" i="1"/>
  <c r="AQ14" i="1"/>
  <c r="AH28" i="1"/>
  <c r="AG28" i="1"/>
  <c r="AH27" i="1"/>
  <c r="AG26" i="1"/>
  <c r="AH20" i="1"/>
  <c r="AG21" i="1"/>
  <c r="AH22" i="1"/>
  <c r="AQ8" i="1"/>
  <c r="AU8" i="1"/>
  <c r="BA8" i="1"/>
  <c r="AH23" i="1"/>
  <c r="AQ9" i="1"/>
  <c r="AS9" i="1"/>
  <c r="AU9" i="1"/>
  <c r="AW9" i="1"/>
  <c r="AY9" i="1"/>
  <c r="BA9" i="1"/>
  <c r="BC9" i="1"/>
  <c r="BE9" i="1"/>
  <c r="BG9" i="1"/>
  <c r="BI9" i="1"/>
  <c r="AG24" i="1"/>
  <c r="BB10" i="1"/>
  <c r="AH25" i="1"/>
  <c r="AH26" i="1"/>
  <c r="BA12" i="1"/>
  <c r="AG27" i="1"/>
  <c r="BM17" i="1" l="1"/>
  <c r="BM26" i="1"/>
  <c r="AP24" i="1"/>
  <c r="AT9" i="1"/>
  <c r="AP26" i="1"/>
  <c r="AR9" i="1"/>
  <c r="AP9" i="1"/>
  <c r="AV9" i="1"/>
  <c r="AZ11" i="1"/>
  <c r="AR26" i="1"/>
  <c r="BH9" i="1"/>
  <c r="AP12" i="1"/>
  <c r="BF9" i="1"/>
  <c r="AP8" i="1"/>
  <c r="AP14" i="1"/>
  <c r="AP10" i="1"/>
  <c r="AR11" i="1"/>
  <c r="BD9" i="1"/>
  <c r="AP16" i="1"/>
  <c r="BB9" i="1"/>
  <c r="BL25" i="1"/>
  <c r="BM19" i="1"/>
  <c r="BQ20" i="1"/>
  <c r="BM22" i="1"/>
  <c r="BP16" i="1"/>
  <c r="BL21" i="1"/>
  <c r="BP13" i="1"/>
  <c r="BP14" i="1"/>
  <c r="BP18" i="1"/>
  <c r="BL23" i="1"/>
  <c r="BL27" i="1"/>
  <c r="BP8" i="1"/>
  <c r="BQ12" i="1"/>
  <c r="BQ9" i="1"/>
  <c r="BM8" i="1"/>
  <c r="BM15" i="1"/>
  <c r="BB11" i="1"/>
  <c r="BB16" i="1"/>
  <c r="AZ21" i="1"/>
  <c r="AV17" i="1"/>
  <c r="AX20" i="1"/>
  <c r="AV15" i="1"/>
  <c r="AV18" i="1"/>
  <c r="BM13" i="1"/>
  <c r="BQ15" i="1"/>
  <c r="BM21" i="1"/>
  <c r="BM24" i="1"/>
  <c r="BM27" i="1"/>
  <c r="AR18" i="1"/>
  <c r="BH11" i="1"/>
  <c r="AV10" i="1"/>
  <c r="AV11" i="1"/>
  <c r="BB12" i="1"/>
  <c r="BB20" i="1"/>
  <c r="AV21" i="1"/>
  <c r="BD21" i="1"/>
  <c r="BB24" i="1"/>
  <c r="AX12" i="1"/>
  <c r="AR17" i="1"/>
  <c r="AZ17" i="1"/>
  <c r="BH17" i="1"/>
  <c r="AX24" i="1"/>
  <c r="AR15" i="1"/>
  <c r="AZ15" i="1"/>
  <c r="BH15" i="1"/>
  <c r="AV22" i="1"/>
  <c r="AR14" i="1"/>
  <c r="AR22" i="1"/>
  <c r="BM9" i="1"/>
  <c r="BQ8" i="1"/>
  <c r="BQ24" i="1"/>
  <c r="BQ25" i="1"/>
  <c r="BM12" i="1"/>
  <c r="BM10" i="1"/>
  <c r="BM11" i="1"/>
  <c r="BQ13" i="1"/>
  <c r="BQ14" i="1"/>
  <c r="BM18" i="1"/>
  <c r="BQ19" i="1"/>
  <c r="BQ21" i="1"/>
  <c r="BM23" i="1"/>
  <c r="BM25" i="1"/>
  <c r="BQ26" i="1"/>
  <c r="BD11" i="1"/>
  <c r="AX10" i="1"/>
  <c r="AR10" i="1"/>
  <c r="BF11" i="1"/>
  <c r="AX11" i="1"/>
  <c r="AT11" i="1"/>
  <c r="AP11" i="1"/>
  <c r="BB14" i="1"/>
  <c r="BB18" i="1"/>
  <c r="AP21" i="1"/>
  <c r="AT21" i="1"/>
  <c r="AX21" i="1"/>
  <c r="BB21" i="1"/>
  <c r="BF21" i="1"/>
  <c r="BB22" i="1"/>
  <c r="BB26" i="1"/>
  <c r="AX14" i="1"/>
  <c r="AP17" i="1"/>
  <c r="AT17" i="1"/>
  <c r="AX17" i="1"/>
  <c r="BB17" i="1"/>
  <c r="BF17" i="1"/>
  <c r="AX18" i="1"/>
  <c r="AX22" i="1"/>
  <c r="AX26" i="1"/>
  <c r="AR8" i="1"/>
  <c r="AV12" i="1"/>
  <c r="AP15" i="1"/>
  <c r="AT15" i="1"/>
  <c r="AX15" i="1"/>
  <c r="BB15" i="1"/>
  <c r="BF15" i="1"/>
  <c r="AV16" i="1"/>
  <c r="AV20" i="1"/>
  <c r="BM14" i="1"/>
  <c r="BM16" i="1"/>
  <c r="AR12" i="1"/>
  <c r="AR16" i="1"/>
  <c r="AR20" i="1"/>
  <c r="BP10" i="1"/>
  <c r="BP12" i="1"/>
  <c r="BP15" i="1"/>
  <c r="BP17" i="1"/>
  <c r="BP19" i="1"/>
  <c r="BL22" i="1"/>
  <c r="BL24" i="1"/>
  <c r="BL26" i="1"/>
  <c r="BL9" i="1"/>
  <c r="BL11" i="1"/>
  <c r="BP11" i="1"/>
  <c r="BL10" i="1"/>
  <c r="BL12" i="1"/>
  <c r="BL14" i="1"/>
  <c r="BL15" i="1"/>
  <c r="BL16" i="1"/>
  <c r="BL17" i="1"/>
  <c r="BL18" i="1"/>
  <c r="BL19" i="1"/>
  <c r="BP20" i="1"/>
  <c r="BP21" i="1"/>
  <c r="BP22" i="1"/>
  <c r="BP23" i="1"/>
  <c r="BP24" i="1"/>
  <c r="BP25" i="1"/>
  <c r="BP26" i="1"/>
  <c r="BP27" i="1"/>
  <c r="BL13" i="1"/>
  <c r="BL5" i="1"/>
  <c r="BE26" i="1"/>
  <c r="BE24" i="1"/>
  <c r="BI23" i="1"/>
  <c r="BG23" i="1"/>
  <c r="BE23" i="1"/>
  <c r="BC23" i="1"/>
  <c r="BA23" i="1"/>
  <c r="AY23" i="1"/>
  <c r="AW23" i="1"/>
  <c r="AU23" i="1"/>
  <c r="AS23" i="1"/>
  <c r="AQ23" i="1"/>
  <c r="BE22" i="1"/>
  <c r="BE20" i="1"/>
  <c r="BE18" i="1"/>
  <c r="BE16" i="1"/>
  <c r="BE14" i="1"/>
  <c r="BE12" i="1"/>
  <c r="BE8" i="1"/>
  <c r="BE10" i="1"/>
  <c r="AY26" i="1"/>
  <c r="AY24" i="1"/>
  <c r="AY22" i="1"/>
  <c r="AY20" i="1"/>
  <c r="AY18" i="1"/>
  <c r="BI17" i="1"/>
  <c r="BG17" i="1"/>
  <c r="BE17" i="1"/>
  <c r="BC17" i="1"/>
  <c r="BA17" i="1"/>
  <c r="AY17" i="1"/>
  <c r="AW17" i="1"/>
  <c r="AU17" i="1"/>
  <c r="AS17" i="1"/>
  <c r="AQ17" i="1"/>
  <c r="AY16" i="1"/>
  <c r="AY14" i="1"/>
  <c r="AY8" i="1"/>
  <c r="AY12" i="1"/>
  <c r="AY10" i="1"/>
  <c r="AW26" i="1"/>
  <c r="AW24" i="1"/>
  <c r="AW22" i="1"/>
  <c r="AW20" i="1"/>
  <c r="AW18" i="1"/>
  <c r="AW16" i="1"/>
  <c r="BI15" i="1"/>
  <c r="BG15" i="1"/>
  <c r="BE15" i="1"/>
  <c r="BC15" i="1"/>
  <c r="BA15" i="1"/>
  <c r="AY15" i="1"/>
  <c r="AW15" i="1"/>
  <c r="AU15" i="1"/>
  <c r="AS15" i="1"/>
  <c r="AQ15" i="1"/>
  <c r="AW14" i="1"/>
  <c r="AW12" i="1"/>
  <c r="AW8" i="1"/>
  <c r="AW10" i="1"/>
  <c r="AS26" i="1"/>
  <c r="AS24" i="1"/>
  <c r="AS22" i="1"/>
  <c r="AS20" i="1"/>
  <c r="AS18" i="1"/>
  <c r="AS16" i="1"/>
  <c r="AS14" i="1"/>
  <c r="BI11" i="1"/>
  <c r="BG11" i="1"/>
  <c r="BE11" i="1"/>
  <c r="BC11" i="1"/>
  <c r="BA11" i="1"/>
  <c r="AY11" i="1"/>
  <c r="AS12" i="1"/>
  <c r="AW11" i="1"/>
  <c r="AU11" i="1"/>
  <c r="AS11" i="1"/>
  <c r="AQ11" i="1"/>
  <c r="AS8" i="1"/>
  <c r="AS10" i="1"/>
  <c r="BG26" i="1"/>
  <c r="BI25" i="1"/>
  <c r="BG25" i="1"/>
  <c r="BE25" i="1"/>
  <c r="BC25" i="1"/>
  <c r="BA25" i="1"/>
  <c r="AY25" i="1"/>
  <c r="AW25" i="1"/>
  <c r="AU25" i="1"/>
  <c r="AS25" i="1"/>
  <c r="AQ25" i="1"/>
  <c r="BG24" i="1"/>
  <c r="BG22" i="1"/>
  <c r="BG20" i="1"/>
  <c r="BG18" i="1"/>
  <c r="BG16" i="1"/>
  <c r="BG14" i="1"/>
  <c r="BG8" i="1"/>
  <c r="BG12" i="1"/>
  <c r="BG10" i="1"/>
  <c r="BI27" i="1"/>
  <c r="BG27" i="1"/>
  <c r="BE27" i="1"/>
  <c r="BC27" i="1"/>
  <c r="BA27" i="1"/>
  <c r="AY27" i="1"/>
  <c r="AW27" i="1"/>
  <c r="AU27" i="1"/>
  <c r="AS27" i="1"/>
  <c r="AQ27" i="1"/>
  <c r="BI26" i="1"/>
  <c r="BI24" i="1"/>
  <c r="BI22" i="1"/>
  <c r="BI20" i="1"/>
  <c r="BI18" i="1"/>
  <c r="BI16" i="1"/>
  <c r="BI14" i="1"/>
  <c r="BI12" i="1"/>
  <c r="BI8" i="1"/>
  <c r="BI10" i="1"/>
  <c r="BQ16" i="1"/>
  <c r="BQ17" i="1"/>
  <c r="BQ18" i="1"/>
  <c r="BF26" i="1"/>
  <c r="BH25" i="1"/>
  <c r="BF25" i="1"/>
  <c r="BD25" i="1"/>
  <c r="BB25" i="1"/>
  <c r="AZ25" i="1"/>
  <c r="AX25" i="1"/>
  <c r="AV25" i="1"/>
  <c r="AT25" i="1"/>
  <c r="AR25" i="1"/>
  <c r="AP25" i="1"/>
  <c r="BF24" i="1"/>
  <c r="BF22" i="1"/>
  <c r="BF20" i="1"/>
  <c r="BF18" i="1"/>
  <c r="BF16" i="1"/>
  <c r="BF14" i="1"/>
  <c r="BF12" i="1"/>
  <c r="BF10" i="1"/>
  <c r="BL8" i="1"/>
  <c r="BF8" i="1"/>
  <c r="BC26" i="1"/>
  <c r="BC24" i="1"/>
  <c r="BC22" i="1"/>
  <c r="BI21" i="1"/>
  <c r="BG21" i="1"/>
  <c r="BE21" i="1"/>
  <c r="BC21" i="1"/>
  <c r="BA21" i="1"/>
  <c r="AY21" i="1"/>
  <c r="AW21" i="1"/>
  <c r="AU21" i="1"/>
  <c r="AS21" i="1"/>
  <c r="AQ21" i="1"/>
  <c r="BC20" i="1"/>
  <c r="BC18" i="1"/>
  <c r="BC16" i="1"/>
  <c r="BC14" i="1"/>
  <c r="BC8" i="1"/>
  <c r="BC12" i="1"/>
  <c r="BC10" i="1"/>
  <c r="AZ26" i="1"/>
  <c r="AZ24" i="1"/>
  <c r="AZ22" i="1"/>
  <c r="AZ20" i="1"/>
  <c r="BH19" i="1"/>
  <c r="BF19" i="1"/>
  <c r="BD19" i="1"/>
  <c r="BB19" i="1"/>
  <c r="AZ19" i="1"/>
  <c r="AX19" i="1"/>
  <c r="AV19" i="1"/>
  <c r="AT19" i="1"/>
  <c r="AR19" i="1"/>
  <c r="AP19" i="1"/>
  <c r="AZ18" i="1"/>
  <c r="AZ16" i="1"/>
  <c r="AZ14" i="1"/>
  <c r="AZ12" i="1"/>
  <c r="AZ10" i="1"/>
  <c r="AZ8" i="1"/>
  <c r="BL20" i="1"/>
  <c r="AT26" i="1"/>
  <c r="AT24" i="1"/>
  <c r="AT22" i="1"/>
  <c r="AT20" i="1"/>
  <c r="AT18" i="1"/>
  <c r="AT16" i="1"/>
  <c r="AT14" i="1"/>
  <c r="AT12" i="1"/>
  <c r="BH13" i="1"/>
  <c r="BD13" i="1"/>
  <c r="AZ13" i="1"/>
  <c r="AV13" i="1"/>
  <c r="AR13" i="1"/>
  <c r="AT10" i="1"/>
  <c r="BF13" i="1"/>
  <c r="BB13" i="1"/>
  <c r="AX13" i="1"/>
  <c r="AT13" i="1"/>
  <c r="AP13" i="1"/>
  <c r="AT8" i="1"/>
  <c r="BD26" i="1"/>
  <c r="BD24" i="1"/>
  <c r="BH23" i="1"/>
  <c r="BF23" i="1"/>
  <c r="BD23" i="1"/>
  <c r="BB23" i="1"/>
  <c r="AZ23" i="1"/>
  <c r="AX23" i="1"/>
  <c r="AV23" i="1"/>
  <c r="AT23" i="1"/>
  <c r="AR23" i="1"/>
  <c r="AP23" i="1"/>
  <c r="BD22" i="1"/>
  <c r="BD20" i="1"/>
  <c r="BD18" i="1"/>
  <c r="BD16" i="1"/>
  <c r="BD14" i="1"/>
  <c r="BD12" i="1"/>
  <c r="BD10" i="1"/>
  <c r="BD8" i="1"/>
  <c r="BH27" i="1"/>
  <c r="BF27" i="1"/>
  <c r="BD27" i="1"/>
  <c r="BB27" i="1"/>
  <c r="AZ27" i="1"/>
  <c r="AX27" i="1"/>
  <c r="AV27" i="1"/>
  <c r="AT27" i="1"/>
  <c r="AR27" i="1"/>
  <c r="AP27" i="1"/>
  <c r="BH26" i="1"/>
  <c r="BH24" i="1"/>
  <c r="BH22" i="1"/>
  <c r="BH20" i="1"/>
  <c r="BH18" i="1"/>
  <c r="BH16" i="1"/>
  <c r="BH14" i="1"/>
  <c r="BH12" i="1"/>
  <c r="BH10" i="1"/>
  <c r="BH8" i="1"/>
  <c r="BQ10" i="1"/>
  <c r="BQ11" i="1"/>
  <c r="BM20" i="1"/>
  <c r="BQ22" i="1"/>
  <c r="BQ2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<sst xmlns="http://schemas.openxmlformats.org/spreadsheetml/2006/main" count="188" uniqueCount="51">
  <si>
    <t>PESSOA</t>
  </si>
  <si>
    <t>Variáveis</t>
  </si>
  <si>
    <t>X</t>
  </si>
  <si>
    <t>Y</t>
  </si>
  <si>
    <t>MAPA DE RELAÇÕES</t>
  </si>
  <si>
    <t>1 - Conhecido</t>
  </si>
  <si>
    <t>2 - Amigo</t>
  </si>
  <si>
    <t>Lucas</t>
  </si>
  <si>
    <t>ESPELHADA</t>
  </si>
  <si>
    <t>Total de Pessoas</t>
  </si>
  <si>
    <t>Relação 1</t>
  </si>
  <si>
    <t>Relação 2</t>
  </si>
  <si>
    <t>Relação 3</t>
  </si>
  <si>
    <t>Relação 4</t>
  </si>
  <si>
    <t>Relação 5</t>
  </si>
  <si>
    <t>Relação 6</t>
  </si>
  <si>
    <t>Relação 7</t>
  </si>
  <si>
    <t>Relação 8</t>
  </si>
  <si>
    <t>Relação 9</t>
  </si>
  <si>
    <t>Relação 10</t>
  </si>
  <si>
    <t>Júlia</t>
  </si>
  <si>
    <t>Ângulo (RAD)</t>
  </si>
  <si>
    <t>x</t>
  </si>
  <si>
    <t>y</t>
  </si>
  <si>
    <t>Ana</t>
  </si>
  <si>
    <t>Rafael</t>
  </si>
  <si>
    <t>Cecília</t>
  </si>
  <si>
    <t>Selecionado</t>
  </si>
  <si>
    <t>Pedro</t>
  </si>
  <si>
    <t>Camila</t>
  </si>
  <si>
    <t>Renan</t>
  </si>
  <si>
    <t>Tiago</t>
  </si>
  <si>
    <t>Isabela</t>
  </si>
  <si>
    <t>LEGENDA</t>
  </si>
  <si>
    <t>0 - Desconhecidos</t>
  </si>
  <si>
    <t>1 - Conhecidos</t>
  </si>
  <si>
    <t>2 - Amigos</t>
  </si>
  <si>
    <t>Rótulos de Linha</t>
  </si>
  <si>
    <t>A-B</t>
  </si>
  <si>
    <t>A-C</t>
  </si>
  <si>
    <t>A-D</t>
  </si>
  <si>
    <t>A</t>
  </si>
  <si>
    <t>B</t>
  </si>
  <si>
    <t>C</t>
  </si>
  <si>
    <t>D</t>
  </si>
  <si>
    <t xml:space="preserve">Relações 1 </t>
  </si>
  <si>
    <t>Relações 2</t>
  </si>
  <si>
    <t>Relação</t>
  </si>
  <si>
    <t>Base</t>
  </si>
  <si>
    <t>Ponta</t>
  </si>
  <si>
    <t>PESSOAS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</si>
</sst>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1"/>
      <color theme="1"/>
      <name val="Calibri"/>
      <family val="2"/>
      <scheme val="minor"/>
    </font>
    <font>
      <sz val="8"/>
      <color rgb="FF363636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363636"/>
      <name val="Calibri"/>
      <family val="2"/>
      <scheme val="minor"/>
    </font>
    <font>
      <b/>
      <sz val="11"/>
      <color rgb="FF363636"/>
      <name val="Calibri"/>
      <family val="2"/>
      <scheme val="minor"/>
    </font>
    <font>
      <b/>
      <sz val="9"/>
      <color rgb="FF363636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DFE3E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rgb="FFB1BBCC"/>
      </left>
      <right style="thin">
        <color rgb="FFB1BBCC"/>
      </right>
      <top style="thin">
        <color rgb="FFB1BBCC"/>
      </top>
      <bottom style="thin">
        <color rgb="FFB1BBCC"/>
      </bottom>
      <diagonal/>
    </border>
    <border>
      <left style="thin">
        <color rgb="FFB1BBCC"/>
      </left>
      <right/>
      <top style="thin">
        <color rgb="FFB1BBCC"/>
      </top>
      <bottom style="thin">
        <color rgb="FFB1BBCC"/>
      </bottom>
      <diagonal/>
    </border>
    <border>
      <left/>
      <right style="thin">
        <color rgb="FFB1BBCC"/>
      </right>
      <top style="thin">
        <color rgb="FFB1BBCC"/>
      </top>
      <bottom style="thin">
        <color rgb="FFB1BBCC"/>
      </bottom>
      <diagonal/>
    </border>
    <border>
      <left/>
      <right/>
      <top style="thin">
        <color rgb="FFB1BBCC"/>
      </top>
      <bottom style="thin">
        <color rgb="FFB1BBCC"/>
      </bottom>
      <diagonal/>
    </border>
    <border>
      <left/>
      <right style="thin">
        <color rgb="FFB1BBCC"/>
      </right>
      <top style="thin">
        <color rgb="FFB1BBCC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rgb="FFB1BBCC"/>
      </left>
      <right style="thin">
        <color rgb="FFB1BBCC"/>
      </right>
      <top style="thin">
        <color rgb="FFB1BBCC"/>
      </top>
      <bottom/>
      <diagonal/>
    </border>
    <border>
      <left style="thin">
        <color theme="0" tint="-0.14999847407452621"/>
      </left>
      <right style="thin">
        <color rgb="FFB1BBCC"/>
      </right>
      <top style="thin">
        <color rgb="FFB1BBCC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rgb="FFB1BBCC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rgb="FFB1BBCC"/>
      </top>
      <bottom style="thin">
        <color theme="0" tint="-0.14999847407452621"/>
      </bottom>
      <diagonal/>
    </border>
    <border>
      <left/>
      <right style="thin">
        <color rgb="FFB1BBCC"/>
      </right>
      <top/>
      <bottom/>
      <diagonal/>
    </border>
    <border>
      <left style="thin">
        <color rgb="FFB1BBCC"/>
      </left>
      <right style="thin">
        <color rgb="FFB1BBCC"/>
      </right>
      <top/>
      <bottom/>
      <diagonal/>
    </border>
    <border>
      <left style="thin">
        <color rgb="FFB1BBCC"/>
      </left>
      <right style="thin">
        <color rgb="FFB1BBCC"/>
      </right>
      <top/>
      <bottom style="thin">
        <color rgb="FFB1BBCC"/>
      </bottom>
      <diagonal/>
    </border>
    <border>
      <left style="thin">
        <color theme="0" tint="-0.14999847407452621"/>
      </left>
      <right style="thin">
        <color rgb="FFB1BBCC"/>
      </right>
      <top style="thin">
        <color theme="0" tint="-0.14999847407452621"/>
      </top>
      <bottom style="thin">
        <color rgb="FFB1BBCC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0" xfId="0" applyAlignment="1">
      <alignment horizontal="center"/>
    </xf>
    <xf numFmtId="0" fontId="0" fillId="4" borderId="6" xfId="0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4" borderId="6" xfId="0" applyFill="1" applyBorder="1"/>
    <xf numFmtId="0" fontId="0" fillId="6" borderId="6" xfId="0" applyFill="1" applyBorder="1" applyAlignment="1">
      <alignment horizontal="center"/>
    </xf>
    <xf numFmtId="0" fontId="0" fillId="3" borderId="6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7" borderId="6" xfId="0" applyFill="1" applyBorder="1" applyAlignment="1">
      <alignment horizontal="center" vertical="center"/>
    </xf>
    <xf numFmtId="2" fontId="0" fillId="0" borderId="6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2" fontId="0" fillId="0" borderId="14" xfId="0" applyNumberForma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4" fillId="7" borderId="1" xfId="0" applyFont="1" applyFill="1" applyBorder="1" applyAlignment="1">
      <alignment vertical="center"/>
    </xf>
    <xf numFmtId="0" fontId="4" fillId="7" borderId="1" xfId="0" applyFont="1" applyFill="1" applyBorder="1" applyAlignment="1">
      <alignment horizontal="center" vertical="center"/>
    </xf>
    <xf numFmtId="0" fontId="4" fillId="7" borderId="7" xfId="0" applyFont="1" applyFill="1" applyBorder="1" applyAlignment="1">
      <alignment vertical="center"/>
    </xf>
    <xf numFmtId="0" fontId="4" fillId="7" borderId="12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7" borderId="13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left" vertical="center"/>
    </xf>
    <xf numFmtId="0" fontId="4" fillId="2" borderId="13" xfId="0" applyFont="1" applyFill="1" applyBorder="1" applyAlignment="1">
      <alignment horizontal="center" vertical="center"/>
    </xf>
    <xf numFmtId="0" fontId="4" fillId="7" borderId="12" xfId="0" applyFont="1" applyFill="1" applyBorder="1" applyAlignment="1">
      <alignment horizontal="center" vertical="center"/>
    </xf>
    <xf numFmtId="0" fontId="2" fillId="0" borderId="0" xfId="0" applyFont="1"/>
    <xf numFmtId="0" fontId="4" fillId="7" borderId="2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2" fontId="3" fillId="8" borderId="9" xfId="0" applyNumberFormat="1" applyFont="1" applyFill="1" applyBorder="1" applyAlignment="1">
      <alignment horizontal="center" vertical="center"/>
    </xf>
    <xf numFmtId="2" fontId="3" fillId="8" borderId="10" xfId="0" applyNumberFormat="1" applyFont="1" applyFill="1" applyBorder="1" applyAlignment="1">
      <alignment horizontal="center" vertical="center"/>
    </xf>
    <xf numFmtId="0" fontId="5" fillId="7" borderId="5" xfId="0" applyFont="1" applyFill="1" applyBorder="1" applyAlignment="1">
      <alignment horizontal="center" vertical="center" textRotation="90"/>
    </xf>
    <xf numFmtId="0" fontId="5" fillId="7" borderId="11" xfId="0" applyFont="1" applyFill="1" applyBorder="1" applyAlignment="1">
      <alignment horizontal="center" vertical="center" textRotation="90"/>
    </xf>
    <xf numFmtId="0" fontId="4" fillId="7" borderId="5" xfId="0" applyFont="1" applyFill="1" applyBorder="1" applyAlignment="1">
      <alignment horizontal="center" vertical="center" textRotation="90"/>
    </xf>
    <xf numFmtId="0" fontId="4" fillId="7" borderId="11" xfId="0" applyFont="1" applyFill="1" applyBorder="1" applyAlignment="1">
      <alignment horizontal="center" vertical="center" textRotation="90"/>
    </xf>
    <xf numFmtId="2" fontId="0" fillId="0" borderId="9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6" fillId="7" borderId="7" xfId="0" applyFont="1" applyFill="1" applyBorder="1" applyAlignment="1">
      <alignment horizontal="center" vertical="center" textRotation="90"/>
    </xf>
    <xf numFmtId="0" fontId="6" fillId="7" borderId="12" xfId="0" applyFont="1" applyFill="1" applyBorder="1" applyAlignment="1">
      <alignment horizontal="center" vertical="center" textRotation="90"/>
    </xf>
    <xf numFmtId="0" fontId="6" fillId="7" borderId="13" xfId="0" applyFont="1" applyFill="1" applyBorder="1" applyAlignment="1">
      <alignment horizontal="center" vertical="center" textRotation="90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0" fillId="5" borderId="15" xfId="0" applyFill="1" applyBorder="1" applyAlignment="1">
      <alignment horizontal="center"/>
    </xf>
    <xf numFmtId="0" fontId="0" fillId="5" borderId="16" xfId="0" applyFill="1" applyBorder="1" applyAlignment="1">
      <alignment horizontal="center"/>
    </xf>
    <xf numFmtId="0" fontId="0" fillId="5" borderId="17" xfId="0" applyFill="1" applyBorder="1" applyAlignment="1">
      <alignment horizontal="center"/>
    </xf>
    <xf numFmtId="0" fontId="0" fillId="4" borderId="6" xfId="0" applyFill="1" applyBorder="1" applyAlignment="1">
      <alignment horizontal="center"/>
    </xf>
  </cellXfs>
  <cellStyles count="1">
    <cellStyle name="Normal" xfId="0" builtinId="0"/>
  </cellStyles>
  <dxfs count="8">
    <dxf>
      <font>
        <sz val="11"/>
      </font>
    </dxf>
    <dxf>
      <font>
        <sz val="11"/>
      </font>
    </dxf>
    <dxf>
      <font>
        <sz val="11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b/>
        <color theme="1"/>
      </font>
      <border>
        <bottom style="thin">
          <color rgb="FF4F81BD"/>
        </bottom>
        <vertical/>
        <horizontal/>
      </border>
    </dxf>
    <dxf>
      <font>
        <color theme="1"/>
      </font>
      <border diagonalUp="0" diagonalDown="0">
        <left/>
        <right/>
        <top/>
        <bottom/>
        <vertical/>
        <horizontal/>
      </border>
    </dxf>
  </dxfs>
  <tableStyles count="1" defaultTableStyle="TableStyleMedium2" defaultPivotStyle="PivotStyleLight16">
    <tableStyle name="SlicerStyleOther2 2" pivot="0" table="0" count="10" xr9:uid="{00000000-0011-0000-FFFF-FFFF00000000}">
      <tableStyleElement type="wholeTable" dxfId="7"/>
      <tableStyleElement type="headerRow" dxfId="6"/>
    </tableStyle>
  </tableStyles>
  <extLst>
    <ext xmlns:x14="http://schemas.microsoft.com/office/spreadsheetml/2009/9/main" uri="{46F421CA-312F-682f-3DD2-61675219B42D}">
      <x14:dxfs count="8">
        <dxf>
          <font>
            <color theme="1"/>
          </font>
          <fill>
            <gradientFill degree="90">
              <stop position="0">
                <color rgb="FFF8E162"/>
              </stop>
              <stop position="1">
                <color rgb="FFFCF7F4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theme="1"/>
          </font>
          <fill>
            <gradientFill degree="90">
              <stop position="0">
                <color rgb="FFF8E162"/>
              </stop>
              <stop position="1">
                <color rgb="FFFCF7F4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theme="1"/>
          </font>
          <fill>
            <gradientFill degree="90">
              <stop position="0">
                <color rgb="FFF8E162"/>
              </stop>
              <stop position="1">
                <color rgb="FFFCF7F4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theme="1"/>
          </font>
          <fill>
            <gradientFill degree="90">
              <stop position="0">
                <color rgb="FFF8E162"/>
              </stop>
              <stop position="1">
                <color rgb="FFFCF7F4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gradientFill degree="90">
              <stop position="0">
                <color rgb="FFD1E0F5"/>
              </stop>
              <stop position="1">
                <color rgb="FFE9F2FB"/>
              </stop>
            </gradient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A3BBDF"/>
              </stop>
              <stop position="1">
                <color rgb="FFCADEF6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gradientFill degree="90">
              <stop position="0">
                <color rgb="FFF2F4F6"/>
              </stop>
              <stop position="1">
                <color rgb="FFFEFEFE"/>
              </stop>
            </gradient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E8EBEE"/>
              </stop>
              <stop position="1">
                <color rgb="FFF8F8FA"/>
              </stop>
            </gradient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SlicerStyleOther2 2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microsoft.com/office/2007/relationships/slicerCache" Target="slicerCaches/slicerCache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07/relationships/slicerCache" Target="slicerCaches/slicerCache1.xml"/><Relationship Id="rId11" Type="http://schemas.openxmlformats.org/officeDocument/2006/relationships/sheetMetadata" Target="metadata.xml"/><Relationship Id="rId5" Type="http://schemas.openxmlformats.org/officeDocument/2006/relationships/pivotCacheDefinition" Target="pivotCache/pivotCacheDefinition2.xml"/><Relationship Id="rId10" Type="http://schemas.openxmlformats.org/officeDocument/2006/relationships/sharedStrings" Target="sharedStrings.xml"/><Relationship Id="rId4" Type="http://schemas.openxmlformats.org/officeDocument/2006/relationships/pivotCacheDefinition" Target="pivotCache/pivotCacheDefinition1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Exemplo!$AP$5:$AQ$5</c:f>
              <c:strCache>
                <c:ptCount val="1"/>
                <c:pt idx="0">
                  <c:v>Relação 1</c:v>
                </c:pt>
              </c:strCache>
            </c:strRef>
          </c:tx>
          <c:spPr>
            <a:ln w="34925" cap="rnd">
              <a:solidFill>
                <a:schemeClr val="bg2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Exemplo!$AP$8:$AP$27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xVal>
          <c:yVal>
            <c:numRef>
              <c:f>Exemplo!$AQ$8:$AQ$27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06B-45C4-BD2D-549B6A36BDDE}"/>
            </c:ext>
          </c:extLst>
        </c:ser>
        <c:ser>
          <c:idx val="1"/>
          <c:order val="1"/>
          <c:tx>
            <c:strRef>
              <c:f>Exemplo!$AR$5:$AS$5</c:f>
              <c:strCache>
                <c:ptCount val="1"/>
                <c:pt idx="0">
                  <c:v>Relação 2</c:v>
                </c:pt>
              </c:strCache>
            </c:strRef>
          </c:tx>
          <c:spPr>
            <a:ln w="38100" cap="rnd">
              <a:solidFill>
                <a:schemeClr val="bg2"/>
              </a:solidFill>
              <a:round/>
            </a:ln>
            <a:effectLst/>
          </c:spPr>
          <c:marker>
            <c:symbol val="none"/>
          </c:marker>
          <c:xVal>
            <c:numRef>
              <c:f>Exemplo!$AR$8:$AR$27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xVal>
          <c:yVal>
            <c:numRef>
              <c:f>Exemplo!$AS$8:$AS$27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06B-45C4-BD2D-549B6A36BDDE}"/>
            </c:ext>
          </c:extLst>
        </c:ser>
        <c:ser>
          <c:idx val="2"/>
          <c:order val="2"/>
          <c:tx>
            <c:strRef>
              <c:f>Exemplo!$AT$5:$AU$5</c:f>
              <c:strCache>
                <c:ptCount val="1"/>
                <c:pt idx="0">
                  <c:v>Relação 3</c:v>
                </c:pt>
              </c:strCache>
            </c:strRef>
          </c:tx>
          <c:spPr>
            <a:ln w="38100" cap="rnd">
              <a:solidFill>
                <a:schemeClr val="bg2"/>
              </a:solidFill>
              <a:round/>
            </a:ln>
            <a:effectLst/>
          </c:spPr>
          <c:marker>
            <c:symbol val="none"/>
          </c:marker>
          <c:xVal>
            <c:numRef>
              <c:f>Exemplo!$AT$8:$AT$27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xVal>
          <c:yVal>
            <c:numRef>
              <c:f>Exemplo!$AU$8:$AU$27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06B-45C4-BD2D-549B6A36BDDE}"/>
            </c:ext>
          </c:extLst>
        </c:ser>
        <c:ser>
          <c:idx val="3"/>
          <c:order val="3"/>
          <c:tx>
            <c:strRef>
              <c:f>Exemplo!$AV$5:$AW$5</c:f>
              <c:strCache>
                <c:ptCount val="1"/>
                <c:pt idx="0">
                  <c:v>Relação 4</c:v>
                </c:pt>
              </c:strCache>
            </c:strRef>
          </c:tx>
          <c:spPr>
            <a:ln w="38100" cap="rnd">
              <a:solidFill>
                <a:schemeClr val="bg2"/>
              </a:solidFill>
              <a:round/>
            </a:ln>
            <a:effectLst/>
          </c:spPr>
          <c:marker>
            <c:symbol val="none"/>
          </c:marker>
          <c:xVal>
            <c:numRef>
              <c:f>Exemplo!$AV$8:$AV$27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xVal>
          <c:yVal>
            <c:numRef>
              <c:f>Exemplo!$AW$8:$AW$27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06B-45C4-BD2D-549B6A36BDDE}"/>
            </c:ext>
          </c:extLst>
        </c:ser>
        <c:ser>
          <c:idx val="4"/>
          <c:order val="4"/>
          <c:tx>
            <c:strRef>
              <c:f>Exemplo!$AX$5:$AY$5</c:f>
              <c:strCache>
                <c:ptCount val="1"/>
                <c:pt idx="0">
                  <c:v>Relação 5</c:v>
                </c:pt>
              </c:strCache>
            </c:strRef>
          </c:tx>
          <c:spPr>
            <a:ln w="38100" cap="rnd">
              <a:solidFill>
                <a:schemeClr val="bg2"/>
              </a:solidFill>
              <a:round/>
            </a:ln>
            <a:effectLst/>
          </c:spPr>
          <c:marker>
            <c:symbol val="none"/>
          </c:marker>
          <c:xVal>
            <c:numRef>
              <c:f>Exemplo!$AX$8:$AX$27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xVal>
          <c:yVal>
            <c:numRef>
              <c:f>Exemplo!$AY$8:$AY$27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706B-45C4-BD2D-549B6A36BDDE}"/>
            </c:ext>
          </c:extLst>
        </c:ser>
        <c:ser>
          <c:idx val="5"/>
          <c:order val="5"/>
          <c:tx>
            <c:strRef>
              <c:f>Exemplo!$AZ$5:$BA$5</c:f>
              <c:strCache>
                <c:ptCount val="1"/>
                <c:pt idx="0">
                  <c:v>Relação 6</c:v>
                </c:pt>
              </c:strCache>
            </c:strRef>
          </c:tx>
          <c:spPr>
            <a:ln w="31750" cap="rnd">
              <a:solidFill>
                <a:schemeClr val="bg2"/>
              </a:solidFill>
              <a:round/>
            </a:ln>
            <a:effectLst/>
          </c:spPr>
          <c:marker>
            <c:symbol val="none"/>
          </c:marker>
          <c:xVal>
            <c:numRef>
              <c:f>Exemplo!$AZ$8:$AZ$27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xVal>
          <c:yVal>
            <c:numRef>
              <c:f>Exemplo!$BA$8:$BA$27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706B-45C4-BD2D-549B6A36BDDE}"/>
            </c:ext>
          </c:extLst>
        </c:ser>
        <c:ser>
          <c:idx val="8"/>
          <c:order val="6"/>
          <c:tx>
            <c:strRef>
              <c:f>Exemplo!$BB$5:$BC$5</c:f>
              <c:strCache>
                <c:ptCount val="1"/>
                <c:pt idx="0">
                  <c:v>Relação 7</c:v>
                </c:pt>
              </c:strCache>
            </c:strRef>
          </c:tx>
          <c:spPr>
            <a:ln w="19050" cap="rnd">
              <a:solidFill>
                <a:schemeClr val="bg2"/>
              </a:solidFill>
              <a:round/>
            </a:ln>
            <a:effectLst/>
          </c:spPr>
          <c:marker>
            <c:symbol val="none"/>
          </c:marker>
          <c:xVal>
            <c:numRef>
              <c:f>Exemplo!$BB$8:$BB$27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xVal>
          <c:yVal>
            <c:numRef>
              <c:f>Exemplo!$BC$8:$BC$27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706B-45C4-BD2D-549B6A36BDDE}"/>
            </c:ext>
          </c:extLst>
        </c:ser>
        <c:ser>
          <c:idx val="9"/>
          <c:order val="7"/>
          <c:tx>
            <c:strRef>
              <c:f>Exemplo!$BD$5:$BE$5</c:f>
              <c:strCache>
                <c:ptCount val="1"/>
                <c:pt idx="0">
                  <c:v>Relação 8</c:v>
                </c:pt>
              </c:strCache>
            </c:strRef>
          </c:tx>
          <c:spPr>
            <a:ln w="19050" cap="rnd">
              <a:solidFill>
                <a:schemeClr val="bg2"/>
              </a:solidFill>
              <a:round/>
            </a:ln>
            <a:effectLst/>
          </c:spPr>
          <c:marker>
            <c:symbol val="none"/>
          </c:marker>
          <c:xVal>
            <c:numRef>
              <c:f>Exemplo!$BD$8:$BD$27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xVal>
          <c:yVal>
            <c:numRef>
              <c:f>Exemplo!$BE$8:$BE$27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706B-45C4-BD2D-549B6A36BDDE}"/>
            </c:ext>
          </c:extLst>
        </c:ser>
        <c:ser>
          <c:idx val="10"/>
          <c:order val="8"/>
          <c:tx>
            <c:strRef>
              <c:f>Exemplo!$BF$5:$BG$5</c:f>
              <c:strCache>
                <c:ptCount val="1"/>
                <c:pt idx="0">
                  <c:v>Relação 9</c:v>
                </c:pt>
              </c:strCache>
            </c:strRef>
          </c:tx>
          <c:spPr>
            <a:ln w="19050" cap="rnd">
              <a:solidFill>
                <a:schemeClr val="bg2"/>
              </a:solidFill>
              <a:round/>
            </a:ln>
            <a:effectLst/>
          </c:spPr>
          <c:marker>
            <c:symbol val="none"/>
          </c:marker>
          <c:xVal>
            <c:numRef>
              <c:f>Exemplo!$BF$8:$BF$27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xVal>
          <c:yVal>
            <c:numRef>
              <c:f>Exemplo!$BG$8:$BG$27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706B-45C4-BD2D-549B6A36BDDE}"/>
            </c:ext>
          </c:extLst>
        </c:ser>
        <c:ser>
          <c:idx val="11"/>
          <c:order val="9"/>
          <c:tx>
            <c:strRef>
              <c:f>Exemplo!$BH$5:$BI$5</c:f>
              <c:strCache>
                <c:ptCount val="1"/>
                <c:pt idx="0">
                  <c:v>Relação 10</c:v>
                </c:pt>
              </c:strCache>
            </c:strRef>
          </c:tx>
          <c:spPr>
            <a:ln w="19050" cap="rnd">
              <a:solidFill>
                <a:schemeClr val="bg2"/>
              </a:solidFill>
              <a:round/>
            </a:ln>
            <a:effectLst/>
          </c:spPr>
          <c:marker>
            <c:symbol val="none"/>
          </c:marker>
          <c:xVal>
            <c:numRef>
              <c:f>Exemplo!$BH$8:$BH$27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xVal>
          <c:yVal>
            <c:numRef>
              <c:f>Exemplo!$BI$8:$BI$27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706B-45C4-BD2D-549B6A36BDDE}"/>
            </c:ext>
          </c:extLst>
        </c:ser>
        <c:ser>
          <c:idx val="6"/>
          <c:order val="10"/>
          <c:tx>
            <c:v>Relação Conhecido</c:v>
          </c:tx>
          <c:spPr>
            <a:ln w="38100" cap="rnd" cmpd="sng">
              <a:solidFill>
                <a:schemeClr val="accent5">
                  <a:lumMod val="60000"/>
                  <a:lumOff val="4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Exemplo!$BL$8:$BL$27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</c:numCache>
            </c:numRef>
          </c:xVal>
          <c:yVal>
            <c:numRef>
              <c:f>Exemplo!$BM$8:$BM$27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706B-45C4-BD2D-549B6A36BDDE}"/>
            </c:ext>
          </c:extLst>
        </c:ser>
        <c:ser>
          <c:idx val="7"/>
          <c:order val="11"/>
          <c:tx>
            <c:v>Relação Amigos</c:v>
          </c:tx>
          <c:spPr>
            <a:ln w="50800" cap="rnd" cmpd="sng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Exemplo!$BP$8:$BP$27</c:f>
              <c:numCache>
                <c:formatCode>0.00</c:formatCode>
                <c:ptCount val="2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0</c:v>
                </c:pt>
                <c:pt idx="5">
                  <c:v>0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#N/A</c:v>
                </c:pt>
                <c:pt idx="19">
                  <c:v>#N/A</c:v>
                </c:pt>
              </c:numCache>
            </c:numRef>
          </c:xVal>
          <c:yVal>
            <c:numRef>
              <c:f>Exemplo!$BQ$8:$BQ$27</c:f>
              <c:numCache>
                <c:formatCode>0.00</c:formatCode>
                <c:ptCount val="2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0</c:v>
                </c:pt>
                <c:pt idx="5">
                  <c:v>0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#N/A</c:v>
                </c:pt>
                <c:pt idx="1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706B-45C4-BD2D-549B6A36BDDE}"/>
            </c:ext>
          </c:extLst>
        </c:ser>
        <c:ser>
          <c:idx val="12"/>
          <c:order val="12"/>
          <c:tx>
            <c:v>Pessoas</c:v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fld id="{556023B9-3DAD-4CB5-8647-76263769B433}" type="CELLRANGE">
                      <a:rPr lang="en-US"/>
                      <a:pPr/>
                      <a:t>[INTERVALODACÉLULA]</a:t>
                    </a:fld>
                    <a:endParaRPr lang="pt-BR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C-706B-45C4-BD2D-549B6A36BDDE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0421EDE-2452-42E2-BAF4-5C5CCBA58B14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706B-45C4-BD2D-549B6A36BDD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45575B1D-630D-4B9E-A278-4386433E7E3B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706B-45C4-BD2D-549B6A36BDDE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22AF10F4-02F8-418E-B161-2175888C67ED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706B-45C4-BD2D-549B6A36BDDE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901884BD-804A-4EDF-87E2-A6AF101FE72D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706B-45C4-BD2D-549B6A36BDD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9C5A59E8-92C3-40FD-9FC9-EA578A3672AC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706B-45C4-BD2D-549B6A36BDDE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1126E01F-D610-4EA5-8389-0072093ECE8C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706B-45C4-BD2D-549B6A36BDDE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200DD8C9-19D8-40A4-9B17-A84AFD71D6B5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706B-45C4-BD2D-549B6A36BDDE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D7F26458-965A-44E4-AAA4-C7AE201D7975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706B-45C4-BD2D-549B6A36BDDE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12BF82FE-4E84-4005-BDC9-7C3EA312A54A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706B-45C4-BD2D-549B6A36BDDE}"/>
                </c:ext>
              </c:extLst>
            </c:dLbl>
            <c:spPr>
              <a:solidFill>
                <a:schemeClr val="accent5">
                  <a:lumMod val="20000"/>
                  <a:lumOff val="80000"/>
                </a:schemeClr>
              </a:solidFill>
              <a:ln>
                <a:solidFill>
                  <a:schemeClr val="bg2">
                    <a:lumMod val="90000"/>
                  </a:schemeClr>
                </a:solidFill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accent5">
                        <a:lumMod val="75000"/>
                      </a:schemeClr>
                    </a:solidFill>
                    <a:latin typeface="Segoe UI" panose="020B0502040204020203" pitchFamily="34" charset="0"/>
                    <a:ea typeface="+mn-ea"/>
                    <a:cs typeface="Segoe UI" panose="020B0502040204020203" pitchFamily="34" charset="0"/>
                  </a:defRPr>
                </a:pPr>
                <a:endParaRPr lang="pt-BR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Exemplo!$AG$19:$AG$28</c:f>
              <c:numCache>
                <c:formatCode>0.00</c:formatCode>
                <c:ptCount val="10"/>
                <c:pt idx="0">
                  <c:v>0.58778525229247314</c:v>
                </c:pt>
                <c:pt idx="1">
                  <c:v>0.95105651629515353</c:v>
                </c:pt>
                <c:pt idx="2">
                  <c:v>0.95105651629515364</c:v>
                </c:pt>
                <c:pt idx="3">
                  <c:v>0.58778525229247325</c:v>
                </c:pt>
                <c:pt idx="4">
                  <c:v>1.22514845490862E-16</c:v>
                </c:pt>
                <c:pt idx="5">
                  <c:v>-0.58778525229247303</c:v>
                </c:pt>
                <c:pt idx="6">
                  <c:v>-0.95105651629515353</c:v>
                </c:pt>
                <c:pt idx="7">
                  <c:v>-0.95105651629515364</c:v>
                </c:pt>
                <c:pt idx="8">
                  <c:v>-0.58778525229247336</c:v>
                </c:pt>
                <c:pt idx="9">
                  <c:v>-2.45029690981724E-16</c:v>
                </c:pt>
              </c:numCache>
            </c:numRef>
          </c:xVal>
          <c:yVal>
            <c:numRef>
              <c:f>Exemplo!$AH$19:$AH$28</c:f>
              <c:numCache>
                <c:formatCode>0.00</c:formatCode>
                <c:ptCount val="10"/>
                <c:pt idx="0">
                  <c:v>0.80901699437494745</c:v>
                </c:pt>
                <c:pt idx="1">
                  <c:v>0.30901699437494745</c:v>
                </c:pt>
                <c:pt idx="2">
                  <c:v>-0.30901699437494734</c:v>
                </c:pt>
                <c:pt idx="3">
                  <c:v>-0.80901699437494734</c:v>
                </c:pt>
                <c:pt idx="4">
                  <c:v>-1</c:v>
                </c:pt>
                <c:pt idx="5">
                  <c:v>-0.80901699437494756</c:v>
                </c:pt>
                <c:pt idx="6">
                  <c:v>-0.30901699437494756</c:v>
                </c:pt>
                <c:pt idx="7">
                  <c:v>0.30901699437494723</c:v>
                </c:pt>
                <c:pt idx="8">
                  <c:v>0.80901699437494734</c:v>
                </c:pt>
                <c:pt idx="9">
                  <c:v>1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Exemplo!$AC$5:$AC$14</c15:f>
                <c15:dlblRangeCache>
                  <c:ptCount val="10"/>
                  <c:pt idx="0">
                    <c:v>Lucas</c:v>
                  </c:pt>
                  <c:pt idx="1">
                    <c:v>Júlia</c:v>
                  </c:pt>
                  <c:pt idx="2">
                    <c:v>Ana</c:v>
                  </c:pt>
                  <c:pt idx="3">
                    <c:v>Rafael</c:v>
                  </c:pt>
                  <c:pt idx="4">
                    <c:v>Cecília</c:v>
                  </c:pt>
                  <c:pt idx="5">
                    <c:v>Pedro</c:v>
                  </c:pt>
                  <c:pt idx="6">
                    <c:v>Camila</c:v>
                  </c:pt>
                  <c:pt idx="7">
                    <c:v>Renan</c:v>
                  </c:pt>
                  <c:pt idx="8">
                    <c:v>Tiago</c:v>
                  </c:pt>
                  <c:pt idx="9">
                    <c:v>Isabela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6-706B-45C4-BD2D-549B6A36B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6293520"/>
        <c:axId val="346294304"/>
      </c:scatterChart>
      <c:valAx>
        <c:axId val="346293520"/>
        <c:scaling>
          <c:orientation val="minMax"/>
          <c:max val="1.2"/>
          <c:min val="-1.2"/>
        </c:scaling>
        <c:delete val="1"/>
        <c:axPos val="b"/>
        <c:numFmt formatCode="0.00" sourceLinked="1"/>
        <c:majorTickMark val="out"/>
        <c:minorTickMark val="none"/>
        <c:tickLblPos val="nextTo"/>
        <c:crossAx val="346294304"/>
        <c:crosses val="autoZero"/>
        <c:crossBetween val="midCat"/>
      </c:valAx>
      <c:valAx>
        <c:axId val="346294304"/>
        <c:scaling>
          <c:orientation val="minMax"/>
          <c:max val="1.2"/>
          <c:min val="-1.2"/>
        </c:scaling>
        <c:delete val="1"/>
        <c:axPos val="l"/>
        <c:numFmt formatCode="0.00" sourceLinked="1"/>
        <c:majorTickMark val="out"/>
        <c:minorTickMark val="none"/>
        <c:tickLblPos val="nextTo"/>
        <c:crossAx val="346293520"/>
        <c:crosses val="autoZero"/>
        <c:crossBetween val="midCat"/>
      </c:valAx>
      <c:spPr>
        <a:noFill/>
        <a:ln w="25400">
          <a:noFill/>
        </a:ln>
        <a:effectLst/>
      </c:spPr>
    </c:plotArea>
    <c:plotVisOnly val="0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7571887194270233E-2"/>
          <c:y val="2.6699018920946824E-2"/>
          <c:w val="0.66453669901847745"/>
          <c:h val="0.94660196215810632"/>
        </c:manualLayout>
      </c:layout>
      <c:scatterChart>
        <c:scatterStyle val="lineMarker"/>
        <c:varyColors val="0"/>
        <c:ser>
          <c:idx val="0"/>
          <c:order val="0"/>
          <c:tx>
            <c:v>Relação 1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'Passo a passo'!$AP$8:$AP$27</c:f>
              <c:numCache>
                <c:formatCode>0.00</c:formatCode>
                <c:ptCount val="20"/>
                <c:pt idx="0">
                  <c:v>0.58778525229247314</c:v>
                </c:pt>
                <c:pt idx="1">
                  <c:v>0.58778525229247314</c:v>
                </c:pt>
                <c:pt idx="2">
                  <c:v>0.58778525229247314</c:v>
                </c:pt>
                <c:pt idx="3">
                  <c:v>0.95105651629515353</c:v>
                </c:pt>
                <c:pt idx="4">
                  <c:v>0.58778525229247314</c:v>
                </c:pt>
                <c:pt idx="5">
                  <c:v>0.95105651629515364</c:v>
                </c:pt>
                <c:pt idx="6">
                  <c:v>0.58778525229247314</c:v>
                </c:pt>
                <c:pt idx="7">
                  <c:v>0.58778525229247325</c:v>
                </c:pt>
                <c:pt idx="8">
                  <c:v>0.58778525229247314</c:v>
                </c:pt>
                <c:pt idx="9">
                  <c:v>1.22514845490862E-16</c:v>
                </c:pt>
                <c:pt idx="10">
                  <c:v>0.58778525229247314</c:v>
                </c:pt>
                <c:pt idx="11">
                  <c:v>-0.58778525229247303</c:v>
                </c:pt>
                <c:pt idx="12">
                  <c:v>0.58778525229247314</c:v>
                </c:pt>
                <c:pt idx="13">
                  <c:v>-0.95105651629515353</c:v>
                </c:pt>
                <c:pt idx="14">
                  <c:v>0.58778525229247314</c:v>
                </c:pt>
                <c:pt idx="15">
                  <c:v>-0.95105651629515364</c:v>
                </c:pt>
                <c:pt idx="16">
                  <c:v>0.58778525229247314</c:v>
                </c:pt>
                <c:pt idx="17">
                  <c:v>-0.58778525229247336</c:v>
                </c:pt>
                <c:pt idx="18">
                  <c:v>0.58778525229247314</c:v>
                </c:pt>
                <c:pt idx="19">
                  <c:v>-2.45029690981724E-16</c:v>
                </c:pt>
              </c:numCache>
            </c:numRef>
          </c:xVal>
          <c:yVal>
            <c:numRef>
              <c:f>'Passo a passo'!$AQ$8:$AQ$27</c:f>
              <c:numCache>
                <c:formatCode>0.00</c:formatCode>
                <c:ptCount val="20"/>
                <c:pt idx="0">
                  <c:v>0.80901699437494745</c:v>
                </c:pt>
                <c:pt idx="1">
                  <c:v>0.80901699437494745</c:v>
                </c:pt>
                <c:pt idx="2">
                  <c:v>0.80901699437494745</c:v>
                </c:pt>
                <c:pt idx="3">
                  <c:v>0.30901699437494745</c:v>
                </c:pt>
                <c:pt idx="4">
                  <c:v>0.80901699437494745</c:v>
                </c:pt>
                <c:pt idx="5">
                  <c:v>-0.30901699437494734</c:v>
                </c:pt>
                <c:pt idx="6">
                  <c:v>0.80901699437494745</c:v>
                </c:pt>
                <c:pt idx="7">
                  <c:v>-0.80901699437494734</c:v>
                </c:pt>
                <c:pt idx="8">
                  <c:v>0.80901699437494745</c:v>
                </c:pt>
                <c:pt idx="9">
                  <c:v>-1</c:v>
                </c:pt>
                <c:pt idx="10">
                  <c:v>0.80901699437494745</c:v>
                </c:pt>
                <c:pt idx="11">
                  <c:v>-0.80901699437494756</c:v>
                </c:pt>
                <c:pt idx="12">
                  <c:v>0.80901699437494745</c:v>
                </c:pt>
                <c:pt idx="13">
                  <c:v>-0.30901699437494756</c:v>
                </c:pt>
                <c:pt idx="14">
                  <c:v>0.80901699437494745</c:v>
                </c:pt>
                <c:pt idx="15">
                  <c:v>0.30901699437494723</c:v>
                </c:pt>
                <c:pt idx="16">
                  <c:v>0.80901699437494745</c:v>
                </c:pt>
                <c:pt idx="17">
                  <c:v>0.80901699437494734</c:v>
                </c:pt>
                <c:pt idx="18">
                  <c:v>0.80901699437494745</c:v>
                </c:pt>
                <c:pt idx="19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05E-4B43-9EAB-E8D61A194656}"/>
            </c:ext>
          </c:extLst>
        </c:ser>
        <c:ser>
          <c:idx val="1"/>
          <c:order val="1"/>
          <c:tx>
            <c:v>Relação 2</c:v>
          </c:tx>
          <c:spPr>
            <a:ln w="19050" cap="rnd">
              <a:solidFill>
                <a:schemeClr val="accent3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'Passo a passo'!$AR$8:$AR$27</c:f>
              <c:numCache>
                <c:formatCode>0.00</c:formatCode>
                <c:ptCount val="20"/>
                <c:pt idx="0">
                  <c:v>0.95105651629515353</c:v>
                </c:pt>
                <c:pt idx="1">
                  <c:v>0.58778525229247314</c:v>
                </c:pt>
                <c:pt idx="2">
                  <c:v>0.95105651629515353</c:v>
                </c:pt>
                <c:pt idx="3">
                  <c:v>0.95105651629515353</c:v>
                </c:pt>
                <c:pt idx="4">
                  <c:v>0.95105651629515353</c:v>
                </c:pt>
                <c:pt idx="5">
                  <c:v>0.95105651629515364</c:v>
                </c:pt>
                <c:pt idx="6">
                  <c:v>0.95105651629515353</c:v>
                </c:pt>
                <c:pt idx="7">
                  <c:v>0.58778525229247325</c:v>
                </c:pt>
                <c:pt idx="8">
                  <c:v>0.95105651629515353</c:v>
                </c:pt>
                <c:pt idx="9">
                  <c:v>1.22514845490862E-16</c:v>
                </c:pt>
                <c:pt idx="10">
                  <c:v>0.95105651629515353</c:v>
                </c:pt>
                <c:pt idx="11">
                  <c:v>-0.58778525229247303</c:v>
                </c:pt>
                <c:pt idx="12">
                  <c:v>0.95105651629515353</c:v>
                </c:pt>
                <c:pt idx="13">
                  <c:v>-0.95105651629515353</c:v>
                </c:pt>
                <c:pt idx="14">
                  <c:v>0.95105651629515353</c:v>
                </c:pt>
                <c:pt idx="15">
                  <c:v>-0.95105651629515364</c:v>
                </c:pt>
                <c:pt idx="16">
                  <c:v>0.95105651629515353</c:v>
                </c:pt>
                <c:pt idx="17">
                  <c:v>-0.58778525229247336</c:v>
                </c:pt>
                <c:pt idx="18">
                  <c:v>0.95105651629515353</c:v>
                </c:pt>
                <c:pt idx="19">
                  <c:v>-2.45029690981724E-16</c:v>
                </c:pt>
              </c:numCache>
            </c:numRef>
          </c:xVal>
          <c:yVal>
            <c:numRef>
              <c:f>'Passo a passo'!$AS$8:$AS$27</c:f>
              <c:numCache>
                <c:formatCode>0.00</c:formatCode>
                <c:ptCount val="20"/>
                <c:pt idx="0">
                  <c:v>0.30901699437494745</c:v>
                </c:pt>
                <c:pt idx="1">
                  <c:v>0.80901699437494745</c:v>
                </c:pt>
                <c:pt idx="2">
                  <c:v>0.30901699437494745</c:v>
                </c:pt>
                <c:pt idx="3">
                  <c:v>0.30901699437494745</c:v>
                </c:pt>
                <c:pt idx="4">
                  <c:v>0.30901699437494745</c:v>
                </c:pt>
                <c:pt idx="5">
                  <c:v>-0.30901699437494734</c:v>
                </c:pt>
                <c:pt idx="6">
                  <c:v>0.30901699437494745</c:v>
                </c:pt>
                <c:pt idx="7">
                  <c:v>-0.80901699437494734</c:v>
                </c:pt>
                <c:pt idx="8">
                  <c:v>0.30901699437494745</c:v>
                </c:pt>
                <c:pt idx="9">
                  <c:v>-1</c:v>
                </c:pt>
                <c:pt idx="10">
                  <c:v>0.30901699437494745</c:v>
                </c:pt>
                <c:pt idx="11">
                  <c:v>-0.80901699437494756</c:v>
                </c:pt>
                <c:pt idx="12">
                  <c:v>0.30901699437494745</c:v>
                </c:pt>
                <c:pt idx="13">
                  <c:v>-0.30901699437494756</c:v>
                </c:pt>
                <c:pt idx="14">
                  <c:v>0.30901699437494745</c:v>
                </c:pt>
                <c:pt idx="15">
                  <c:v>0.30901699437494723</c:v>
                </c:pt>
                <c:pt idx="16">
                  <c:v>0.30901699437494745</c:v>
                </c:pt>
                <c:pt idx="17">
                  <c:v>0.80901699437494734</c:v>
                </c:pt>
                <c:pt idx="18">
                  <c:v>0.30901699437494745</c:v>
                </c:pt>
                <c:pt idx="19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05E-4B43-9EAB-E8D61A194656}"/>
            </c:ext>
          </c:extLst>
        </c:ser>
        <c:ser>
          <c:idx val="2"/>
          <c:order val="2"/>
          <c:tx>
            <c:v>Relação 3</c:v>
          </c:tx>
          <c:spPr>
            <a:ln w="19050" cap="rnd">
              <a:solidFill>
                <a:schemeClr val="accent3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'Passo a passo'!$AT$8:$AT$27</c:f>
              <c:numCache>
                <c:formatCode>0.00</c:formatCode>
                <c:ptCount val="20"/>
                <c:pt idx="0">
                  <c:v>0.95105651629515364</c:v>
                </c:pt>
                <c:pt idx="1">
                  <c:v>0.58778525229247314</c:v>
                </c:pt>
                <c:pt idx="2">
                  <c:v>0.95105651629515364</c:v>
                </c:pt>
                <c:pt idx="3">
                  <c:v>0.95105651629515353</c:v>
                </c:pt>
                <c:pt idx="4">
                  <c:v>0.95105651629515364</c:v>
                </c:pt>
                <c:pt idx="5">
                  <c:v>0.95105651629515364</c:v>
                </c:pt>
                <c:pt idx="6">
                  <c:v>0.95105651629515364</c:v>
                </c:pt>
                <c:pt idx="7">
                  <c:v>0.58778525229247325</c:v>
                </c:pt>
                <c:pt idx="8">
                  <c:v>0.95105651629515364</c:v>
                </c:pt>
                <c:pt idx="9">
                  <c:v>1.22514845490862E-16</c:v>
                </c:pt>
                <c:pt idx="10">
                  <c:v>0.95105651629515364</c:v>
                </c:pt>
                <c:pt idx="11">
                  <c:v>-0.58778525229247303</c:v>
                </c:pt>
                <c:pt idx="12">
                  <c:v>0.95105651629515364</c:v>
                </c:pt>
                <c:pt idx="13">
                  <c:v>-0.95105651629515353</c:v>
                </c:pt>
                <c:pt idx="14">
                  <c:v>0.95105651629515364</c:v>
                </c:pt>
                <c:pt idx="15">
                  <c:v>-0.95105651629515364</c:v>
                </c:pt>
                <c:pt idx="16">
                  <c:v>0.95105651629515364</c:v>
                </c:pt>
                <c:pt idx="17">
                  <c:v>-0.58778525229247336</c:v>
                </c:pt>
                <c:pt idx="18">
                  <c:v>0.95105651629515364</c:v>
                </c:pt>
                <c:pt idx="19">
                  <c:v>-2.45029690981724E-16</c:v>
                </c:pt>
              </c:numCache>
            </c:numRef>
          </c:xVal>
          <c:yVal>
            <c:numRef>
              <c:f>'Passo a passo'!$AU$8:$AU$27</c:f>
              <c:numCache>
                <c:formatCode>0.00</c:formatCode>
                <c:ptCount val="20"/>
                <c:pt idx="0">
                  <c:v>-0.30901699437494734</c:v>
                </c:pt>
                <c:pt idx="1">
                  <c:v>0.80901699437494745</c:v>
                </c:pt>
                <c:pt idx="2">
                  <c:v>-0.30901699437494734</c:v>
                </c:pt>
                <c:pt idx="3">
                  <c:v>0.30901699437494745</c:v>
                </c:pt>
                <c:pt idx="4">
                  <c:v>-0.30901699437494734</c:v>
                </c:pt>
                <c:pt idx="5">
                  <c:v>-0.30901699437494734</c:v>
                </c:pt>
                <c:pt idx="6">
                  <c:v>-0.30901699437494734</c:v>
                </c:pt>
                <c:pt idx="7">
                  <c:v>-0.80901699437494734</c:v>
                </c:pt>
                <c:pt idx="8">
                  <c:v>-0.30901699437494734</c:v>
                </c:pt>
                <c:pt idx="9">
                  <c:v>-1</c:v>
                </c:pt>
                <c:pt idx="10">
                  <c:v>-0.30901699437494734</c:v>
                </c:pt>
                <c:pt idx="11">
                  <c:v>-0.80901699437494756</c:v>
                </c:pt>
                <c:pt idx="12">
                  <c:v>-0.30901699437494734</c:v>
                </c:pt>
                <c:pt idx="13">
                  <c:v>-0.30901699437494756</c:v>
                </c:pt>
                <c:pt idx="14">
                  <c:v>-0.30901699437494734</c:v>
                </c:pt>
                <c:pt idx="15">
                  <c:v>0.30901699437494723</c:v>
                </c:pt>
                <c:pt idx="16">
                  <c:v>-0.30901699437494734</c:v>
                </c:pt>
                <c:pt idx="17">
                  <c:v>0.80901699437494734</c:v>
                </c:pt>
                <c:pt idx="18">
                  <c:v>-0.30901699437494734</c:v>
                </c:pt>
                <c:pt idx="19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05E-4B43-9EAB-E8D61A194656}"/>
            </c:ext>
          </c:extLst>
        </c:ser>
        <c:ser>
          <c:idx val="3"/>
          <c:order val="3"/>
          <c:tx>
            <c:v>Relação 4</c:v>
          </c:tx>
          <c:spPr>
            <a:ln w="19050" cap="rnd">
              <a:solidFill>
                <a:schemeClr val="accent3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'Passo a passo'!$AV$8:$AV$27</c:f>
              <c:numCache>
                <c:formatCode>0.00</c:formatCode>
                <c:ptCount val="20"/>
                <c:pt idx="0">
                  <c:v>0.58778525229247325</c:v>
                </c:pt>
                <c:pt idx="1">
                  <c:v>0.58778525229247314</c:v>
                </c:pt>
                <c:pt idx="2">
                  <c:v>0.58778525229247325</c:v>
                </c:pt>
                <c:pt idx="3">
                  <c:v>0.95105651629515353</c:v>
                </c:pt>
                <c:pt idx="4">
                  <c:v>0.58778525229247325</c:v>
                </c:pt>
                <c:pt idx="5">
                  <c:v>0.95105651629515364</c:v>
                </c:pt>
                <c:pt idx="6">
                  <c:v>0.58778525229247325</c:v>
                </c:pt>
                <c:pt idx="7">
                  <c:v>0.58778525229247325</c:v>
                </c:pt>
                <c:pt idx="8">
                  <c:v>0.58778525229247325</c:v>
                </c:pt>
                <c:pt idx="9">
                  <c:v>1.22514845490862E-16</c:v>
                </c:pt>
                <c:pt idx="10">
                  <c:v>0.58778525229247325</c:v>
                </c:pt>
                <c:pt idx="11">
                  <c:v>-0.58778525229247303</c:v>
                </c:pt>
                <c:pt idx="12">
                  <c:v>0.58778525229247325</c:v>
                </c:pt>
                <c:pt idx="13">
                  <c:v>-0.95105651629515353</c:v>
                </c:pt>
                <c:pt idx="14">
                  <c:v>0.58778525229247325</c:v>
                </c:pt>
                <c:pt idx="15">
                  <c:v>-0.95105651629515364</c:v>
                </c:pt>
                <c:pt idx="16">
                  <c:v>0.58778525229247325</c:v>
                </c:pt>
                <c:pt idx="17">
                  <c:v>-0.58778525229247336</c:v>
                </c:pt>
                <c:pt idx="18">
                  <c:v>0.58778525229247325</c:v>
                </c:pt>
                <c:pt idx="19">
                  <c:v>-2.45029690981724E-16</c:v>
                </c:pt>
              </c:numCache>
            </c:numRef>
          </c:xVal>
          <c:yVal>
            <c:numRef>
              <c:f>'Passo a passo'!$AW$8:$AW$27</c:f>
              <c:numCache>
                <c:formatCode>0.00</c:formatCode>
                <c:ptCount val="20"/>
                <c:pt idx="0">
                  <c:v>-0.80901699437494734</c:v>
                </c:pt>
                <c:pt idx="1">
                  <c:v>0.80901699437494745</c:v>
                </c:pt>
                <c:pt idx="2">
                  <c:v>-0.80901699437494734</c:v>
                </c:pt>
                <c:pt idx="3">
                  <c:v>0.30901699437494745</c:v>
                </c:pt>
                <c:pt idx="4">
                  <c:v>-0.80901699437494734</c:v>
                </c:pt>
                <c:pt idx="5">
                  <c:v>-0.30901699437494734</c:v>
                </c:pt>
                <c:pt idx="6">
                  <c:v>-0.80901699437494734</c:v>
                </c:pt>
                <c:pt idx="7">
                  <c:v>-0.80901699437494734</c:v>
                </c:pt>
                <c:pt idx="8">
                  <c:v>-0.80901699437494734</c:v>
                </c:pt>
                <c:pt idx="9">
                  <c:v>-1</c:v>
                </c:pt>
                <c:pt idx="10">
                  <c:v>-0.80901699437494734</c:v>
                </c:pt>
                <c:pt idx="11">
                  <c:v>-0.80901699437494756</c:v>
                </c:pt>
                <c:pt idx="12">
                  <c:v>-0.80901699437494734</c:v>
                </c:pt>
                <c:pt idx="13">
                  <c:v>-0.30901699437494756</c:v>
                </c:pt>
                <c:pt idx="14">
                  <c:v>-0.80901699437494734</c:v>
                </c:pt>
                <c:pt idx="15">
                  <c:v>0.30901699437494723</c:v>
                </c:pt>
                <c:pt idx="16">
                  <c:v>-0.80901699437494734</c:v>
                </c:pt>
                <c:pt idx="17">
                  <c:v>0.80901699437494734</c:v>
                </c:pt>
                <c:pt idx="18">
                  <c:v>-0.80901699437494734</c:v>
                </c:pt>
                <c:pt idx="19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05E-4B43-9EAB-E8D61A194656}"/>
            </c:ext>
          </c:extLst>
        </c:ser>
        <c:ser>
          <c:idx val="4"/>
          <c:order val="4"/>
          <c:tx>
            <c:v>Relação 5</c:v>
          </c:tx>
          <c:spPr>
            <a:ln w="19050" cap="rnd">
              <a:solidFill>
                <a:schemeClr val="accent3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'Passo a passo'!$AX$8:$AX$27</c:f>
              <c:numCache>
                <c:formatCode>0.00</c:formatCode>
                <c:ptCount val="20"/>
                <c:pt idx="0">
                  <c:v>1.22514845490862E-16</c:v>
                </c:pt>
                <c:pt idx="1">
                  <c:v>0.58778525229247314</c:v>
                </c:pt>
                <c:pt idx="2">
                  <c:v>1.22514845490862E-16</c:v>
                </c:pt>
                <c:pt idx="3">
                  <c:v>0.95105651629515353</c:v>
                </c:pt>
                <c:pt idx="4">
                  <c:v>1.22514845490862E-16</c:v>
                </c:pt>
                <c:pt idx="5">
                  <c:v>0.95105651629515364</c:v>
                </c:pt>
                <c:pt idx="6">
                  <c:v>1.22514845490862E-16</c:v>
                </c:pt>
                <c:pt idx="7">
                  <c:v>0.58778525229247325</c:v>
                </c:pt>
                <c:pt idx="8">
                  <c:v>1.22514845490862E-16</c:v>
                </c:pt>
                <c:pt idx="9">
                  <c:v>1.22514845490862E-16</c:v>
                </c:pt>
                <c:pt idx="10">
                  <c:v>1.22514845490862E-16</c:v>
                </c:pt>
                <c:pt idx="11">
                  <c:v>-0.58778525229247303</c:v>
                </c:pt>
                <c:pt idx="12">
                  <c:v>1.22514845490862E-16</c:v>
                </c:pt>
                <c:pt idx="13">
                  <c:v>-0.95105651629515353</c:v>
                </c:pt>
                <c:pt idx="14">
                  <c:v>1.22514845490862E-16</c:v>
                </c:pt>
                <c:pt idx="15">
                  <c:v>-0.95105651629515364</c:v>
                </c:pt>
                <c:pt idx="16">
                  <c:v>1.22514845490862E-16</c:v>
                </c:pt>
                <c:pt idx="17">
                  <c:v>-0.58778525229247336</c:v>
                </c:pt>
                <c:pt idx="18">
                  <c:v>1.22514845490862E-16</c:v>
                </c:pt>
                <c:pt idx="19">
                  <c:v>-2.45029690981724E-16</c:v>
                </c:pt>
              </c:numCache>
            </c:numRef>
          </c:xVal>
          <c:yVal>
            <c:numRef>
              <c:f>'Passo a passo'!$AY$8:$AY$27</c:f>
              <c:numCache>
                <c:formatCode>0.00</c:formatCode>
                <c:ptCount val="20"/>
                <c:pt idx="0">
                  <c:v>-1</c:v>
                </c:pt>
                <c:pt idx="1">
                  <c:v>0.80901699437494745</c:v>
                </c:pt>
                <c:pt idx="2">
                  <c:v>-1</c:v>
                </c:pt>
                <c:pt idx="3">
                  <c:v>0.30901699437494745</c:v>
                </c:pt>
                <c:pt idx="4">
                  <c:v>-1</c:v>
                </c:pt>
                <c:pt idx="5">
                  <c:v>-0.30901699437494734</c:v>
                </c:pt>
                <c:pt idx="6">
                  <c:v>-1</c:v>
                </c:pt>
                <c:pt idx="7">
                  <c:v>-0.80901699437494734</c:v>
                </c:pt>
                <c:pt idx="8">
                  <c:v>-1</c:v>
                </c:pt>
                <c:pt idx="9">
                  <c:v>-1</c:v>
                </c:pt>
                <c:pt idx="10">
                  <c:v>-1</c:v>
                </c:pt>
                <c:pt idx="11">
                  <c:v>-0.80901699437494756</c:v>
                </c:pt>
                <c:pt idx="12">
                  <c:v>-1</c:v>
                </c:pt>
                <c:pt idx="13">
                  <c:v>-0.30901699437494756</c:v>
                </c:pt>
                <c:pt idx="14">
                  <c:v>-1</c:v>
                </c:pt>
                <c:pt idx="15">
                  <c:v>0.30901699437494723</c:v>
                </c:pt>
                <c:pt idx="16">
                  <c:v>-1</c:v>
                </c:pt>
                <c:pt idx="17">
                  <c:v>0.80901699437494734</c:v>
                </c:pt>
                <c:pt idx="18">
                  <c:v>-1</c:v>
                </c:pt>
                <c:pt idx="19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05E-4B43-9EAB-E8D61A194656}"/>
            </c:ext>
          </c:extLst>
        </c:ser>
        <c:ser>
          <c:idx val="5"/>
          <c:order val="5"/>
          <c:tx>
            <c:v>Relação 6</c:v>
          </c:tx>
          <c:spPr>
            <a:ln w="19050" cap="rnd">
              <a:solidFill>
                <a:schemeClr val="accent3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'Passo a passo'!$AZ$8:$AZ$27</c:f>
              <c:numCache>
                <c:formatCode>0.00</c:formatCode>
                <c:ptCount val="20"/>
                <c:pt idx="0">
                  <c:v>-0.58778525229247303</c:v>
                </c:pt>
                <c:pt idx="1">
                  <c:v>0.58778525229247314</c:v>
                </c:pt>
                <c:pt idx="2">
                  <c:v>-0.58778525229247303</c:v>
                </c:pt>
                <c:pt idx="3">
                  <c:v>0.95105651629515353</c:v>
                </c:pt>
                <c:pt idx="4">
                  <c:v>-0.58778525229247303</c:v>
                </c:pt>
                <c:pt idx="5">
                  <c:v>0.95105651629515364</c:v>
                </c:pt>
                <c:pt idx="6">
                  <c:v>-0.58778525229247303</c:v>
                </c:pt>
                <c:pt idx="7">
                  <c:v>0.58778525229247325</c:v>
                </c:pt>
                <c:pt idx="8">
                  <c:v>-0.58778525229247303</c:v>
                </c:pt>
                <c:pt idx="9">
                  <c:v>1.22514845490862E-16</c:v>
                </c:pt>
                <c:pt idx="10">
                  <c:v>-0.58778525229247303</c:v>
                </c:pt>
                <c:pt idx="11">
                  <c:v>-0.58778525229247303</c:v>
                </c:pt>
                <c:pt idx="12">
                  <c:v>-0.58778525229247303</c:v>
                </c:pt>
                <c:pt idx="13">
                  <c:v>-0.95105651629515353</c:v>
                </c:pt>
                <c:pt idx="14">
                  <c:v>-0.58778525229247303</c:v>
                </c:pt>
                <c:pt idx="15">
                  <c:v>-0.95105651629515364</c:v>
                </c:pt>
                <c:pt idx="16">
                  <c:v>-0.58778525229247303</c:v>
                </c:pt>
                <c:pt idx="17">
                  <c:v>-0.58778525229247336</c:v>
                </c:pt>
                <c:pt idx="18">
                  <c:v>-0.58778525229247303</c:v>
                </c:pt>
                <c:pt idx="19">
                  <c:v>-2.45029690981724E-16</c:v>
                </c:pt>
              </c:numCache>
            </c:numRef>
          </c:xVal>
          <c:yVal>
            <c:numRef>
              <c:f>'Passo a passo'!$BA$8:$BA$27</c:f>
              <c:numCache>
                <c:formatCode>0.00</c:formatCode>
                <c:ptCount val="20"/>
                <c:pt idx="0">
                  <c:v>-0.80901699437494756</c:v>
                </c:pt>
                <c:pt idx="1">
                  <c:v>0.80901699437494745</c:v>
                </c:pt>
                <c:pt idx="2">
                  <c:v>-0.80901699437494756</c:v>
                </c:pt>
                <c:pt idx="3">
                  <c:v>0.30901699437494745</c:v>
                </c:pt>
                <c:pt idx="4">
                  <c:v>-0.80901699437494756</c:v>
                </c:pt>
                <c:pt idx="5">
                  <c:v>-0.30901699437494734</c:v>
                </c:pt>
                <c:pt idx="6">
                  <c:v>-0.80901699437494756</c:v>
                </c:pt>
                <c:pt idx="7">
                  <c:v>-0.80901699437494734</c:v>
                </c:pt>
                <c:pt idx="8">
                  <c:v>-0.80901699437494756</c:v>
                </c:pt>
                <c:pt idx="9">
                  <c:v>-1</c:v>
                </c:pt>
                <c:pt idx="10">
                  <c:v>-0.80901699437494756</c:v>
                </c:pt>
                <c:pt idx="11">
                  <c:v>-0.80901699437494756</c:v>
                </c:pt>
                <c:pt idx="12">
                  <c:v>-0.80901699437494756</c:v>
                </c:pt>
                <c:pt idx="13">
                  <c:v>-0.30901699437494756</c:v>
                </c:pt>
                <c:pt idx="14">
                  <c:v>-0.80901699437494756</c:v>
                </c:pt>
                <c:pt idx="15">
                  <c:v>0.30901699437494723</c:v>
                </c:pt>
                <c:pt idx="16">
                  <c:v>-0.80901699437494756</c:v>
                </c:pt>
                <c:pt idx="17">
                  <c:v>0.80901699437494734</c:v>
                </c:pt>
                <c:pt idx="18">
                  <c:v>-0.80901699437494756</c:v>
                </c:pt>
                <c:pt idx="19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D05E-4B43-9EAB-E8D61A194656}"/>
            </c:ext>
          </c:extLst>
        </c:ser>
        <c:ser>
          <c:idx val="6"/>
          <c:order val="6"/>
          <c:tx>
            <c:v>Relação 7</c:v>
          </c:tx>
          <c:spPr>
            <a:ln w="19050" cap="rnd">
              <a:solidFill>
                <a:schemeClr val="accent3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'Passo a passo'!$BB$8:$BB$27</c:f>
              <c:numCache>
                <c:formatCode>0.00</c:formatCode>
                <c:ptCount val="20"/>
                <c:pt idx="0">
                  <c:v>-0.95105651629515353</c:v>
                </c:pt>
                <c:pt idx="1">
                  <c:v>0.58778525229247314</c:v>
                </c:pt>
                <c:pt idx="2">
                  <c:v>-0.95105651629515353</c:v>
                </c:pt>
                <c:pt idx="3">
                  <c:v>0.95105651629515353</c:v>
                </c:pt>
                <c:pt idx="4">
                  <c:v>-0.95105651629515353</c:v>
                </c:pt>
                <c:pt idx="5">
                  <c:v>0.95105651629515364</c:v>
                </c:pt>
                <c:pt idx="6">
                  <c:v>-0.95105651629515353</c:v>
                </c:pt>
                <c:pt idx="7">
                  <c:v>0.58778525229247325</c:v>
                </c:pt>
                <c:pt idx="8">
                  <c:v>-0.95105651629515353</c:v>
                </c:pt>
                <c:pt idx="9">
                  <c:v>1.22514845490862E-16</c:v>
                </c:pt>
                <c:pt idx="10">
                  <c:v>-0.95105651629515353</c:v>
                </c:pt>
                <c:pt idx="11">
                  <c:v>-0.58778525229247303</c:v>
                </c:pt>
                <c:pt idx="12">
                  <c:v>-0.95105651629515353</c:v>
                </c:pt>
                <c:pt idx="13">
                  <c:v>-0.95105651629515353</c:v>
                </c:pt>
                <c:pt idx="14">
                  <c:v>-0.95105651629515353</c:v>
                </c:pt>
                <c:pt idx="15">
                  <c:v>-0.95105651629515364</c:v>
                </c:pt>
                <c:pt idx="16">
                  <c:v>-0.95105651629515353</c:v>
                </c:pt>
                <c:pt idx="17">
                  <c:v>-0.58778525229247336</c:v>
                </c:pt>
                <c:pt idx="18">
                  <c:v>-0.95105651629515353</c:v>
                </c:pt>
                <c:pt idx="19">
                  <c:v>-2.45029690981724E-16</c:v>
                </c:pt>
              </c:numCache>
            </c:numRef>
          </c:xVal>
          <c:yVal>
            <c:numRef>
              <c:f>'Passo a passo'!$BC$8:$BC$27</c:f>
              <c:numCache>
                <c:formatCode>0.00</c:formatCode>
                <c:ptCount val="20"/>
                <c:pt idx="0">
                  <c:v>-0.30901699437494756</c:v>
                </c:pt>
                <c:pt idx="1">
                  <c:v>0.80901699437494745</c:v>
                </c:pt>
                <c:pt idx="2">
                  <c:v>-0.30901699437494756</c:v>
                </c:pt>
                <c:pt idx="3">
                  <c:v>0.30901699437494745</c:v>
                </c:pt>
                <c:pt idx="4">
                  <c:v>-0.30901699437494756</c:v>
                </c:pt>
                <c:pt idx="5">
                  <c:v>-0.30901699437494734</c:v>
                </c:pt>
                <c:pt idx="6">
                  <c:v>-0.30901699437494756</c:v>
                </c:pt>
                <c:pt idx="7">
                  <c:v>-0.80901699437494734</c:v>
                </c:pt>
                <c:pt idx="8">
                  <c:v>-0.30901699437494756</c:v>
                </c:pt>
                <c:pt idx="9">
                  <c:v>-1</c:v>
                </c:pt>
                <c:pt idx="10">
                  <c:v>-0.30901699437494756</c:v>
                </c:pt>
                <c:pt idx="11">
                  <c:v>-0.80901699437494756</c:v>
                </c:pt>
                <c:pt idx="12">
                  <c:v>-0.30901699437494756</c:v>
                </c:pt>
                <c:pt idx="13">
                  <c:v>-0.30901699437494756</c:v>
                </c:pt>
                <c:pt idx="14">
                  <c:v>-0.30901699437494756</c:v>
                </c:pt>
                <c:pt idx="15">
                  <c:v>0.30901699437494723</c:v>
                </c:pt>
                <c:pt idx="16">
                  <c:v>-0.30901699437494756</c:v>
                </c:pt>
                <c:pt idx="17">
                  <c:v>0.80901699437494734</c:v>
                </c:pt>
                <c:pt idx="18">
                  <c:v>-0.30901699437494756</c:v>
                </c:pt>
                <c:pt idx="19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D05E-4B43-9EAB-E8D61A194656}"/>
            </c:ext>
          </c:extLst>
        </c:ser>
        <c:ser>
          <c:idx val="7"/>
          <c:order val="7"/>
          <c:tx>
            <c:v>Relação 8</c:v>
          </c:tx>
          <c:spPr>
            <a:ln w="19050" cap="rnd">
              <a:solidFill>
                <a:schemeClr val="accent3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'Passo a passo'!$BD$8:$BD$27</c:f>
              <c:numCache>
                <c:formatCode>0.00</c:formatCode>
                <c:ptCount val="20"/>
                <c:pt idx="0">
                  <c:v>-0.95105651629515364</c:v>
                </c:pt>
                <c:pt idx="1">
                  <c:v>0.58778525229247314</c:v>
                </c:pt>
                <c:pt idx="2">
                  <c:v>-0.95105651629515364</c:v>
                </c:pt>
                <c:pt idx="3">
                  <c:v>0.95105651629515353</c:v>
                </c:pt>
                <c:pt idx="4">
                  <c:v>-0.95105651629515364</c:v>
                </c:pt>
                <c:pt idx="5">
                  <c:v>0.95105651629515364</c:v>
                </c:pt>
                <c:pt idx="6">
                  <c:v>-0.95105651629515364</c:v>
                </c:pt>
                <c:pt idx="7">
                  <c:v>0.58778525229247325</c:v>
                </c:pt>
                <c:pt idx="8">
                  <c:v>-0.95105651629515364</c:v>
                </c:pt>
                <c:pt idx="9">
                  <c:v>1.22514845490862E-16</c:v>
                </c:pt>
                <c:pt idx="10">
                  <c:v>-0.95105651629515364</c:v>
                </c:pt>
                <c:pt idx="11">
                  <c:v>-0.58778525229247303</c:v>
                </c:pt>
                <c:pt idx="12">
                  <c:v>-0.95105651629515364</c:v>
                </c:pt>
                <c:pt idx="13">
                  <c:v>-0.95105651629515353</c:v>
                </c:pt>
                <c:pt idx="14">
                  <c:v>-0.95105651629515364</c:v>
                </c:pt>
                <c:pt idx="15">
                  <c:v>-0.95105651629515364</c:v>
                </c:pt>
                <c:pt idx="16">
                  <c:v>-0.95105651629515364</c:v>
                </c:pt>
                <c:pt idx="17">
                  <c:v>-0.58778525229247336</c:v>
                </c:pt>
                <c:pt idx="18">
                  <c:v>-0.95105651629515364</c:v>
                </c:pt>
                <c:pt idx="19">
                  <c:v>-2.45029690981724E-16</c:v>
                </c:pt>
              </c:numCache>
            </c:numRef>
          </c:xVal>
          <c:yVal>
            <c:numRef>
              <c:f>'Passo a passo'!$BE$8:$BE$27</c:f>
              <c:numCache>
                <c:formatCode>0.00</c:formatCode>
                <c:ptCount val="20"/>
                <c:pt idx="0">
                  <c:v>0.30901699437494723</c:v>
                </c:pt>
                <c:pt idx="1">
                  <c:v>0.80901699437494745</c:v>
                </c:pt>
                <c:pt idx="2">
                  <c:v>0.30901699437494723</c:v>
                </c:pt>
                <c:pt idx="3">
                  <c:v>0.30901699437494745</c:v>
                </c:pt>
                <c:pt idx="4">
                  <c:v>0.30901699437494723</c:v>
                </c:pt>
                <c:pt idx="5">
                  <c:v>-0.30901699437494734</c:v>
                </c:pt>
                <c:pt idx="6">
                  <c:v>0.30901699437494723</c:v>
                </c:pt>
                <c:pt idx="7">
                  <c:v>-0.80901699437494734</c:v>
                </c:pt>
                <c:pt idx="8">
                  <c:v>0.30901699437494723</c:v>
                </c:pt>
                <c:pt idx="9">
                  <c:v>-1</c:v>
                </c:pt>
                <c:pt idx="10">
                  <c:v>0.30901699437494723</c:v>
                </c:pt>
                <c:pt idx="11">
                  <c:v>-0.80901699437494756</c:v>
                </c:pt>
                <c:pt idx="12">
                  <c:v>0.30901699437494723</c:v>
                </c:pt>
                <c:pt idx="13">
                  <c:v>-0.30901699437494756</c:v>
                </c:pt>
                <c:pt idx="14">
                  <c:v>0.30901699437494723</c:v>
                </c:pt>
                <c:pt idx="15">
                  <c:v>0.30901699437494723</c:v>
                </c:pt>
                <c:pt idx="16">
                  <c:v>0.30901699437494723</c:v>
                </c:pt>
                <c:pt idx="17">
                  <c:v>0.80901699437494734</c:v>
                </c:pt>
                <c:pt idx="18">
                  <c:v>0.30901699437494723</c:v>
                </c:pt>
                <c:pt idx="19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D05E-4B43-9EAB-E8D61A194656}"/>
            </c:ext>
          </c:extLst>
        </c:ser>
        <c:ser>
          <c:idx val="8"/>
          <c:order val="8"/>
          <c:tx>
            <c:v>Relação 9</c:v>
          </c:tx>
          <c:spPr>
            <a:ln w="19050" cap="rnd">
              <a:solidFill>
                <a:schemeClr val="accent3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'Passo a passo'!$BF$8:$BF$27</c:f>
              <c:numCache>
                <c:formatCode>0.00</c:formatCode>
                <c:ptCount val="20"/>
                <c:pt idx="0">
                  <c:v>-0.58778525229247336</c:v>
                </c:pt>
                <c:pt idx="1">
                  <c:v>0.58778525229247314</c:v>
                </c:pt>
                <c:pt idx="2">
                  <c:v>-0.58778525229247336</c:v>
                </c:pt>
                <c:pt idx="3">
                  <c:v>0.95105651629515353</c:v>
                </c:pt>
                <c:pt idx="4">
                  <c:v>-0.58778525229247336</c:v>
                </c:pt>
                <c:pt idx="5">
                  <c:v>0.95105651629515364</c:v>
                </c:pt>
                <c:pt idx="6">
                  <c:v>-0.58778525229247336</c:v>
                </c:pt>
                <c:pt idx="7">
                  <c:v>0.58778525229247325</c:v>
                </c:pt>
                <c:pt idx="8">
                  <c:v>-0.58778525229247336</c:v>
                </c:pt>
                <c:pt idx="9">
                  <c:v>1.22514845490862E-16</c:v>
                </c:pt>
                <c:pt idx="10">
                  <c:v>-0.58778525229247336</c:v>
                </c:pt>
                <c:pt idx="11">
                  <c:v>-0.58778525229247303</c:v>
                </c:pt>
                <c:pt idx="12">
                  <c:v>-0.58778525229247336</c:v>
                </c:pt>
                <c:pt idx="13">
                  <c:v>-0.95105651629515353</c:v>
                </c:pt>
                <c:pt idx="14">
                  <c:v>-0.58778525229247336</c:v>
                </c:pt>
                <c:pt idx="15">
                  <c:v>-0.95105651629515364</c:v>
                </c:pt>
                <c:pt idx="16">
                  <c:v>-0.58778525229247336</c:v>
                </c:pt>
                <c:pt idx="17">
                  <c:v>-0.58778525229247336</c:v>
                </c:pt>
                <c:pt idx="18">
                  <c:v>-0.58778525229247336</c:v>
                </c:pt>
                <c:pt idx="19">
                  <c:v>-2.45029690981724E-16</c:v>
                </c:pt>
              </c:numCache>
            </c:numRef>
          </c:xVal>
          <c:yVal>
            <c:numRef>
              <c:f>'Passo a passo'!$BG$8:$BG$27</c:f>
              <c:numCache>
                <c:formatCode>0.00</c:formatCode>
                <c:ptCount val="20"/>
                <c:pt idx="0">
                  <c:v>0.80901699437494734</c:v>
                </c:pt>
                <c:pt idx="1">
                  <c:v>0.80901699437494745</c:v>
                </c:pt>
                <c:pt idx="2">
                  <c:v>0.80901699437494734</c:v>
                </c:pt>
                <c:pt idx="3">
                  <c:v>0.30901699437494745</c:v>
                </c:pt>
                <c:pt idx="4">
                  <c:v>0.80901699437494734</c:v>
                </c:pt>
                <c:pt idx="5">
                  <c:v>-0.30901699437494734</c:v>
                </c:pt>
                <c:pt idx="6">
                  <c:v>0.80901699437494734</c:v>
                </c:pt>
                <c:pt idx="7">
                  <c:v>-0.80901699437494734</c:v>
                </c:pt>
                <c:pt idx="8">
                  <c:v>0.80901699437494734</c:v>
                </c:pt>
                <c:pt idx="9">
                  <c:v>-1</c:v>
                </c:pt>
                <c:pt idx="10">
                  <c:v>0.80901699437494734</c:v>
                </c:pt>
                <c:pt idx="11">
                  <c:v>-0.80901699437494756</c:v>
                </c:pt>
                <c:pt idx="12">
                  <c:v>0.80901699437494734</c:v>
                </c:pt>
                <c:pt idx="13">
                  <c:v>-0.30901699437494756</c:v>
                </c:pt>
                <c:pt idx="14">
                  <c:v>0.80901699437494734</c:v>
                </c:pt>
                <c:pt idx="15">
                  <c:v>0.30901699437494723</c:v>
                </c:pt>
                <c:pt idx="16">
                  <c:v>0.80901699437494734</c:v>
                </c:pt>
                <c:pt idx="17">
                  <c:v>0.80901699437494734</c:v>
                </c:pt>
                <c:pt idx="18">
                  <c:v>0.80901699437494734</c:v>
                </c:pt>
                <c:pt idx="19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D05E-4B43-9EAB-E8D61A194656}"/>
            </c:ext>
          </c:extLst>
        </c:ser>
        <c:ser>
          <c:idx val="9"/>
          <c:order val="9"/>
          <c:tx>
            <c:v>Relação 10</c:v>
          </c:tx>
          <c:spPr>
            <a:ln w="19050" cap="rnd">
              <a:solidFill>
                <a:schemeClr val="accent3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'Passo a passo'!$BH$8:$BH$27</c:f>
              <c:numCache>
                <c:formatCode>0.00</c:formatCode>
                <c:ptCount val="20"/>
                <c:pt idx="0">
                  <c:v>-2.45029690981724E-16</c:v>
                </c:pt>
                <c:pt idx="1">
                  <c:v>0.58778525229247314</c:v>
                </c:pt>
                <c:pt idx="2">
                  <c:v>-2.45029690981724E-16</c:v>
                </c:pt>
                <c:pt idx="3">
                  <c:v>0.95105651629515353</c:v>
                </c:pt>
                <c:pt idx="4">
                  <c:v>-2.45029690981724E-16</c:v>
                </c:pt>
                <c:pt idx="5">
                  <c:v>0.95105651629515364</c:v>
                </c:pt>
                <c:pt idx="6">
                  <c:v>-2.45029690981724E-16</c:v>
                </c:pt>
                <c:pt idx="7">
                  <c:v>0.58778525229247325</c:v>
                </c:pt>
                <c:pt idx="8">
                  <c:v>-2.45029690981724E-16</c:v>
                </c:pt>
                <c:pt idx="9">
                  <c:v>1.22514845490862E-16</c:v>
                </c:pt>
                <c:pt idx="10">
                  <c:v>-2.45029690981724E-16</c:v>
                </c:pt>
                <c:pt idx="11">
                  <c:v>-0.58778525229247303</c:v>
                </c:pt>
                <c:pt idx="12">
                  <c:v>-2.45029690981724E-16</c:v>
                </c:pt>
                <c:pt idx="13">
                  <c:v>-0.95105651629515353</c:v>
                </c:pt>
                <c:pt idx="14">
                  <c:v>-2.45029690981724E-16</c:v>
                </c:pt>
                <c:pt idx="15">
                  <c:v>-0.95105651629515364</c:v>
                </c:pt>
                <c:pt idx="16">
                  <c:v>-2.45029690981724E-16</c:v>
                </c:pt>
                <c:pt idx="17">
                  <c:v>-0.58778525229247336</c:v>
                </c:pt>
                <c:pt idx="18">
                  <c:v>-2.45029690981724E-16</c:v>
                </c:pt>
                <c:pt idx="19">
                  <c:v>-2.45029690981724E-16</c:v>
                </c:pt>
              </c:numCache>
            </c:numRef>
          </c:xVal>
          <c:yVal>
            <c:numRef>
              <c:f>'Passo a passo'!$BI$8:$BI$27</c:f>
              <c:numCache>
                <c:formatCode>0.00</c:formatCode>
                <c:ptCount val="20"/>
                <c:pt idx="0">
                  <c:v>1</c:v>
                </c:pt>
                <c:pt idx="1">
                  <c:v>0.80901699437494745</c:v>
                </c:pt>
                <c:pt idx="2">
                  <c:v>1</c:v>
                </c:pt>
                <c:pt idx="3">
                  <c:v>0.30901699437494745</c:v>
                </c:pt>
                <c:pt idx="4">
                  <c:v>1</c:v>
                </c:pt>
                <c:pt idx="5">
                  <c:v>-0.30901699437494734</c:v>
                </c:pt>
                <c:pt idx="6">
                  <c:v>1</c:v>
                </c:pt>
                <c:pt idx="7">
                  <c:v>-0.80901699437494734</c:v>
                </c:pt>
                <c:pt idx="8">
                  <c:v>1</c:v>
                </c:pt>
                <c:pt idx="9">
                  <c:v>-1</c:v>
                </c:pt>
                <c:pt idx="10">
                  <c:v>1</c:v>
                </c:pt>
                <c:pt idx="11">
                  <c:v>-0.80901699437494756</c:v>
                </c:pt>
                <c:pt idx="12">
                  <c:v>1</c:v>
                </c:pt>
                <c:pt idx="13">
                  <c:v>-0.30901699437494756</c:v>
                </c:pt>
                <c:pt idx="14">
                  <c:v>1</c:v>
                </c:pt>
                <c:pt idx="15">
                  <c:v>0.30901699437494723</c:v>
                </c:pt>
                <c:pt idx="16">
                  <c:v>1</c:v>
                </c:pt>
                <c:pt idx="17">
                  <c:v>0.80901699437494734</c:v>
                </c:pt>
                <c:pt idx="18">
                  <c:v>1</c:v>
                </c:pt>
                <c:pt idx="19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D05E-4B43-9EAB-E8D61A194656}"/>
            </c:ext>
          </c:extLst>
        </c:ser>
        <c:ser>
          <c:idx val="10"/>
          <c:order val="10"/>
          <c:tx>
            <c:v>Pessoas</c:v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fld id="{8875D31A-36D6-46F5-A04D-366CEB64E545}" type="CELLRANGE">
                      <a:rPr lang="en-US"/>
                      <a:pPr/>
                      <a:t>[INTERVALODACÉLULA]</a:t>
                    </a:fld>
                    <a:endParaRPr lang="pt-BR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4-D05E-4B43-9EAB-E8D61A194656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291A091A-5FE2-4F65-AA55-6EC283306284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5-D05E-4B43-9EAB-E8D61A194656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727C5499-D914-45C4-ACF8-23DEC54DC08D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6-D05E-4B43-9EAB-E8D61A194656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ACF3F0FB-0023-4C91-ADA9-BFDB30D9ED44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7-D05E-4B43-9EAB-E8D61A194656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E86813A7-2A38-43E1-A544-A5FEF3C5A61D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8-D05E-4B43-9EAB-E8D61A194656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58A14484-67C3-4076-B977-8F2DEFFEE709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9-D05E-4B43-9EAB-E8D61A194656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321A410F-4830-48D6-8F7B-920D328E35D5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A-D05E-4B43-9EAB-E8D61A194656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0C52AFC1-D79C-423D-8144-8C142CF9EB8C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B-D05E-4B43-9EAB-E8D61A194656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A8933BE1-3EFB-4B49-9586-65619AC80C79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C-D05E-4B43-9EAB-E8D61A194656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24EEB970-E489-47AB-9139-38367F641F49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D-D05E-4B43-9EAB-E8D61A194656}"/>
                </c:ext>
              </c:extLst>
            </c:dLbl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5">
                        <a:lumMod val="20000"/>
                        <a:lumOff val="8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'Passo a passo'!$AG$19:$AG$28</c:f>
              <c:numCache>
                <c:formatCode>0.00</c:formatCode>
                <c:ptCount val="10"/>
                <c:pt idx="0">
                  <c:v>0.58778525229247314</c:v>
                </c:pt>
                <c:pt idx="1">
                  <c:v>0.95105651629515353</c:v>
                </c:pt>
                <c:pt idx="2">
                  <c:v>0.95105651629515364</c:v>
                </c:pt>
                <c:pt idx="3">
                  <c:v>0.58778525229247325</c:v>
                </c:pt>
                <c:pt idx="4">
                  <c:v>1.22514845490862E-16</c:v>
                </c:pt>
                <c:pt idx="5">
                  <c:v>-0.58778525229247303</c:v>
                </c:pt>
                <c:pt idx="6">
                  <c:v>-0.95105651629515353</c:v>
                </c:pt>
                <c:pt idx="7">
                  <c:v>-0.95105651629515364</c:v>
                </c:pt>
                <c:pt idx="8">
                  <c:v>-0.58778525229247336</c:v>
                </c:pt>
                <c:pt idx="9">
                  <c:v>-2.45029690981724E-16</c:v>
                </c:pt>
              </c:numCache>
            </c:numRef>
          </c:xVal>
          <c:yVal>
            <c:numRef>
              <c:f>'Passo a passo'!$AH$19:$AH$28</c:f>
              <c:numCache>
                <c:formatCode>0.00</c:formatCode>
                <c:ptCount val="10"/>
                <c:pt idx="0">
                  <c:v>0.80901699437494745</c:v>
                </c:pt>
                <c:pt idx="1">
                  <c:v>0.30901699437494745</c:v>
                </c:pt>
                <c:pt idx="2">
                  <c:v>-0.30901699437494734</c:v>
                </c:pt>
                <c:pt idx="3">
                  <c:v>-0.80901699437494734</c:v>
                </c:pt>
                <c:pt idx="4">
                  <c:v>-1</c:v>
                </c:pt>
                <c:pt idx="5">
                  <c:v>-0.80901699437494756</c:v>
                </c:pt>
                <c:pt idx="6">
                  <c:v>-0.30901699437494756</c:v>
                </c:pt>
                <c:pt idx="7">
                  <c:v>0.30901699437494723</c:v>
                </c:pt>
                <c:pt idx="8">
                  <c:v>0.80901699437494734</c:v>
                </c:pt>
                <c:pt idx="9">
                  <c:v>1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'Passo a passo'!$P$5:$P$14</c15:f>
                <c15:dlblRangeCache>
                  <c:ptCount val="10"/>
                  <c:pt idx="0">
                    <c:v>Lucas</c:v>
                  </c:pt>
                  <c:pt idx="1">
                    <c:v>Júlia</c:v>
                  </c:pt>
                  <c:pt idx="2">
                    <c:v>Ana</c:v>
                  </c:pt>
                  <c:pt idx="3">
                    <c:v>Rafael</c:v>
                  </c:pt>
                  <c:pt idx="4">
                    <c:v>Cecília</c:v>
                  </c:pt>
                  <c:pt idx="5">
                    <c:v>Pedro</c:v>
                  </c:pt>
                  <c:pt idx="6">
                    <c:v>Camila</c:v>
                  </c:pt>
                  <c:pt idx="7">
                    <c:v>Renan</c:v>
                  </c:pt>
                  <c:pt idx="8">
                    <c:v>Tiago</c:v>
                  </c:pt>
                  <c:pt idx="9">
                    <c:v>Isabela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23-D05E-4B43-9EAB-E8D61A194656}"/>
            </c:ext>
          </c:extLst>
        </c:ser>
        <c:ser>
          <c:idx val="11"/>
          <c:order val="11"/>
          <c:tx>
            <c:v>Conhecidos</c:v>
          </c:tx>
          <c:spPr>
            <a:ln w="412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'Passo a passo'!$BL$8:$BL$27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xVal>
          <c:yVal>
            <c:numRef>
              <c:f>'Passo a passo'!$BM$8:$BM$27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09F-4583-8BBC-2A8E9EB5C271}"/>
            </c:ext>
          </c:extLst>
        </c:ser>
        <c:ser>
          <c:idx val="12"/>
          <c:order val="12"/>
          <c:tx>
            <c:v>Amigos</c:v>
          </c:tx>
          <c:spPr>
            <a:ln w="34925" cap="rnd">
              <a:solidFill>
                <a:srgbClr val="FFC000"/>
              </a:solidFill>
              <a:prstDash val="dashDot"/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>
                    <a:lumMod val="80000"/>
                    <a:lumOff val="20000"/>
                  </a:schemeClr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'Passo a passo'!$BP$8:$BP$27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xVal>
          <c:yVal>
            <c:numRef>
              <c:f>'Passo a passo'!$BQ$8:$BQ$27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09F-4583-8BBC-2A8E9EB5C2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00031"/>
        <c:axId val="17596287"/>
      </c:scatterChart>
      <c:valAx>
        <c:axId val="17600031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crossAx val="17596287"/>
        <c:crosses val="autoZero"/>
        <c:crossBetween val="midCat"/>
      </c:valAx>
      <c:valAx>
        <c:axId val="17596287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crossAx val="1760003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linha</a:t>
            </a:r>
            <a:r>
              <a:rPr lang="en-US" sz="1200" baseline="0"/>
              <a:t>-por-linha</a:t>
            </a:r>
            <a:endParaRPr lang="en-US" sz="1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Princípio!$D$15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Princípio!$C$16:$C$17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Princípio!$D$16:$D$17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794-45E9-860A-039E7496005E}"/>
            </c:ext>
          </c:extLst>
        </c:ser>
        <c:ser>
          <c:idx val="1"/>
          <c:order val="1"/>
          <c:tx>
            <c:strRef>
              <c:f>Princípio!$F$15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Princípio!$E$16:$E$17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xVal>
          <c:yVal>
            <c:numRef>
              <c:f>Princípio!$F$16:$F$17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794-45E9-860A-039E7496005E}"/>
            </c:ext>
          </c:extLst>
        </c:ser>
        <c:ser>
          <c:idx val="2"/>
          <c:order val="2"/>
          <c:tx>
            <c:strRef>
              <c:f>Princípio!$H$15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Princípio!$G$16:$G$17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xVal>
          <c:yVal>
            <c:numRef>
              <c:f>Princípio!$H$16:$H$17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794-45E9-860A-039E749600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5089832"/>
        <c:axId val="225088264"/>
      </c:scatterChart>
      <c:valAx>
        <c:axId val="225089832"/>
        <c:scaling>
          <c:orientation val="minMax"/>
          <c:max val="2"/>
          <c:min val="0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9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25088264"/>
        <c:crosses val="autoZero"/>
        <c:crossBetween val="midCat"/>
        <c:majorUnit val="1"/>
      </c:valAx>
      <c:valAx>
        <c:axId val="225088264"/>
        <c:scaling>
          <c:orientation val="minMax"/>
          <c:max val="2"/>
          <c:min val="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9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25089832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pessoa-por-pessoa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2"/>
          <c:order val="0"/>
          <c:tx>
            <c:strRef>
              <c:f>Princípio!$K$13</c:f>
              <c:strCache>
                <c:ptCount val="1"/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Princípio!$J$15:$J$20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</c:numCache>
            </c:numRef>
          </c:xVal>
          <c:yVal>
            <c:numRef>
              <c:f>Princípio!$K$15:$K$20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433-468E-8DFB-27759DFFF8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0105880"/>
        <c:axId val="221686856"/>
      </c:scatterChart>
      <c:valAx>
        <c:axId val="340105880"/>
        <c:scaling>
          <c:orientation val="minMax"/>
          <c:max val="2"/>
          <c:min val="0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9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21686856"/>
        <c:crosses val="autoZero"/>
        <c:crossBetween val="midCat"/>
        <c:majorUnit val="1"/>
      </c:valAx>
      <c:valAx>
        <c:axId val="221686856"/>
        <c:scaling>
          <c:orientation val="minMax"/>
          <c:max val="2"/>
          <c:min val="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9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40105880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358587</xdr:colOff>
      <xdr:row>1</xdr:row>
      <xdr:rowOff>71158</xdr:rowOff>
    </xdr:from>
    <xdr:to>
      <xdr:col>13</xdr:col>
      <xdr:colOff>403412</xdr:colOff>
      <xdr:row>31</xdr:row>
      <xdr:rowOff>123265</xdr:rowOff>
    </xdr:to>
    <xdr:sp macro="" textlink="">
      <xdr:nvSpPr>
        <xdr:cNvPr id="2" name="Rectangle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358587" y="261658"/>
          <a:ext cx="7969625" cy="5767107"/>
        </a:xfrm>
        <a:prstGeom prst="rect">
          <a:avLst/>
        </a:prstGeom>
        <a:solidFill>
          <a:schemeClr val="bg1"/>
        </a:solidFill>
        <a:ln w="3175">
          <a:solidFill>
            <a:schemeClr val="bg1">
              <a:lumMod val="8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168087</xdr:colOff>
      <xdr:row>0</xdr:row>
      <xdr:rowOff>156883</xdr:rowOff>
    </xdr:from>
    <xdr:to>
      <xdr:col>8</xdr:col>
      <xdr:colOff>224118</xdr:colOff>
      <xdr:row>3</xdr:row>
      <xdr:rowOff>52108</xdr:rowOff>
    </xdr:to>
    <xdr:sp macro="" textlink="">
      <xdr:nvSpPr>
        <xdr:cNvPr id="4" name="Pentágon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68087" y="156883"/>
          <a:ext cx="4932831" cy="433107"/>
        </a:xfrm>
        <a:prstGeom prst="homePlate">
          <a:avLst>
            <a:gd name="adj" fmla="val 0"/>
          </a:avLst>
        </a:prstGeom>
        <a:solidFill>
          <a:schemeClr val="accent5">
            <a:lumMod val="50000"/>
          </a:schemeClr>
        </a:solidFill>
        <a:ln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/>
          <a:r>
            <a:rPr lang="en-US" sz="1600" b="1">
              <a:solidFill>
                <a:schemeClr val="lt1"/>
              </a:solidFill>
              <a:latin typeface="Segoe UI" panose="020B0502040204020203" pitchFamily="34" charset="0"/>
              <a:ea typeface="Verdana" panose="020B0604030504040204" pitchFamily="34" charset="0"/>
              <a:cs typeface="Segoe UI" panose="020B0502040204020203" pitchFamily="34" charset="0"/>
            </a:rPr>
            <a:t>Teia de Relacionamento entre Pessoas (ou</a:t>
          </a:r>
          <a:r>
            <a:rPr lang="en-US" sz="1600" b="1" baseline="0">
              <a:solidFill>
                <a:schemeClr val="lt1"/>
              </a:solidFill>
              <a:latin typeface="Segoe UI" panose="020B0502040204020203" pitchFamily="34" charset="0"/>
              <a:ea typeface="Verdana" panose="020B0604030504040204" pitchFamily="34" charset="0"/>
              <a:cs typeface="Segoe UI" panose="020B0502040204020203" pitchFamily="34" charset="0"/>
            </a:rPr>
            <a:t> itens)</a:t>
          </a:r>
          <a:endParaRPr lang="en-US" sz="1600" b="1">
            <a:solidFill>
              <a:schemeClr val="lt1"/>
            </a:solidFill>
            <a:latin typeface="Segoe UI" panose="020B0502040204020203" pitchFamily="34" charset="0"/>
            <a:ea typeface="Verdana" panose="020B0604030504040204" pitchFamily="34" charset="0"/>
            <a:cs typeface="Segoe UI" panose="020B0502040204020203" pitchFamily="34" charset="0"/>
          </a:endParaRPr>
        </a:p>
      </xdr:txBody>
    </xdr:sp>
    <xdr:clientData/>
  </xdr:twoCellAnchor>
  <xdr:twoCellAnchor>
    <xdr:from>
      <xdr:col>0</xdr:col>
      <xdr:colOff>324971</xdr:colOff>
      <xdr:row>4</xdr:row>
      <xdr:rowOff>78440</xdr:rowOff>
    </xdr:from>
    <xdr:to>
      <xdr:col>10</xdr:col>
      <xdr:colOff>208432</xdr:colOff>
      <xdr:row>31</xdr:row>
      <xdr:rowOff>22409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188258</xdr:colOff>
      <xdr:row>2</xdr:row>
      <xdr:rowOff>124946</xdr:rowOff>
    </xdr:from>
    <xdr:to>
      <xdr:col>13</xdr:col>
      <xdr:colOff>280147</xdr:colOff>
      <xdr:row>23</xdr:row>
      <xdr:rowOff>100853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6" name="PESSOA">
              <a:extLst>
                <a:ext uri="{FF2B5EF4-FFF2-40B4-BE49-F238E27FC236}">
                  <a16:creationId xmlns:a16="http://schemas.microsoft.com/office/drawing/2014/main" id="{00000000-0008-0000-0000-000006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PESSO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239434" y="505946"/>
              <a:ext cx="1907242" cy="3976407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uma segmentação de dados. Segmentações de dados têm suporte no Excel 2010 ou versões posteriores.
\Se a forma tiver sido modificada em uma versão anterior do Excel, ou se a pasta de trabalho tiver sido salva no Excel 2003 ou versões anteriores, a segmentação de dados não poderá ser usada.</a:t>
              </a:r>
            </a:p>
          </xdr:txBody>
        </xdr:sp>
      </mc:Fallback>
    </mc:AlternateContent>
    <xdr:clientData/>
  </xdr:twoCellAnchor>
  <xdr:twoCellAnchor>
    <xdr:from>
      <xdr:col>10</xdr:col>
      <xdr:colOff>212912</xdr:colOff>
      <xdr:row>26</xdr:row>
      <xdr:rowOff>56030</xdr:rowOff>
    </xdr:from>
    <xdr:to>
      <xdr:col>11</xdr:col>
      <xdr:colOff>425824</xdr:colOff>
      <xdr:row>26</xdr:row>
      <xdr:rowOff>56030</xdr:rowOff>
    </xdr:to>
    <xdr:cxnSp macro="">
      <xdr:nvCxnSpPr>
        <xdr:cNvPr id="7" name="Conector reto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CxnSpPr/>
      </xdr:nvCxnSpPr>
      <xdr:spPr>
        <a:xfrm>
          <a:off x="6308912" y="5009030"/>
          <a:ext cx="822512" cy="0"/>
        </a:xfrm>
        <a:prstGeom prst="line">
          <a:avLst/>
        </a:prstGeom>
        <a:ln w="5080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208430</xdr:colOff>
      <xdr:row>28</xdr:row>
      <xdr:rowOff>6724</xdr:rowOff>
    </xdr:from>
    <xdr:to>
      <xdr:col>11</xdr:col>
      <xdr:colOff>421342</xdr:colOff>
      <xdr:row>28</xdr:row>
      <xdr:rowOff>6724</xdr:rowOff>
    </xdr:to>
    <xdr:cxnSp macro="">
      <xdr:nvCxnSpPr>
        <xdr:cNvPr id="8" name="Conector reto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>
        <a:xfrm>
          <a:off x="6304430" y="5340724"/>
          <a:ext cx="822512" cy="0"/>
        </a:xfrm>
        <a:prstGeom prst="line">
          <a:avLst/>
        </a:prstGeom>
        <a:ln w="38100">
          <a:solidFill>
            <a:schemeClr val="accent1">
              <a:lumMod val="60000"/>
              <a:lumOff val="40000"/>
            </a:schemeClr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526677</xdr:colOff>
      <xdr:row>25</xdr:row>
      <xdr:rowOff>44823</xdr:rowOff>
    </xdr:from>
    <xdr:to>
      <xdr:col>13</xdr:col>
      <xdr:colOff>268941</xdr:colOff>
      <xdr:row>27</xdr:row>
      <xdr:rowOff>11206</xdr:rowOff>
    </xdr:to>
    <xdr:sp macro="" textlink="">
      <xdr:nvSpPr>
        <xdr:cNvPr id="9" name="CaixaDeTexto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7232277" y="4807323"/>
          <a:ext cx="961464" cy="34738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200">
              <a:latin typeface="Segoe Print" panose="02000600000000000000" pitchFamily="2" charset="0"/>
            </a:rPr>
            <a:t>Amigos</a:t>
          </a:r>
        </a:p>
      </xdr:txBody>
    </xdr:sp>
    <xdr:clientData/>
  </xdr:twoCellAnchor>
  <xdr:twoCellAnchor>
    <xdr:from>
      <xdr:col>11</xdr:col>
      <xdr:colOff>526678</xdr:colOff>
      <xdr:row>27</xdr:row>
      <xdr:rowOff>11205</xdr:rowOff>
    </xdr:from>
    <xdr:to>
      <xdr:col>13</xdr:col>
      <xdr:colOff>369795</xdr:colOff>
      <xdr:row>28</xdr:row>
      <xdr:rowOff>168088</xdr:rowOff>
    </xdr:to>
    <xdr:sp macro="" textlink="">
      <xdr:nvSpPr>
        <xdr:cNvPr id="10" name="CaixaDeTexto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7232278" y="5154705"/>
          <a:ext cx="1062317" cy="34738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200">
              <a:latin typeface="Segoe Print" panose="02000600000000000000" pitchFamily="2" charset="0"/>
            </a:rPr>
            <a:t>Conhecidos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168087</xdr:colOff>
      <xdr:row>0</xdr:row>
      <xdr:rowOff>156883</xdr:rowOff>
    </xdr:from>
    <xdr:to>
      <xdr:col>8</xdr:col>
      <xdr:colOff>224118</xdr:colOff>
      <xdr:row>3</xdr:row>
      <xdr:rowOff>52108</xdr:rowOff>
    </xdr:to>
    <xdr:sp macro="" textlink="">
      <xdr:nvSpPr>
        <xdr:cNvPr id="3" name="Pentágono 3">
          <a:extLst>
            <a:ext uri="{FF2B5EF4-FFF2-40B4-BE49-F238E27FC236}">
              <a16:creationId xmlns:a16="http://schemas.microsoft.com/office/drawing/2014/main" id="{D6348668-37A8-4640-BF1D-0D4FB0122AD3}"/>
            </a:ext>
          </a:extLst>
        </xdr:cNvPr>
        <xdr:cNvSpPr/>
      </xdr:nvSpPr>
      <xdr:spPr>
        <a:xfrm>
          <a:off x="168087" y="156883"/>
          <a:ext cx="4932831" cy="443865"/>
        </a:xfrm>
        <a:prstGeom prst="homePlate">
          <a:avLst>
            <a:gd name="adj" fmla="val 0"/>
          </a:avLst>
        </a:prstGeom>
        <a:solidFill>
          <a:schemeClr val="accent5">
            <a:lumMod val="50000"/>
          </a:schemeClr>
        </a:solidFill>
        <a:ln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/>
          <a:r>
            <a:rPr lang="en-US" sz="1600" b="1">
              <a:solidFill>
                <a:schemeClr val="lt1"/>
              </a:solidFill>
              <a:latin typeface="Segoe UI" panose="020B0502040204020203" pitchFamily="34" charset="0"/>
              <a:ea typeface="Verdana" panose="020B0604030504040204" pitchFamily="34" charset="0"/>
              <a:cs typeface="Segoe UI" panose="020B0502040204020203" pitchFamily="34" charset="0"/>
            </a:rPr>
            <a:t>Teia de Relacionamento entre Pessoas (ou</a:t>
          </a:r>
          <a:r>
            <a:rPr lang="en-US" sz="1600" b="1" baseline="0">
              <a:solidFill>
                <a:schemeClr val="lt1"/>
              </a:solidFill>
              <a:latin typeface="Segoe UI" panose="020B0502040204020203" pitchFamily="34" charset="0"/>
              <a:ea typeface="Verdana" panose="020B0604030504040204" pitchFamily="34" charset="0"/>
              <a:cs typeface="Segoe UI" panose="020B0502040204020203" pitchFamily="34" charset="0"/>
            </a:rPr>
            <a:t> itens)</a:t>
          </a:r>
          <a:endParaRPr lang="en-US" sz="1600" b="1">
            <a:solidFill>
              <a:schemeClr val="lt1"/>
            </a:solidFill>
            <a:latin typeface="Segoe UI" panose="020B0502040204020203" pitchFamily="34" charset="0"/>
            <a:ea typeface="Verdana" panose="020B0604030504040204" pitchFamily="34" charset="0"/>
            <a:cs typeface="Segoe UI" panose="020B0502040204020203" pitchFamily="34" charset="0"/>
          </a:endParaRPr>
        </a:p>
      </xdr:txBody>
    </xdr:sp>
    <xdr:clientData/>
  </xdr:twoCellAnchor>
  <xdr:twoCellAnchor>
    <xdr:from>
      <xdr:col>0</xdr:col>
      <xdr:colOff>169334</xdr:colOff>
      <xdr:row>3</xdr:row>
      <xdr:rowOff>118531</xdr:rowOff>
    </xdr:from>
    <xdr:to>
      <xdr:col>13</xdr:col>
      <xdr:colOff>194733</xdr:colOff>
      <xdr:row>31</xdr:row>
      <xdr:rowOff>127000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DA30EC55-42C5-774F-E7AA-4A76BBAFB0C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9</xdr:col>
      <xdr:colOff>474133</xdr:colOff>
      <xdr:row>4</xdr:row>
      <xdr:rowOff>50799</xdr:rowOff>
    </xdr:from>
    <xdr:to>
      <xdr:col>12</xdr:col>
      <xdr:colOff>474133</xdr:colOff>
      <xdr:row>20</xdr:row>
      <xdr:rowOff>169333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PESSOA 1">
              <a:extLst>
                <a:ext uri="{FF2B5EF4-FFF2-40B4-BE49-F238E27FC236}">
                  <a16:creationId xmlns:a16="http://schemas.microsoft.com/office/drawing/2014/main" id="{0E87051B-C5B2-4582-9CBC-91E684E5519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PESSOA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960533" y="795866"/>
              <a:ext cx="1828800" cy="3107267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uma segmentação de dados. Segmentações de dados têm suporte no Excel 2010 ou versões posteriores.
\Se a forma tiver sido modificada em uma versão anterior do Excel, ou se a pasta de trabalho tiver sido salva no Excel 2003 ou versões anteriores, a segmentação de dados não poderá ser usada.</a:t>
              </a:r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1</xdr:row>
      <xdr:rowOff>76200</xdr:rowOff>
    </xdr:from>
    <xdr:to>
      <xdr:col>8</xdr:col>
      <xdr:colOff>38100</xdr:colOff>
      <xdr:row>10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38100</xdr:colOff>
      <xdr:row>1</xdr:row>
      <xdr:rowOff>76200</xdr:rowOff>
    </xdr:from>
    <xdr:to>
      <xdr:col>12</xdr:col>
      <xdr:colOff>38100</xdr:colOff>
      <xdr:row>10</xdr:row>
      <xdr:rowOff>161925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atabsolucoes.sharepoint.com/DOCUMENTOS/Curso%2010%20Gr&#225;ficos%20que%20Impressionam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AENNDER" refreshedDate="41895.869987615741" createdVersion="5" refreshedVersion="5" minRefreshableVersion="3" recordCount="10" xr:uid="{00000000-000A-0000-FFFF-FFFF07000000}">
  <cacheSource type="worksheet">
    <worksheetSource ref="P4:Q14" sheet="Ex10" r:id="rId2"/>
  </cacheSource>
  <cacheFields count="2">
    <cacheField name="PESSOA" numFmtId="0">
      <sharedItems count="10">
        <s v="Lucas"/>
        <s v="Júlia"/>
        <s v="Ana"/>
        <s v="Rafael"/>
        <s v="Cecília"/>
        <s v="Pedro"/>
        <s v="Camila"/>
        <s v="Renan"/>
        <s v="Tiago"/>
        <s v="Isabela"/>
      </sharedItems>
    </cacheField>
    <cacheField name="Lucas" numFmtId="0">
      <sharedItems containsString="0" containsBlank="1" containsNumber="1" containsInteger="1" minValue="0" maxValue="2"/>
    </cacheField>
  </cacheFields>
  <extLst>
    <ext xmlns:x14="http://schemas.microsoft.com/office/spreadsheetml/2009/9/main" uri="{725AE2AE-9491-48be-B2B4-4EB974FC3084}">
      <x14:pivotCacheDefinition pivotCacheId="3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rine Lago" refreshedDate="44847.536234259256" createdVersion="8" refreshedVersion="8" minRefreshableVersion="3" recordCount="10" xr:uid="{89FE78B8-A28E-4EE4-98AF-941CEF16CA89}">
  <cacheSource type="worksheet">
    <worksheetSource ref="P4:P14" sheet="Passo a passo"/>
  </cacheSource>
  <cacheFields count="1">
    <cacheField name="PESSOA" numFmtId="0">
      <sharedItems count="10">
        <s v="Lucas"/>
        <s v="Júlia"/>
        <s v="Ana"/>
        <s v="Rafael"/>
        <s v="Cecília"/>
        <s v="Pedro"/>
        <s v="Camila"/>
        <s v="Renan"/>
        <s v="Tiago"/>
        <s v="Isabela"/>
      </sharedItems>
    </cacheField>
  </cacheFields>
  <extLst>
    <ext xmlns:x14="http://schemas.microsoft.com/office/spreadsheetml/2009/9/main" uri="{725AE2AE-9491-48be-B2B4-4EB974FC3084}">
      <x14:pivotCacheDefinition pivotCacheId="76551385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">
  <r>
    <x v="0"/>
    <m/>
  </r>
  <r>
    <x v="1"/>
    <n v="1"/>
  </r>
  <r>
    <x v="2"/>
    <n v="0"/>
  </r>
  <r>
    <x v="3"/>
    <n v="0"/>
  </r>
  <r>
    <x v="4"/>
    <n v="2"/>
  </r>
  <r>
    <x v="5"/>
    <n v="1"/>
  </r>
  <r>
    <x v="6"/>
    <n v="0"/>
  </r>
  <r>
    <x v="7"/>
    <n v="1"/>
  </r>
  <r>
    <x v="8"/>
    <n v="1"/>
  </r>
  <r>
    <x v="9"/>
    <n v="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Tabela dinâmica1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5" indent="0" outline="1" outlineData="1" multipleFieldFilters="0">
  <location ref="P39:P40" firstHeaderRow="1" firstDataRow="1" firstDataCol="1"/>
  <pivotFields count="2">
    <pivotField axis="axisRow" showAll="0">
      <items count="11">
        <item h="1" x="0"/>
        <item h="1" x="5"/>
        <item h="1" x="2"/>
        <item h="1" x="6"/>
        <item h="1" x="4"/>
        <item h="1" x="9"/>
        <item x="1"/>
        <item h="1" x="3"/>
        <item h="1" x="7"/>
        <item h="1" x="8"/>
        <item t="default"/>
      </items>
    </pivotField>
    <pivotField showAll="0"/>
  </pivotFields>
  <rowFields count="1">
    <field x="0"/>
  </rowFields>
  <rowItems count="1">
    <i>
      <x v="6"/>
    </i>
  </rowItems>
  <colItems count="1">
    <i/>
  </colItems>
  <formats count="6">
    <format dxfId="5">
      <pivotArea type="all" dataOnly="0" outline="0" fieldPosition="0"/>
    </format>
    <format dxfId="4">
      <pivotArea field="0" type="button" dataOnly="0" labelOnly="1" outline="0" axis="axisRow" fieldPosition="0"/>
    </format>
    <format dxfId="3">
      <pivotArea dataOnly="0" labelOnly="1" fieldPosition="0">
        <references count="1">
          <reference field="0" count="0"/>
        </references>
      </pivotArea>
    </format>
    <format dxfId="2">
      <pivotArea type="all" dataOnly="0" outline="0" fieldPosition="0"/>
    </format>
    <format dxfId="1">
      <pivotArea field="0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PESSOA" xr10:uid="{00000000-0013-0000-FFFF-FFFF01000000}" sourceName="PESSOA">
  <pivotTables>
    <pivotTable tabId="1" name="Tabela dinâmica1"/>
  </pivotTables>
  <data>
    <tabular pivotCacheId="3">
      <items count="10">
        <i x="2"/>
        <i x="6"/>
        <i x="4"/>
        <i x="9"/>
        <i x="1" s="1"/>
        <i x="0"/>
        <i x="5"/>
        <i x="3"/>
        <i x="7"/>
        <i x="8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PESSOA1" xr10:uid="{A573191A-5085-4B7A-9215-04920CD5EB2E}" sourceName="PESSOA">
  <data>
    <tabular pivotCacheId="765513851">
      <items count="10">
        <i x="2"/>
        <i x="6"/>
        <i x="4"/>
        <i x="9"/>
        <i x="1"/>
        <i x="0" s="1"/>
        <i x="5"/>
        <i x="3"/>
        <i x="7"/>
        <i x="8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PESSOA" xr10:uid="{00000000-0014-0000-FFFF-FFFF01000000}" cache="SegmentaçãodeDados_PESSOA" caption="Selecione uma pessoa" style="SlicerStyleOther2 2" rowHeight="324000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PESSOA 1" xr10:uid="{C24494BC-DAB8-422F-8446-8FD19B7CB04C}" cache="SegmentaçãodeDados_PESSOA1" caption="Selecione a pessoa" rowHeight="234950"/>
</slicer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07/relationships/slicer" Target="../slicers/slicer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O4:BQ40"/>
  <sheetViews>
    <sheetView showGridLines="0" zoomScale="90" zoomScaleNormal="90" workbookViewId="0">
      <selection activeCell="Q23" sqref="Q23"/>
    </sheetView>
  </sheetViews>
  <sheetFormatPr defaultRowHeight="15" x14ac:dyDescent="0.25"/>
  <cols>
    <col min="15" max="15" width="3.140625" customWidth="1"/>
    <col min="16" max="16" width="18.140625" bestFit="1" customWidth="1"/>
    <col min="17" max="27" width="9.140625" customWidth="1"/>
    <col min="28" max="28" width="3" customWidth="1"/>
    <col min="29" max="29" width="10.85546875" customWidth="1"/>
    <col min="30" max="40" width="9.140625" customWidth="1"/>
    <col min="41" max="41" width="2.7109375" customWidth="1"/>
    <col min="42" max="61" width="9.140625" customWidth="1"/>
    <col min="62" max="62" width="6.28515625" customWidth="1"/>
    <col min="63" max="63" width="2.7109375" customWidth="1"/>
    <col min="64" max="64" width="6.7109375" customWidth="1"/>
    <col min="65" max="65" width="6.42578125" customWidth="1"/>
    <col min="66" max="66" width="5.42578125" customWidth="1"/>
    <col min="67" max="67" width="2.7109375" customWidth="1"/>
    <col min="68" max="68" width="7" customWidth="1"/>
    <col min="69" max="69" width="6.7109375" customWidth="1"/>
  </cols>
  <sheetData>
    <row r="4" spans="15:69" x14ac:dyDescent="0.25">
      <c r="P4" s="15" t="s">
        <v>0</v>
      </c>
      <c r="Q4" s="16" t="str">
        <f t="array" ref="Q4:V4">TRANSPOSE($P$5:$P$10)</f>
        <v>Lucas</v>
      </c>
      <c r="R4" s="16" t="str">
        <v>Júlia</v>
      </c>
      <c r="S4" s="16" t="str">
        <v>Ana</v>
      </c>
      <c r="T4" s="16" t="str">
        <v>Rafael</v>
      </c>
      <c r="U4" s="16" t="str">
        <v>Cecília</v>
      </c>
      <c r="V4" s="16" t="str">
        <v>Pedro</v>
      </c>
      <c r="W4" s="16" t="str">
        <f t="array" ref="W4:Z4">TRANSPOSE($P$5:$P$10)</f>
        <v>Lucas</v>
      </c>
      <c r="X4" s="16" t="str">
        <v>Júlia</v>
      </c>
      <c r="Y4" s="16" t="str">
        <v>Ana</v>
      </c>
      <c r="Z4" s="16" t="str">
        <v>Rafael</v>
      </c>
      <c r="AC4" s="15" t="s">
        <v>0</v>
      </c>
      <c r="AD4" s="16" t="str">
        <f t="array" ref="AD4:AI4">TRANSPOSE($P$5:$P$10)</f>
        <v>Lucas</v>
      </c>
      <c r="AE4" s="16" t="str">
        <v>Júlia</v>
      </c>
      <c r="AF4" s="16" t="str">
        <v>Ana</v>
      </c>
      <c r="AG4" s="16" t="str">
        <v>Rafael</v>
      </c>
      <c r="AH4" s="16" t="str">
        <v>Cecília</v>
      </c>
      <c r="AI4" s="16" t="str">
        <v>Pedro</v>
      </c>
      <c r="AJ4" s="16" t="str">
        <f t="array" ref="AJ4:AM4">TRANSPOSE($P$5:$P$10)</f>
        <v>Lucas</v>
      </c>
      <c r="AK4" s="16" t="str">
        <v>Júlia</v>
      </c>
      <c r="AL4" s="16" t="str">
        <v>Ana</v>
      </c>
      <c r="AM4" s="16" t="str">
        <v>Rafael</v>
      </c>
      <c r="AP4" s="25" t="s">
        <v>4</v>
      </c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7"/>
      <c r="BL4" s="28" t="s">
        <v>5</v>
      </c>
      <c r="BM4" s="29"/>
      <c r="BP4" s="28" t="s">
        <v>6</v>
      </c>
      <c r="BQ4" s="29"/>
    </row>
    <row r="5" spans="15:69" ht="15" customHeight="1" x14ac:dyDescent="0.25">
      <c r="O5" s="30" t="s">
        <v>50</v>
      </c>
      <c r="P5" s="15" t="s">
        <v>7</v>
      </c>
      <c r="Q5" s="6"/>
      <c r="R5" s="7"/>
      <c r="S5" s="7"/>
      <c r="T5" s="7"/>
      <c r="U5" s="7"/>
      <c r="V5" s="7"/>
      <c r="W5" s="7"/>
      <c r="X5" s="7"/>
      <c r="Y5" s="7"/>
      <c r="Z5" s="7"/>
      <c r="AB5" s="32" t="s">
        <v>8</v>
      </c>
      <c r="AC5" s="15" t="str">
        <f>P5</f>
        <v>Lucas</v>
      </c>
      <c r="AD5" s="6">
        <f>MAX(Q5,INDEX(DadosRelacionamentos,COLUMNS($AD$4:AD$4),ROWS($AC$5:$AC5)))</f>
        <v>0</v>
      </c>
      <c r="AE5" s="7">
        <f>MAX(R5,INDEX(DadosRelacionamentos,COLUMNS($AD$4:AE$4),ROWS($AC$5:$AC5)))</f>
        <v>1</v>
      </c>
      <c r="AF5" s="7">
        <f>MAX(S5,INDEX(DadosRelacionamentos,COLUMNS($AD$4:AF$4),ROWS($AC$5:$AC5)))</f>
        <v>0</v>
      </c>
      <c r="AG5" s="7">
        <f>MAX(T5,INDEX(DadosRelacionamentos,COLUMNS($AD$4:AG$4),ROWS($AC$5:$AC5)))</f>
        <v>0</v>
      </c>
      <c r="AH5" s="7">
        <f>MAX(U5,INDEX(DadosRelacionamentos,COLUMNS($AD$4:AH$4),ROWS($AC$5:$AC5)))</f>
        <v>2</v>
      </c>
      <c r="AI5" s="7">
        <f>MAX(V5,INDEX(DadosRelacionamentos,COLUMNS($AD$4:AI$4),ROWS($AC$5:$AC5)))</f>
        <v>1</v>
      </c>
      <c r="AJ5" s="7">
        <f>MAX(W5,INDEX(DadosRelacionamentos,COLUMNS($AD$4:AJ$4),ROWS($AC$5:$AC5)))</f>
        <v>0</v>
      </c>
      <c r="AK5" s="7">
        <f>MAX(X5,INDEX(DadosRelacionamentos,COLUMNS($AD$4:AK$4),ROWS($AC$5:$AC5)))</f>
        <v>1</v>
      </c>
      <c r="AL5" s="7">
        <f>MAX(Y5,INDEX(DadosRelacionamentos,COLUMNS($AD$4:AL$4),ROWS($AC$5:$AC5)))</f>
        <v>1</v>
      </c>
      <c r="AM5" s="7">
        <f>MAX(Z5,INDEX(DadosRelacionamentos,COLUMNS($AD$4:AM$4),ROWS($AC$5:$AC5)))</f>
        <v>2</v>
      </c>
      <c r="AP5" s="28" t="s">
        <v>10</v>
      </c>
      <c r="AQ5" s="29"/>
      <c r="AR5" s="28" t="s">
        <v>11</v>
      </c>
      <c r="AS5" s="29"/>
      <c r="AT5" s="28" t="s">
        <v>12</v>
      </c>
      <c r="AU5" s="29"/>
      <c r="AV5" s="28" t="s">
        <v>13</v>
      </c>
      <c r="AW5" s="29"/>
      <c r="AX5" s="28" t="s">
        <v>14</v>
      </c>
      <c r="AY5" s="29"/>
      <c r="AZ5" s="28" t="s">
        <v>15</v>
      </c>
      <c r="BA5" s="29"/>
      <c r="BB5" s="28" t="s">
        <v>16</v>
      </c>
      <c r="BC5" s="29"/>
      <c r="BD5" s="28" t="s">
        <v>17</v>
      </c>
      <c r="BE5" s="29"/>
      <c r="BF5" s="28" t="s">
        <v>18</v>
      </c>
      <c r="BG5" s="29"/>
      <c r="BH5" s="28" t="s">
        <v>19</v>
      </c>
      <c r="BI5" s="29"/>
      <c r="BL5" s="34" t="str">
        <f>"Relação "&amp;BL7</f>
        <v>Relação 2</v>
      </c>
      <c r="BM5" s="35"/>
      <c r="BP5" s="34" t="str">
        <f>"Relação "&amp;BP7</f>
        <v>Relação 2</v>
      </c>
      <c r="BQ5" s="35"/>
    </row>
    <row r="6" spans="15:69" x14ac:dyDescent="0.25">
      <c r="O6" s="31"/>
      <c r="P6" s="15" t="s">
        <v>20</v>
      </c>
      <c r="Q6" s="8">
        <v>1</v>
      </c>
      <c r="R6" s="6"/>
      <c r="S6" s="7"/>
      <c r="T6" s="7"/>
      <c r="U6" s="7"/>
      <c r="V6" s="7"/>
      <c r="W6" s="7"/>
      <c r="X6" s="7"/>
      <c r="Y6" s="7"/>
      <c r="Z6" s="7"/>
      <c r="AB6" s="33"/>
      <c r="AC6" s="15" t="str">
        <f t="shared" ref="AC6:AC14" si="0">P6</f>
        <v>Júlia</v>
      </c>
      <c r="AD6" s="8">
        <f>MAX(Q6,INDEX(DadosRelacionamentos,COLUMNS($AD$4:AD$4),ROWS($AC$5:$AC6)))</f>
        <v>1</v>
      </c>
      <c r="AE6" s="6">
        <f>MAX(R6,INDEX(DadosRelacionamentos,COLUMNS($AD$4:AE$4),ROWS($AC$5:$AC6)))</f>
        <v>0</v>
      </c>
      <c r="AF6" s="7">
        <f>MAX(S6,INDEX(DadosRelacionamentos,COLUMNS($AD$4:AF$4),ROWS($AC$5:$AC6)))</f>
        <v>2</v>
      </c>
      <c r="AG6" s="7">
        <f>MAX(T6,INDEX(DadosRelacionamentos,COLUMNS($AD$4:AG$4),ROWS($AC$5:$AC6)))</f>
        <v>1</v>
      </c>
      <c r="AH6" s="7">
        <f>MAX(U6,INDEX(DadosRelacionamentos,COLUMNS($AD$4:AH$4),ROWS($AC$5:$AC6)))</f>
        <v>1</v>
      </c>
      <c r="AI6" s="7">
        <f>MAX(V6,INDEX(DadosRelacionamentos,COLUMNS($AD$4:AI$4),ROWS($AC$5:$AC6)))</f>
        <v>0</v>
      </c>
      <c r="AJ6" s="7">
        <f>MAX(W6,INDEX(DadosRelacionamentos,COLUMNS($AD$4:AJ$4),ROWS($AC$5:$AC6)))</f>
        <v>0</v>
      </c>
      <c r="AK6" s="7">
        <f>MAX(X6,INDEX(DadosRelacionamentos,COLUMNS($AD$4:AK$4),ROWS($AC$5:$AC6)))</f>
        <v>2</v>
      </c>
      <c r="AL6" s="7">
        <f>MAX(Y6,INDEX(DadosRelacionamentos,COLUMNS($AD$4:AL$4),ROWS($AC$5:$AC6)))</f>
        <v>2</v>
      </c>
      <c r="AM6" s="7">
        <f>MAX(Z6,INDEX(DadosRelacionamentos,COLUMNS($AD$4:AM$4),ROWS($AC$5:$AC6)))</f>
        <v>0</v>
      </c>
      <c r="AP6" s="16" t="s">
        <v>22</v>
      </c>
      <c r="AQ6" s="16" t="s">
        <v>23</v>
      </c>
      <c r="AR6" s="16" t="s">
        <v>22</v>
      </c>
      <c r="AS6" s="16" t="s">
        <v>23</v>
      </c>
      <c r="AT6" s="16" t="s">
        <v>22</v>
      </c>
      <c r="AU6" s="16" t="s">
        <v>23</v>
      </c>
      <c r="AV6" s="16" t="s">
        <v>22</v>
      </c>
      <c r="AW6" s="16" t="s">
        <v>23</v>
      </c>
      <c r="AX6" s="16" t="s">
        <v>22</v>
      </c>
      <c r="AY6" s="16" t="s">
        <v>23</v>
      </c>
      <c r="AZ6" s="16" t="s">
        <v>22</v>
      </c>
      <c r="BA6" s="16" t="s">
        <v>23</v>
      </c>
      <c r="BB6" s="16" t="s">
        <v>22</v>
      </c>
      <c r="BC6" s="16" t="s">
        <v>23</v>
      </c>
      <c r="BD6" s="16" t="s">
        <v>22</v>
      </c>
      <c r="BE6" s="16" t="s">
        <v>23</v>
      </c>
      <c r="BF6" s="16" t="s">
        <v>22</v>
      </c>
      <c r="BG6" s="16" t="s">
        <v>23</v>
      </c>
      <c r="BH6" s="16" t="s">
        <v>22</v>
      </c>
      <c r="BI6" s="16" t="s">
        <v>23</v>
      </c>
      <c r="BL6" s="16" t="s">
        <v>22</v>
      </c>
      <c r="BM6" s="16" t="s">
        <v>23</v>
      </c>
      <c r="BP6" s="16" t="s">
        <v>22</v>
      </c>
      <c r="BQ6" s="16" t="s">
        <v>23</v>
      </c>
    </row>
    <row r="7" spans="15:69" x14ac:dyDescent="0.25">
      <c r="O7" s="31"/>
      <c r="P7" s="15" t="s">
        <v>24</v>
      </c>
      <c r="Q7" s="8">
        <v>0</v>
      </c>
      <c r="R7" s="8">
        <v>2</v>
      </c>
      <c r="S7" s="6"/>
      <c r="T7" s="7"/>
      <c r="U7" s="7"/>
      <c r="V7" s="7"/>
      <c r="W7" s="7"/>
      <c r="X7" s="7"/>
      <c r="Y7" s="7"/>
      <c r="Z7" s="7"/>
      <c r="AB7" s="33"/>
      <c r="AC7" s="15" t="str">
        <f t="shared" si="0"/>
        <v>Ana</v>
      </c>
      <c r="AD7" s="8">
        <f>MAX(Q7,INDEX(DadosRelacionamentos,COLUMNS($AD$4:AD$4),ROWS($AC$5:$AC7)))</f>
        <v>0</v>
      </c>
      <c r="AE7" s="8">
        <f>MAX(R7,INDEX(DadosRelacionamentos,COLUMNS($AD$4:AE$4),ROWS($AC$5:$AC7)))</f>
        <v>2</v>
      </c>
      <c r="AF7" s="6">
        <f>MAX(S7,INDEX(DadosRelacionamentos,COLUMNS($AD$4:AF$4),ROWS($AC$5:$AC7)))</f>
        <v>0</v>
      </c>
      <c r="AG7" s="7">
        <f>MAX(T7,INDEX(DadosRelacionamentos,COLUMNS($AD$4:AG$4),ROWS($AC$5:$AC7)))</f>
        <v>1</v>
      </c>
      <c r="AH7" s="7">
        <f>MAX(U7,INDEX(DadosRelacionamentos,COLUMNS($AD$4:AH$4),ROWS($AC$5:$AC7)))</f>
        <v>2</v>
      </c>
      <c r="AI7" s="7">
        <f>MAX(V7,INDEX(DadosRelacionamentos,COLUMNS($AD$4:AI$4),ROWS($AC$5:$AC7)))</f>
        <v>1</v>
      </c>
      <c r="AJ7" s="7">
        <f>MAX(W7,INDEX(DadosRelacionamentos,COLUMNS($AD$4:AJ$4),ROWS($AC$5:$AC7)))</f>
        <v>1</v>
      </c>
      <c r="AK7" s="7">
        <f>MAX(X7,INDEX(DadosRelacionamentos,COLUMNS($AD$4:AK$4),ROWS($AC$5:$AC7)))</f>
        <v>1</v>
      </c>
      <c r="AL7" s="7">
        <f>MAX(Y7,INDEX(DadosRelacionamentos,COLUMNS($AD$4:AL$4),ROWS($AC$5:$AC7)))</f>
        <v>2</v>
      </c>
      <c r="AM7" s="7">
        <f>MAX(Z7,INDEX(DadosRelacionamentos,COLUMNS($AD$4:AM$4),ROWS($AC$5:$AC7)))</f>
        <v>1</v>
      </c>
      <c r="AP7" s="9">
        <v>1</v>
      </c>
      <c r="AQ7" s="9">
        <v>1</v>
      </c>
      <c r="AR7" s="9">
        <v>2</v>
      </c>
      <c r="AS7" s="9">
        <v>2</v>
      </c>
      <c r="AT7" s="9">
        <v>3</v>
      </c>
      <c r="AU7" s="9">
        <v>3</v>
      </c>
      <c r="AV7" s="9">
        <v>4</v>
      </c>
      <c r="AW7" s="9">
        <v>4</v>
      </c>
      <c r="AX7" s="9">
        <v>5</v>
      </c>
      <c r="AY7" s="9">
        <v>5</v>
      </c>
      <c r="AZ7" s="9">
        <v>6</v>
      </c>
      <c r="BA7" s="9">
        <v>6</v>
      </c>
      <c r="BB7" s="9">
        <v>7</v>
      </c>
      <c r="BC7" s="9">
        <v>7</v>
      </c>
      <c r="BD7" s="9">
        <v>8</v>
      </c>
      <c r="BE7" s="9">
        <v>8</v>
      </c>
      <c r="BF7" s="9">
        <v>9</v>
      </c>
      <c r="BG7" s="9">
        <v>9</v>
      </c>
      <c r="BH7" s="9">
        <v>10</v>
      </c>
      <c r="BI7" s="9">
        <v>10</v>
      </c>
      <c r="BL7" s="8">
        <f>$AD$23</f>
        <v>2</v>
      </c>
      <c r="BM7" s="8">
        <f>$AD$23</f>
        <v>2</v>
      </c>
      <c r="BP7" s="8">
        <f>$AD$23</f>
        <v>2</v>
      </c>
      <c r="BQ7" s="8">
        <f>$AD$23</f>
        <v>2</v>
      </c>
    </row>
    <row r="8" spans="15:69" x14ac:dyDescent="0.25">
      <c r="O8" s="31"/>
      <c r="P8" s="15" t="s">
        <v>25</v>
      </c>
      <c r="Q8" s="8">
        <v>0</v>
      </c>
      <c r="R8" s="8">
        <v>1</v>
      </c>
      <c r="S8" s="8">
        <v>1</v>
      </c>
      <c r="T8" s="6"/>
      <c r="U8" s="7"/>
      <c r="V8" s="7"/>
      <c r="W8" s="7"/>
      <c r="X8" s="7"/>
      <c r="Y8" s="7"/>
      <c r="Z8" s="7"/>
      <c r="AB8" s="33"/>
      <c r="AC8" s="15" t="str">
        <f t="shared" si="0"/>
        <v>Rafael</v>
      </c>
      <c r="AD8" s="8">
        <f>MAX(Q8,INDEX(DadosRelacionamentos,COLUMNS($AD$4:AD$4),ROWS($AC$5:$AC8)))</f>
        <v>0</v>
      </c>
      <c r="AE8" s="8">
        <f>MAX(R8,INDEX(DadosRelacionamentos,COLUMNS($AD$4:AE$4),ROWS($AC$5:$AC8)))</f>
        <v>1</v>
      </c>
      <c r="AF8" s="8">
        <f>MAX(S8,INDEX(DadosRelacionamentos,COLUMNS($AD$4:AF$4),ROWS($AC$5:$AC8)))</f>
        <v>1</v>
      </c>
      <c r="AG8" s="6">
        <f>MAX(T8,INDEX(DadosRelacionamentos,COLUMNS($AD$4:AG$4),ROWS($AC$5:$AC8)))</f>
        <v>0</v>
      </c>
      <c r="AH8" s="7">
        <f>MAX(U8,INDEX(DadosRelacionamentos,COLUMNS($AD$4:AH$4),ROWS($AC$5:$AC8)))</f>
        <v>1</v>
      </c>
      <c r="AI8" s="7">
        <f>MAX(V8,INDEX(DadosRelacionamentos,COLUMNS($AD$4:AI$4),ROWS($AC$5:$AC8)))</f>
        <v>2</v>
      </c>
      <c r="AJ8" s="7">
        <f>MAX(W8,INDEX(DadosRelacionamentos,COLUMNS($AD$4:AJ$4),ROWS($AC$5:$AC8)))</f>
        <v>0</v>
      </c>
      <c r="AK8" s="7">
        <f>MAX(X8,INDEX(DadosRelacionamentos,COLUMNS($AD$4:AK$4),ROWS($AC$5:$AC8)))</f>
        <v>1</v>
      </c>
      <c r="AL8" s="7">
        <f>MAX(Y8,INDEX(DadosRelacionamentos,COLUMNS($AD$4:AL$4),ROWS($AC$5:$AC8)))</f>
        <v>0</v>
      </c>
      <c r="AM8" s="7">
        <f>MAX(Z8,INDEX(DadosRelacionamentos,COLUMNS($AD$4:AM$4),ROWS($AC$5:$AC8)))</f>
        <v>1</v>
      </c>
      <c r="AO8" s="16" t="s">
        <v>22</v>
      </c>
      <c r="AP8" s="10" t="e">
        <f t="shared" ref="AP8:AY17" si="1">INDEX(lstPontos,IF($AO8="x",AP$7,$AO8),MATCH(AP$6,$AG$18:$AH$18,0))</f>
        <v>#NAME?</v>
      </c>
      <c r="AQ8" s="10" t="e">
        <f t="shared" si="1"/>
        <v>#NAME?</v>
      </c>
      <c r="AR8" s="10" t="e">
        <f t="shared" si="1"/>
        <v>#NAME?</v>
      </c>
      <c r="AS8" s="10" t="e">
        <f t="shared" si="1"/>
        <v>#NAME?</v>
      </c>
      <c r="AT8" s="10" t="e">
        <f t="shared" si="1"/>
        <v>#NAME?</v>
      </c>
      <c r="AU8" s="10" t="e">
        <f t="shared" si="1"/>
        <v>#NAME?</v>
      </c>
      <c r="AV8" s="10" t="e">
        <f t="shared" si="1"/>
        <v>#NAME?</v>
      </c>
      <c r="AW8" s="10" t="e">
        <f t="shared" si="1"/>
        <v>#NAME?</v>
      </c>
      <c r="AX8" s="10" t="e">
        <f t="shared" si="1"/>
        <v>#NAME?</v>
      </c>
      <c r="AY8" s="10" t="e">
        <f t="shared" si="1"/>
        <v>#NAME?</v>
      </c>
      <c r="AZ8" s="10" t="e">
        <f t="shared" ref="AZ8:BI17" si="2">INDEX(lstPontos,IF($AO8="x",AZ$7,$AO8),MATCH(AZ$6,$AG$18:$AH$18,0))</f>
        <v>#NAME?</v>
      </c>
      <c r="BA8" s="10" t="e">
        <f t="shared" si="2"/>
        <v>#NAME?</v>
      </c>
      <c r="BB8" s="10" t="e">
        <f t="shared" si="2"/>
        <v>#NAME?</v>
      </c>
      <c r="BC8" s="10" t="e">
        <f t="shared" si="2"/>
        <v>#NAME?</v>
      </c>
      <c r="BD8" s="10" t="e">
        <f t="shared" si="2"/>
        <v>#NAME?</v>
      </c>
      <c r="BE8" s="10" t="e">
        <f t="shared" si="2"/>
        <v>#NAME?</v>
      </c>
      <c r="BF8" s="10" t="e">
        <f t="shared" si="2"/>
        <v>#NAME?</v>
      </c>
      <c r="BG8" s="10" t="e">
        <f t="shared" si="2"/>
        <v>#NAME?</v>
      </c>
      <c r="BH8" s="10" t="e">
        <f t="shared" si="2"/>
        <v>#NAME?</v>
      </c>
      <c r="BI8" s="10" t="e">
        <f t="shared" si="2"/>
        <v>#NAME?</v>
      </c>
      <c r="BK8" s="16">
        <v>1</v>
      </c>
      <c r="BL8" s="10" t="e">
        <f t="shared" ref="BL8:BM27" si="3">IF(INDEX(DadosRelacionamentosEspelho,BL$7,$BK8)=1,INDEX(lstPontos,IF($AO8="x",BL$7,$AO8),MATCH(BL$6,$AG$18:$AH$18,0)),NA())</f>
        <v>#NAME?</v>
      </c>
      <c r="BM8" s="10" t="e">
        <f t="shared" si="3"/>
        <v>#NAME?</v>
      </c>
      <c r="BO8" s="16">
        <v>1</v>
      </c>
      <c r="BP8" s="10" t="e">
        <f t="shared" ref="BP8:BP27" si="4">IF(INDEX(DadosRelacionamentosEspelho,BL$7,$BK8)=2,INDEX(lstPontos,IF($AO8="x",BL$7,$AO8),MATCH(BL$6,$AG$18:$AH$18,0)),NA())</f>
        <v>#N/A</v>
      </c>
      <c r="BQ8" s="10" t="e">
        <f t="shared" ref="BQ8:BQ27" si="5">IF(INDEX(DadosRelacionamentosEspelho,BM$7,$BK8)=2,INDEX(lstPontos,IF($AO8="x",BM$7,$AO8),MATCH(BM$6,$AG$18:$AH$18,0)),NA())</f>
        <v>#N/A</v>
      </c>
    </row>
    <row r="9" spans="15:69" x14ac:dyDescent="0.25">
      <c r="O9" s="31"/>
      <c r="P9" s="15" t="s">
        <v>26</v>
      </c>
      <c r="Q9" s="8">
        <v>2</v>
      </c>
      <c r="R9" s="8">
        <v>1</v>
      </c>
      <c r="S9" s="8">
        <v>2</v>
      </c>
      <c r="T9" s="8">
        <v>1</v>
      </c>
      <c r="U9" s="6"/>
      <c r="V9" s="7"/>
      <c r="W9" s="7"/>
      <c r="X9" s="7"/>
      <c r="Y9" s="7"/>
      <c r="Z9" s="7"/>
      <c r="AB9" s="33"/>
      <c r="AC9" s="15" t="str">
        <f t="shared" si="0"/>
        <v>Cecília</v>
      </c>
      <c r="AD9" s="8">
        <f>MAX(Q9,INDEX(DadosRelacionamentos,COLUMNS($AD$4:AD$4),ROWS($AC$5:$AC9)))</f>
        <v>2</v>
      </c>
      <c r="AE9" s="8">
        <f>MAX(R9,INDEX(DadosRelacionamentos,COLUMNS($AD$4:AE$4),ROWS($AC$5:$AC9)))</f>
        <v>1</v>
      </c>
      <c r="AF9" s="8">
        <f>MAX(S9,INDEX(DadosRelacionamentos,COLUMNS($AD$4:AF$4),ROWS($AC$5:$AC9)))</f>
        <v>2</v>
      </c>
      <c r="AG9" s="8">
        <f>MAX(T9,INDEX(DadosRelacionamentos,COLUMNS($AD$4:AG$4),ROWS($AC$5:$AC9)))</f>
        <v>1</v>
      </c>
      <c r="AH9" s="6">
        <f>MAX(U9,INDEX(DadosRelacionamentos,COLUMNS($AD$4:AH$4),ROWS($AC$5:$AC9)))</f>
        <v>0</v>
      </c>
      <c r="AI9" s="7">
        <f>MAX(V9,INDEX(DadosRelacionamentos,COLUMNS($AD$4:AI$4),ROWS($AC$5:$AC9)))</f>
        <v>1</v>
      </c>
      <c r="AJ9" s="7">
        <f>MAX(W9,INDEX(DadosRelacionamentos,COLUMNS($AD$4:AJ$4),ROWS($AC$5:$AC9)))</f>
        <v>2</v>
      </c>
      <c r="AK9" s="7">
        <f>MAX(X9,INDEX(DadosRelacionamentos,COLUMNS($AD$4:AK$4),ROWS($AC$5:$AC9)))</f>
        <v>1</v>
      </c>
      <c r="AL9" s="7">
        <f>MAX(Y9,INDEX(DadosRelacionamentos,COLUMNS($AD$4:AL$4),ROWS($AC$5:$AC9)))</f>
        <v>2</v>
      </c>
      <c r="AM9" s="7">
        <f>MAX(Z9,INDEX(DadosRelacionamentos,COLUMNS($AD$4:AM$4),ROWS($AC$5:$AC9)))</f>
        <v>2</v>
      </c>
      <c r="AO9" s="16">
        <v>1</v>
      </c>
      <c r="AP9" s="10" t="e">
        <f t="shared" si="1"/>
        <v>#NAME?</v>
      </c>
      <c r="AQ9" s="10" t="e">
        <f t="shared" si="1"/>
        <v>#NAME?</v>
      </c>
      <c r="AR9" s="10" t="e">
        <f t="shared" si="1"/>
        <v>#NAME?</v>
      </c>
      <c r="AS9" s="10" t="e">
        <f t="shared" si="1"/>
        <v>#NAME?</v>
      </c>
      <c r="AT9" s="10" t="e">
        <f t="shared" si="1"/>
        <v>#NAME?</v>
      </c>
      <c r="AU9" s="10" t="e">
        <f t="shared" si="1"/>
        <v>#NAME?</v>
      </c>
      <c r="AV9" s="10" t="e">
        <f t="shared" si="1"/>
        <v>#NAME?</v>
      </c>
      <c r="AW9" s="10" t="e">
        <f t="shared" si="1"/>
        <v>#NAME?</v>
      </c>
      <c r="AX9" s="10" t="e">
        <f t="shared" si="1"/>
        <v>#NAME?</v>
      </c>
      <c r="AY9" s="10" t="e">
        <f t="shared" si="1"/>
        <v>#NAME?</v>
      </c>
      <c r="AZ9" s="10" t="e">
        <f t="shared" si="2"/>
        <v>#NAME?</v>
      </c>
      <c r="BA9" s="10" t="e">
        <f t="shared" si="2"/>
        <v>#NAME?</v>
      </c>
      <c r="BB9" s="10" t="e">
        <f t="shared" si="2"/>
        <v>#NAME?</v>
      </c>
      <c r="BC9" s="10" t="e">
        <f t="shared" si="2"/>
        <v>#NAME?</v>
      </c>
      <c r="BD9" s="10" t="e">
        <f t="shared" si="2"/>
        <v>#NAME?</v>
      </c>
      <c r="BE9" s="10" t="e">
        <f t="shared" si="2"/>
        <v>#NAME?</v>
      </c>
      <c r="BF9" s="10" t="e">
        <f t="shared" si="2"/>
        <v>#NAME?</v>
      </c>
      <c r="BG9" s="10" t="e">
        <f t="shared" si="2"/>
        <v>#NAME?</v>
      </c>
      <c r="BH9" s="10" t="e">
        <f t="shared" si="2"/>
        <v>#NAME?</v>
      </c>
      <c r="BI9" s="10" t="e">
        <f t="shared" si="2"/>
        <v>#NAME?</v>
      </c>
      <c r="BK9" s="16">
        <v>1</v>
      </c>
      <c r="BL9" s="10" t="e">
        <f t="shared" si="3"/>
        <v>#NAME?</v>
      </c>
      <c r="BM9" s="10" t="e">
        <f t="shared" si="3"/>
        <v>#NAME?</v>
      </c>
      <c r="BO9" s="16">
        <v>1</v>
      </c>
      <c r="BP9" s="10" t="e">
        <f t="shared" si="4"/>
        <v>#N/A</v>
      </c>
      <c r="BQ9" s="10" t="e">
        <f t="shared" si="5"/>
        <v>#N/A</v>
      </c>
    </row>
    <row r="10" spans="15:69" x14ac:dyDescent="0.25">
      <c r="O10" s="31"/>
      <c r="P10" s="15" t="s">
        <v>28</v>
      </c>
      <c r="Q10" s="8">
        <v>1</v>
      </c>
      <c r="R10" s="8">
        <v>0</v>
      </c>
      <c r="S10" s="8">
        <v>1</v>
      </c>
      <c r="T10" s="8">
        <v>2</v>
      </c>
      <c r="U10" s="8">
        <v>1</v>
      </c>
      <c r="V10" s="6"/>
      <c r="W10" s="7"/>
      <c r="X10" s="7"/>
      <c r="Y10" s="7"/>
      <c r="Z10" s="7"/>
      <c r="AB10" s="33"/>
      <c r="AC10" s="15" t="str">
        <f t="shared" si="0"/>
        <v>Pedro</v>
      </c>
      <c r="AD10" s="8">
        <f>MAX(Q10,INDEX(DadosRelacionamentos,COLUMNS($AD$4:AD$4),ROWS($AC$5:$AC10)))</f>
        <v>1</v>
      </c>
      <c r="AE10" s="8">
        <f>MAX(R10,INDEX(DadosRelacionamentos,COLUMNS($AD$4:AE$4),ROWS($AC$5:$AC10)))</f>
        <v>0</v>
      </c>
      <c r="AF10" s="8">
        <f>MAX(S10,INDEX(DadosRelacionamentos,COLUMNS($AD$4:AF$4),ROWS($AC$5:$AC10)))</f>
        <v>1</v>
      </c>
      <c r="AG10" s="8">
        <f>MAX(T10,INDEX(DadosRelacionamentos,COLUMNS($AD$4:AG$4),ROWS($AC$5:$AC10)))</f>
        <v>2</v>
      </c>
      <c r="AH10" s="8">
        <f>MAX(U10,INDEX(DadosRelacionamentos,COLUMNS($AD$4:AH$4),ROWS($AC$5:$AC10)))</f>
        <v>1</v>
      </c>
      <c r="AI10" s="6">
        <f>MAX(V10,INDEX(DadosRelacionamentos,COLUMNS($AD$4:AI$4),ROWS($AC$5:$AC10)))</f>
        <v>0</v>
      </c>
      <c r="AJ10" s="7">
        <f>MAX(W10,INDEX(DadosRelacionamentos,COLUMNS($AD$4:AJ$4),ROWS($AC$5:$AC10)))</f>
        <v>1</v>
      </c>
      <c r="AK10" s="7">
        <f>MAX(X10,INDEX(DadosRelacionamentos,COLUMNS($AD$4:AK$4),ROWS($AC$5:$AC10)))</f>
        <v>2</v>
      </c>
      <c r="AL10" s="7">
        <f>MAX(Y10,INDEX(DadosRelacionamentos,COLUMNS($AD$4:AL$4),ROWS($AC$5:$AC10)))</f>
        <v>2</v>
      </c>
      <c r="AM10" s="7">
        <f>MAX(Z10,INDEX(DadosRelacionamentos,COLUMNS($AD$4:AM$4),ROWS($AC$5:$AC10)))</f>
        <v>1</v>
      </c>
      <c r="AO10" s="16" t="s">
        <v>22</v>
      </c>
      <c r="AP10" s="10" t="e">
        <f t="shared" si="1"/>
        <v>#NAME?</v>
      </c>
      <c r="AQ10" s="10" t="e">
        <f t="shared" si="1"/>
        <v>#NAME?</v>
      </c>
      <c r="AR10" s="10" t="e">
        <f t="shared" si="1"/>
        <v>#NAME?</v>
      </c>
      <c r="AS10" s="10" t="e">
        <f t="shared" si="1"/>
        <v>#NAME?</v>
      </c>
      <c r="AT10" s="10" t="e">
        <f t="shared" si="1"/>
        <v>#NAME?</v>
      </c>
      <c r="AU10" s="10" t="e">
        <f t="shared" si="1"/>
        <v>#NAME?</v>
      </c>
      <c r="AV10" s="10" t="e">
        <f t="shared" si="1"/>
        <v>#NAME?</v>
      </c>
      <c r="AW10" s="10" t="e">
        <f t="shared" si="1"/>
        <v>#NAME?</v>
      </c>
      <c r="AX10" s="10" t="e">
        <f t="shared" si="1"/>
        <v>#NAME?</v>
      </c>
      <c r="AY10" s="10" t="e">
        <f t="shared" si="1"/>
        <v>#NAME?</v>
      </c>
      <c r="AZ10" s="10" t="e">
        <f t="shared" si="2"/>
        <v>#NAME?</v>
      </c>
      <c r="BA10" s="10" t="e">
        <f t="shared" si="2"/>
        <v>#NAME?</v>
      </c>
      <c r="BB10" s="10" t="e">
        <f t="shared" si="2"/>
        <v>#NAME?</v>
      </c>
      <c r="BC10" s="10" t="e">
        <f t="shared" si="2"/>
        <v>#NAME?</v>
      </c>
      <c r="BD10" s="10" t="e">
        <f t="shared" si="2"/>
        <v>#NAME?</v>
      </c>
      <c r="BE10" s="10" t="e">
        <f t="shared" si="2"/>
        <v>#NAME?</v>
      </c>
      <c r="BF10" s="10" t="e">
        <f t="shared" si="2"/>
        <v>#NAME?</v>
      </c>
      <c r="BG10" s="10" t="e">
        <f t="shared" si="2"/>
        <v>#NAME?</v>
      </c>
      <c r="BH10" s="10" t="e">
        <f t="shared" si="2"/>
        <v>#NAME?</v>
      </c>
      <c r="BI10" s="10" t="e">
        <f t="shared" si="2"/>
        <v>#NAME?</v>
      </c>
      <c r="BK10" s="16">
        <v>2</v>
      </c>
      <c r="BL10" s="10" t="e">
        <f t="shared" si="3"/>
        <v>#N/A</v>
      </c>
      <c r="BM10" s="10" t="e">
        <f t="shared" si="3"/>
        <v>#N/A</v>
      </c>
      <c r="BO10" s="16">
        <v>2</v>
      </c>
      <c r="BP10" s="10" t="e">
        <f t="shared" si="4"/>
        <v>#N/A</v>
      </c>
      <c r="BQ10" s="10" t="e">
        <f t="shared" si="5"/>
        <v>#N/A</v>
      </c>
    </row>
    <row r="11" spans="15:69" x14ac:dyDescent="0.25">
      <c r="O11" s="31"/>
      <c r="P11" s="15" t="s">
        <v>29</v>
      </c>
      <c r="Q11" s="8">
        <v>0</v>
      </c>
      <c r="R11" s="8">
        <v>0</v>
      </c>
      <c r="S11" s="8">
        <v>1</v>
      </c>
      <c r="T11" s="8">
        <v>0</v>
      </c>
      <c r="U11" s="8">
        <v>2</v>
      </c>
      <c r="V11" s="8">
        <v>1</v>
      </c>
      <c r="W11" s="6"/>
      <c r="X11" s="7"/>
      <c r="Y11" s="7"/>
      <c r="Z11" s="7"/>
      <c r="AB11" s="33"/>
      <c r="AC11" s="15" t="str">
        <f t="shared" si="0"/>
        <v>Camila</v>
      </c>
      <c r="AD11" s="8">
        <f>MAX(Q11,INDEX(DadosRelacionamentos,COLUMNS($AD$4:AD$4),ROWS($AC$5:$AC11)))</f>
        <v>0</v>
      </c>
      <c r="AE11" s="8">
        <f>MAX(R11,INDEX(DadosRelacionamentos,COLUMNS($AD$4:AE$4),ROWS($AC$5:$AC11)))</f>
        <v>0</v>
      </c>
      <c r="AF11" s="8">
        <f>MAX(S11,INDEX(DadosRelacionamentos,COLUMNS($AD$4:AF$4),ROWS($AC$5:$AC11)))</f>
        <v>1</v>
      </c>
      <c r="AG11" s="8">
        <f>MAX(T11,INDEX(DadosRelacionamentos,COLUMNS($AD$4:AG$4),ROWS($AC$5:$AC11)))</f>
        <v>0</v>
      </c>
      <c r="AH11" s="8">
        <f>MAX(U11,INDEX(DadosRelacionamentos,COLUMNS($AD$4:AH$4),ROWS($AC$5:$AC11)))</f>
        <v>2</v>
      </c>
      <c r="AI11" s="8">
        <f>MAX(V11,INDEX(DadosRelacionamentos,COLUMNS($AD$4:AI$4),ROWS($AC$5:$AC11)))</f>
        <v>1</v>
      </c>
      <c r="AJ11" s="6">
        <f>MAX(W11,INDEX(DadosRelacionamentos,COLUMNS($AD$4:AJ$4),ROWS($AC$5:$AC11)))</f>
        <v>0</v>
      </c>
      <c r="AK11" s="7">
        <f>MAX(X11,INDEX(DadosRelacionamentos,COLUMNS($AD$4:AK$4),ROWS($AC$5:$AC11)))</f>
        <v>0</v>
      </c>
      <c r="AL11" s="7">
        <f>MAX(Y11,INDEX(DadosRelacionamentos,COLUMNS($AD$4:AL$4),ROWS($AC$5:$AC11)))</f>
        <v>1</v>
      </c>
      <c r="AM11" s="7">
        <f>MAX(Z11,INDEX(DadosRelacionamentos,COLUMNS($AD$4:AM$4),ROWS($AC$5:$AC11)))</f>
        <v>0</v>
      </c>
      <c r="AO11" s="16">
        <v>2</v>
      </c>
      <c r="AP11" s="10" t="e">
        <f t="shared" si="1"/>
        <v>#NAME?</v>
      </c>
      <c r="AQ11" s="10" t="e">
        <f t="shared" si="1"/>
        <v>#NAME?</v>
      </c>
      <c r="AR11" s="10" t="e">
        <f t="shared" si="1"/>
        <v>#NAME?</v>
      </c>
      <c r="AS11" s="10" t="e">
        <f t="shared" si="1"/>
        <v>#NAME?</v>
      </c>
      <c r="AT11" s="10" t="e">
        <f t="shared" si="1"/>
        <v>#NAME?</v>
      </c>
      <c r="AU11" s="10" t="e">
        <f t="shared" si="1"/>
        <v>#NAME?</v>
      </c>
      <c r="AV11" s="10" t="e">
        <f t="shared" si="1"/>
        <v>#NAME?</v>
      </c>
      <c r="AW11" s="10" t="e">
        <f t="shared" si="1"/>
        <v>#NAME?</v>
      </c>
      <c r="AX11" s="10" t="e">
        <f t="shared" si="1"/>
        <v>#NAME?</v>
      </c>
      <c r="AY11" s="10" t="e">
        <f t="shared" si="1"/>
        <v>#NAME?</v>
      </c>
      <c r="AZ11" s="10" t="e">
        <f t="shared" si="2"/>
        <v>#NAME?</v>
      </c>
      <c r="BA11" s="10" t="e">
        <f t="shared" si="2"/>
        <v>#NAME?</v>
      </c>
      <c r="BB11" s="10" t="e">
        <f t="shared" si="2"/>
        <v>#NAME?</v>
      </c>
      <c r="BC11" s="10" t="e">
        <f t="shared" si="2"/>
        <v>#NAME?</v>
      </c>
      <c r="BD11" s="10" t="e">
        <f t="shared" si="2"/>
        <v>#NAME?</v>
      </c>
      <c r="BE11" s="10" t="e">
        <f t="shared" si="2"/>
        <v>#NAME?</v>
      </c>
      <c r="BF11" s="10" t="e">
        <f t="shared" si="2"/>
        <v>#NAME?</v>
      </c>
      <c r="BG11" s="10" t="e">
        <f t="shared" si="2"/>
        <v>#NAME?</v>
      </c>
      <c r="BH11" s="10" t="e">
        <f t="shared" si="2"/>
        <v>#NAME?</v>
      </c>
      <c r="BI11" s="10" t="e">
        <f t="shared" si="2"/>
        <v>#NAME?</v>
      </c>
      <c r="BK11" s="16">
        <v>2</v>
      </c>
      <c r="BL11" s="10" t="e">
        <f t="shared" si="3"/>
        <v>#N/A</v>
      </c>
      <c r="BM11" s="10" t="e">
        <f t="shared" si="3"/>
        <v>#N/A</v>
      </c>
      <c r="BO11" s="16">
        <v>2</v>
      </c>
      <c r="BP11" s="10" t="e">
        <f t="shared" si="4"/>
        <v>#N/A</v>
      </c>
      <c r="BQ11" s="10" t="e">
        <f t="shared" si="5"/>
        <v>#N/A</v>
      </c>
    </row>
    <row r="12" spans="15:69" x14ac:dyDescent="0.25">
      <c r="O12" s="31"/>
      <c r="P12" s="15" t="s">
        <v>30</v>
      </c>
      <c r="Q12" s="8">
        <v>1</v>
      </c>
      <c r="R12" s="8">
        <v>2</v>
      </c>
      <c r="S12" s="8">
        <v>1</v>
      </c>
      <c r="T12" s="8">
        <v>1</v>
      </c>
      <c r="U12" s="8">
        <v>1</v>
      </c>
      <c r="V12" s="8">
        <v>2</v>
      </c>
      <c r="W12" s="8">
        <v>0</v>
      </c>
      <c r="X12" s="6"/>
      <c r="Y12" s="7"/>
      <c r="Z12" s="7"/>
      <c r="AB12" s="33"/>
      <c r="AC12" s="15" t="str">
        <f t="shared" si="0"/>
        <v>Renan</v>
      </c>
      <c r="AD12" s="8">
        <f>MAX(Q12,INDEX(DadosRelacionamentos,COLUMNS($AD$4:AD$4),ROWS($AC$5:$AC12)))</f>
        <v>1</v>
      </c>
      <c r="AE12" s="8">
        <f>MAX(R12,INDEX(DadosRelacionamentos,COLUMNS($AD$4:AE$4),ROWS($AC$5:$AC12)))</f>
        <v>2</v>
      </c>
      <c r="AF12" s="8">
        <f>MAX(S12,INDEX(DadosRelacionamentos,COLUMNS($AD$4:AF$4),ROWS($AC$5:$AC12)))</f>
        <v>1</v>
      </c>
      <c r="AG12" s="8">
        <f>MAX(T12,INDEX(DadosRelacionamentos,COLUMNS($AD$4:AG$4),ROWS($AC$5:$AC12)))</f>
        <v>1</v>
      </c>
      <c r="AH12" s="8">
        <f>MAX(U12,INDEX(DadosRelacionamentos,COLUMNS($AD$4:AH$4),ROWS($AC$5:$AC12)))</f>
        <v>1</v>
      </c>
      <c r="AI12" s="8">
        <f>MAX(V12,INDEX(DadosRelacionamentos,COLUMNS($AD$4:AI$4),ROWS($AC$5:$AC12)))</f>
        <v>2</v>
      </c>
      <c r="AJ12" s="8">
        <f>MAX(W12,INDEX(DadosRelacionamentos,COLUMNS($AD$4:AJ$4),ROWS($AC$5:$AC12)))</f>
        <v>0</v>
      </c>
      <c r="AK12" s="6">
        <f>MAX(X12,INDEX(DadosRelacionamentos,COLUMNS($AD$4:AK$4),ROWS($AC$5:$AC12)))</f>
        <v>0</v>
      </c>
      <c r="AL12" s="7">
        <f>MAX(Y12,INDEX(DadosRelacionamentos,COLUMNS($AD$4:AL$4),ROWS($AC$5:$AC12)))</f>
        <v>2</v>
      </c>
      <c r="AM12" s="7">
        <f>MAX(Z12,INDEX(DadosRelacionamentos,COLUMNS($AD$4:AM$4),ROWS($AC$5:$AC12)))</f>
        <v>2</v>
      </c>
      <c r="AO12" s="16" t="s">
        <v>22</v>
      </c>
      <c r="AP12" s="10" t="e">
        <f t="shared" si="1"/>
        <v>#NAME?</v>
      </c>
      <c r="AQ12" s="10" t="e">
        <f t="shared" si="1"/>
        <v>#NAME?</v>
      </c>
      <c r="AR12" s="10" t="e">
        <f t="shared" si="1"/>
        <v>#NAME?</v>
      </c>
      <c r="AS12" s="10" t="e">
        <f t="shared" si="1"/>
        <v>#NAME?</v>
      </c>
      <c r="AT12" s="10" t="e">
        <f t="shared" si="1"/>
        <v>#NAME?</v>
      </c>
      <c r="AU12" s="10" t="e">
        <f t="shared" si="1"/>
        <v>#NAME?</v>
      </c>
      <c r="AV12" s="10" t="e">
        <f t="shared" si="1"/>
        <v>#NAME?</v>
      </c>
      <c r="AW12" s="10" t="e">
        <f t="shared" si="1"/>
        <v>#NAME?</v>
      </c>
      <c r="AX12" s="10" t="e">
        <f t="shared" si="1"/>
        <v>#NAME?</v>
      </c>
      <c r="AY12" s="10" t="e">
        <f t="shared" si="1"/>
        <v>#NAME?</v>
      </c>
      <c r="AZ12" s="10" t="e">
        <f t="shared" si="2"/>
        <v>#NAME?</v>
      </c>
      <c r="BA12" s="10" t="e">
        <f t="shared" si="2"/>
        <v>#NAME?</v>
      </c>
      <c r="BB12" s="10" t="e">
        <f t="shared" si="2"/>
        <v>#NAME?</v>
      </c>
      <c r="BC12" s="10" t="e">
        <f t="shared" si="2"/>
        <v>#NAME?</v>
      </c>
      <c r="BD12" s="10" t="e">
        <f t="shared" si="2"/>
        <v>#NAME?</v>
      </c>
      <c r="BE12" s="10" t="e">
        <f t="shared" si="2"/>
        <v>#NAME?</v>
      </c>
      <c r="BF12" s="10" t="e">
        <f t="shared" si="2"/>
        <v>#NAME?</v>
      </c>
      <c r="BG12" s="10" t="e">
        <f t="shared" si="2"/>
        <v>#NAME?</v>
      </c>
      <c r="BH12" s="10" t="e">
        <f t="shared" si="2"/>
        <v>#NAME?</v>
      </c>
      <c r="BI12" s="10" t="e">
        <f t="shared" si="2"/>
        <v>#NAME?</v>
      </c>
      <c r="BK12" s="16">
        <v>3</v>
      </c>
      <c r="BL12" s="10" t="e">
        <f t="shared" si="3"/>
        <v>#N/A</v>
      </c>
      <c r="BM12" s="10" t="e">
        <f t="shared" si="3"/>
        <v>#N/A</v>
      </c>
      <c r="BO12" s="16">
        <v>3</v>
      </c>
      <c r="BP12" s="10" t="e">
        <f t="shared" si="4"/>
        <v>#NAME?</v>
      </c>
      <c r="BQ12" s="10" t="e">
        <f t="shared" si="5"/>
        <v>#NAME?</v>
      </c>
    </row>
    <row r="13" spans="15:69" x14ac:dyDescent="0.25">
      <c r="O13" s="31"/>
      <c r="P13" s="15" t="s">
        <v>31</v>
      </c>
      <c r="Q13" s="8">
        <v>1</v>
      </c>
      <c r="R13" s="8">
        <v>2</v>
      </c>
      <c r="S13" s="8">
        <v>2</v>
      </c>
      <c r="T13" s="8">
        <v>0</v>
      </c>
      <c r="U13" s="8">
        <v>2</v>
      </c>
      <c r="V13" s="8">
        <v>2</v>
      </c>
      <c r="W13" s="8">
        <v>1</v>
      </c>
      <c r="X13" s="8">
        <v>2</v>
      </c>
      <c r="Y13" s="6"/>
      <c r="Z13" s="7"/>
      <c r="AB13" s="33"/>
      <c r="AC13" s="15" t="str">
        <f t="shared" si="0"/>
        <v>Tiago</v>
      </c>
      <c r="AD13" s="8">
        <f>MAX(Q13,INDEX(DadosRelacionamentos,COLUMNS($AD$4:AD$4),ROWS($AC$5:$AC13)))</f>
        <v>1</v>
      </c>
      <c r="AE13" s="8">
        <f>MAX(R13,INDEX(DadosRelacionamentos,COLUMNS($AD$4:AE$4),ROWS($AC$5:$AC13)))</f>
        <v>2</v>
      </c>
      <c r="AF13" s="8">
        <f>MAX(S13,INDEX(DadosRelacionamentos,COLUMNS($AD$4:AF$4),ROWS($AC$5:$AC13)))</f>
        <v>2</v>
      </c>
      <c r="AG13" s="8">
        <f>MAX(T13,INDEX(DadosRelacionamentos,COLUMNS($AD$4:AG$4),ROWS($AC$5:$AC13)))</f>
        <v>0</v>
      </c>
      <c r="AH13" s="8">
        <f>MAX(U13,INDEX(DadosRelacionamentos,COLUMNS($AD$4:AH$4),ROWS($AC$5:$AC13)))</f>
        <v>2</v>
      </c>
      <c r="AI13" s="8">
        <f>MAX(V13,INDEX(DadosRelacionamentos,COLUMNS($AD$4:AI$4),ROWS($AC$5:$AC13)))</f>
        <v>2</v>
      </c>
      <c r="AJ13" s="8">
        <f>MAX(W13,INDEX(DadosRelacionamentos,COLUMNS($AD$4:AJ$4),ROWS($AC$5:$AC13)))</f>
        <v>1</v>
      </c>
      <c r="AK13" s="8">
        <f>MAX(X13,INDEX(DadosRelacionamentos,COLUMNS($AD$4:AK$4),ROWS($AC$5:$AC13)))</f>
        <v>2</v>
      </c>
      <c r="AL13" s="6">
        <f>MAX(Y13,INDEX(DadosRelacionamentos,COLUMNS($AD$4:AL$4),ROWS($AC$5:$AC13)))</f>
        <v>0</v>
      </c>
      <c r="AM13" s="7">
        <f>MAX(Z13,INDEX(DadosRelacionamentos,COLUMNS($AD$4:AM$4),ROWS($AC$5:$AC13)))</f>
        <v>0</v>
      </c>
      <c r="AO13" s="16">
        <v>3</v>
      </c>
      <c r="AP13" s="10" t="e">
        <f t="shared" si="1"/>
        <v>#NAME?</v>
      </c>
      <c r="AQ13" s="10" t="e">
        <f t="shared" si="1"/>
        <v>#NAME?</v>
      </c>
      <c r="AR13" s="10" t="e">
        <f t="shared" si="1"/>
        <v>#NAME?</v>
      </c>
      <c r="AS13" s="10" t="e">
        <f t="shared" si="1"/>
        <v>#NAME?</v>
      </c>
      <c r="AT13" s="10" t="e">
        <f t="shared" si="1"/>
        <v>#NAME?</v>
      </c>
      <c r="AU13" s="10" t="e">
        <f t="shared" si="1"/>
        <v>#NAME?</v>
      </c>
      <c r="AV13" s="10" t="e">
        <f t="shared" si="1"/>
        <v>#NAME?</v>
      </c>
      <c r="AW13" s="10" t="e">
        <f t="shared" si="1"/>
        <v>#NAME?</v>
      </c>
      <c r="AX13" s="10" t="e">
        <f t="shared" si="1"/>
        <v>#NAME?</v>
      </c>
      <c r="AY13" s="10" t="e">
        <f t="shared" si="1"/>
        <v>#NAME?</v>
      </c>
      <c r="AZ13" s="10" t="e">
        <f t="shared" si="2"/>
        <v>#NAME?</v>
      </c>
      <c r="BA13" s="10" t="e">
        <f t="shared" si="2"/>
        <v>#NAME?</v>
      </c>
      <c r="BB13" s="10" t="e">
        <f t="shared" si="2"/>
        <v>#NAME?</v>
      </c>
      <c r="BC13" s="10" t="e">
        <f t="shared" si="2"/>
        <v>#NAME?</v>
      </c>
      <c r="BD13" s="10" t="e">
        <f t="shared" si="2"/>
        <v>#NAME?</v>
      </c>
      <c r="BE13" s="10" t="e">
        <f t="shared" si="2"/>
        <v>#NAME?</v>
      </c>
      <c r="BF13" s="10" t="e">
        <f t="shared" si="2"/>
        <v>#NAME?</v>
      </c>
      <c r="BG13" s="10" t="e">
        <f t="shared" si="2"/>
        <v>#NAME?</v>
      </c>
      <c r="BH13" s="10" t="e">
        <f t="shared" si="2"/>
        <v>#NAME?</v>
      </c>
      <c r="BI13" s="10" t="e">
        <f t="shared" si="2"/>
        <v>#NAME?</v>
      </c>
      <c r="BK13" s="16">
        <v>3</v>
      </c>
      <c r="BL13" s="10" t="e">
        <f t="shared" si="3"/>
        <v>#N/A</v>
      </c>
      <c r="BM13" s="10" t="e">
        <f t="shared" si="3"/>
        <v>#N/A</v>
      </c>
      <c r="BO13" s="16">
        <v>3</v>
      </c>
      <c r="BP13" s="10" t="e">
        <f t="shared" si="4"/>
        <v>#NAME?</v>
      </c>
      <c r="BQ13" s="10" t="e">
        <f t="shared" si="5"/>
        <v>#NAME?</v>
      </c>
    </row>
    <row r="14" spans="15:69" x14ac:dyDescent="0.25">
      <c r="O14" s="31"/>
      <c r="P14" s="15" t="s">
        <v>32</v>
      </c>
      <c r="Q14" s="8">
        <v>2</v>
      </c>
      <c r="R14" s="8">
        <v>0</v>
      </c>
      <c r="S14" s="8">
        <v>1</v>
      </c>
      <c r="T14" s="8">
        <v>1</v>
      </c>
      <c r="U14" s="8">
        <v>2</v>
      </c>
      <c r="V14" s="8">
        <v>1</v>
      </c>
      <c r="W14" s="8">
        <v>0</v>
      </c>
      <c r="X14" s="8">
        <v>2</v>
      </c>
      <c r="Y14" s="8">
        <v>0</v>
      </c>
      <c r="Z14" s="6"/>
      <c r="AB14" s="33"/>
      <c r="AC14" s="15" t="str">
        <f t="shared" si="0"/>
        <v>Isabela</v>
      </c>
      <c r="AD14" s="8">
        <f>MAX(Q14,INDEX(DadosRelacionamentos,COLUMNS($AD$4:AD$4),ROWS($AC$5:$AC14)))</f>
        <v>2</v>
      </c>
      <c r="AE14" s="8">
        <f>MAX(R14,INDEX(DadosRelacionamentos,COLUMNS($AD$4:AE$4),ROWS($AC$5:$AC14)))</f>
        <v>0</v>
      </c>
      <c r="AF14" s="8">
        <f>MAX(S14,INDEX(DadosRelacionamentos,COLUMNS($AD$4:AF$4),ROWS($AC$5:$AC14)))</f>
        <v>1</v>
      </c>
      <c r="AG14" s="8">
        <f>MAX(T14,INDEX(DadosRelacionamentos,COLUMNS($AD$4:AG$4),ROWS($AC$5:$AC14)))</f>
        <v>1</v>
      </c>
      <c r="AH14" s="8">
        <f>MAX(U14,INDEX(DadosRelacionamentos,COLUMNS($AD$4:AH$4),ROWS($AC$5:$AC14)))</f>
        <v>2</v>
      </c>
      <c r="AI14" s="8">
        <f>MAX(V14,INDEX(DadosRelacionamentos,COLUMNS($AD$4:AI$4),ROWS($AC$5:$AC14)))</f>
        <v>1</v>
      </c>
      <c r="AJ14" s="8">
        <f>MAX(W14,INDEX(DadosRelacionamentos,COLUMNS($AD$4:AJ$4),ROWS($AC$5:$AC14)))</f>
        <v>0</v>
      </c>
      <c r="AK14" s="8">
        <f>MAX(X14,INDEX(DadosRelacionamentos,COLUMNS($AD$4:AK$4),ROWS($AC$5:$AC14)))</f>
        <v>2</v>
      </c>
      <c r="AL14" s="8">
        <f>MAX(Y14,INDEX(DadosRelacionamentos,COLUMNS($AD$4:AL$4),ROWS($AC$5:$AC14)))</f>
        <v>0</v>
      </c>
      <c r="AM14" s="6">
        <f>MAX(Z14,INDEX(DadosRelacionamentos,COLUMNS($AD$4:AM$4),ROWS($AC$5:$AC14)))</f>
        <v>0</v>
      </c>
      <c r="AO14" s="16" t="s">
        <v>22</v>
      </c>
      <c r="AP14" s="10" t="e">
        <f t="shared" si="1"/>
        <v>#NAME?</v>
      </c>
      <c r="AQ14" s="10" t="e">
        <f t="shared" si="1"/>
        <v>#NAME?</v>
      </c>
      <c r="AR14" s="10" t="e">
        <f t="shared" si="1"/>
        <v>#NAME?</v>
      </c>
      <c r="AS14" s="10" t="e">
        <f t="shared" si="1"/>
        <v>#NAME?</v>
      </c>
      <c r="AT14" s="10" t="e">
        <f t="shared" si="1"/>
        <v>#NAME?</v>
      </c>
      <c r="AU14" s="10" t="e">
        <f t="shared" si="1"/>
        <v>#NAME?</v>
      </c>
      <c r="AV14" s="10" t="e">
        <f t="shared" si="1"/>
        <v>#NAME?</v>
      </c>
      <c r="AW14" s="10" t="e">
        <f t="shared" si="1"/>
        <v>#NAME?</v>
      </c>
      <c r="AX14" s="10" t="e">
        <f t="shared" si="1"/>
        <v>#NAME?</v>
      </c>
      <c r="AY14" s="10" t="e">
        <f t="shared" si="1"/>
        <v>#NAME?</v>
      </c>
      <c r="AZ14" s="10" t="e">
        <f t="shared" si="2"/>
        <v>#NAME?</v>
      </c>
      <c r="BA14" s="10" t="e">
        <f t="shared" si="2"/>
        <v>#NAME?</v>
      </c>
      <c r="BB14" s="10" t="e">
        <f t="shared" si="2"/>
        <v>#NAME?</v>
      </c>
      <c r="BC14" s="10" t="e">
        <f t="shared" si="2"/>
        <v>#NAME?</v>
      </c>
      <c r="BD14" s="10" t="e">
        <f t="shared" si="2"/>
        <v>#NAME?</v>
      </c>
      <c r="BE14" s="10" t="e">
        <f t="shared" si="2"/>
        <v>#NAME?</v>
      </c>
      <c r="BF14" s="10" t="e">
        <f t="shared" si="2"/>
        <v>#NAME?</v>
      </c>
      <c r="BG14" s="10" t="e">
        <f t="shared" si="2"/>
        <v>#NAME?</v>
      </c>
      <c r="BH14" s="10" t="e">
        <f t="shared" si="2"/>
        <v>#NAME?</v>
      </c>
      <c r="BI14" s="10" t="e">
        <f t="shared" si="2"/>
        <v>#NAME?</v>
      </c>
      <c r="BK14" s="16">
        <v>4</v>
      </c>
      <c r="BL14" s="10" t="e">
        <f t="shared" si="3"/>
        <v>#NAME?</v>
      </c>
      <c r="BM14" s="10" t="e">
        <f t="shared" si="3"/>
        <v>#NAME?</v>
      </c>
      <c r="BO14" s="16">
        <v>4</v>
      </c>
      <c r="BP14" s="10" t="e">
        <f t="shared" si="4"/>
        <v>#N/A</v>
      </c>
      <c r="BQ14" s="10" t="e">
        <f t="shared" si="5"/>
        <v>#N/A</v>
      </c>
    </row>
    <row r="15" spans="15:69" x14ac:dyDescent="0.25">
      <c r="O15" s="24"/>
      <c r="AO15" s="16">
        <v>4</v>
      </c>
      <c r="AP15" s="10" t="e">
        <f t="shared" si="1"/>
        <v>#NAME?</v>
      </c>
      <c r="AQ15" s="10" t="e">
        <f t="shared" si="1"/>
        <v>#NAME?</v>
      </c>
      <c r="AR15" s="10" t="e">
        <f t="shared" si="1"/>
        <v>#NAME?</v>
      </c>
      <c r="AS15" s="10" t="e">
        <f t="shared" si="1"/>
        <v>#NAME?</v>
      </c>
      <c r="AT15" s="10" t="e">
        <f t="shared" si="1"/>
        <v>#NAME?</v>
      </c>
      <c r="AU15" s="10" t="e">
        <f t="shared" si="1"/>
        <v>#NAME?</v>
      </c>
      <c r="AV15" s="10" t="e">
        <f t="shared" si="1"/>
        <v>#NAME?</v>
      </c>
      <c r="AW15" s="10" t="e">
        <f t="shared" si="1"/>
        <v>#NAME?</v>
      </c>
      <c r="AX15" s="10" t="e">
        <f t="shared" si="1"/>
        <v>#NAME?</v>
      </c>
      <c r="AY15" s="10" t="e">
        <f t="shared" si="1"/>
        <v>#NAME?</v>
      </c>
      <c r="AZ15" s="10" t="e">
        <f t="shared" si="2"/>
        <v>#NAME?</v>
      </c>
      <c r="BA15" s="10" t="e">
        <f t="shared" si="2"/>
        <v>#NAME?</v>
      </c>
      <c r="BB15" s="10" t="e">
        <f t="shared" si="2"/>
        <v>#NAME?</v>
      </c>
      <c r="BC15" s="10" t="e">
        <f t="shared" si="2"/>
        <v>#NAME?</v>
      </c>
      <c r="BD15" s="10" t="e">
        <f t="shared" si="2"/>
        <v>#NAME?</v>
      </c>
      <c r="BE15" s="10" t="e">
        <f t="shared" si="2"/>
        <v>#NAME?</v>
      </c>
      <c r="BF15" s="10" t="e">
        <f t="shared" si="2"/>
        <v>#NAME?</v>
      </c>
      <c r="BG15" s="10" t="e">
        <f t="shared" si="2"/>
        <v>#NAME?</v>
      </c>
      <c r="BH15" s="10" t="e">
        <f t="shared" si="2"/>
        <v>#NAME?</v>
      </c>
      <c r="BI15" s="10" t="e">
        <f t="shared" si="2"/>
        <v>#NAME?</v>
      </c>
      <c r="BK15" s="16">
        <v>4</v>
      </c>
      <c r="BL15" s="10" t="e">
        <f t="shared" si="3"/>
        <v>#NAME?</v>
      </c>
      <c r="BM15" s="10" t="e">
        <f t="shared" si="3"/>
        <v>#NAME?</v>
      </c>
      <c r="BO15" s="16">
        <v>4</v>
      </c>
      <c r="BP15" s="10" t="e">
        <f t="shared" si="4"/>
        <v>#N/A</v>
      </c>
      <c r="BQ15" s="10" t="e">
        <f t="shared" si="5"/>
        <v>#N/A</v>
      </c>
    </row>
    <row r="16" spans="15:69" x14ac:dyDescent="0.25">
      <c r="O16" s="24"/>
      <c r="AO16" s="16" t="s">
        <v>22</v>
      </c>
      <c r="AP16" s="10" t="e">
        <f t="shared" si="1"/>
        <v>#NAME?</v>
      </c>
      <c r="AQ16" s="10" t="e">
        <f t="shared" si="1"/>
        <v>#NAME?</v>
      </c>
      <c r="AR16" s="10" t="e">
        <f t="shared" si="1"/>
        <v>#NAME?</v>
      </c>
      <c r="AS16" s="10" t="e">
        <f t="shared" si="1"/>
        <v>#NAME?</v>
      </c>
      <c r="AT16" s="10" t="e">
        <f t="shared" si="1"/>
        <v>#NAME?</v>
      </c>
      <c r="AU16" s="10" t="e">
        <f t="shared" si="1"/>
        <v>#NAME?</v>
      </c>
      <c r="AV16" s="10" t="e">
        <f t="shared" si="1"/>
        <v>#NAME?</v>
      </c>
      <c r="AW16" s="10" t="e">
        <f t="shared" si="1"/>
        <v>#NAME?</v>
      </c>
      <c r="AX16" s="10" t="e">
        <f t="shared" si="1"/>
        <v>#NAME?</v>
      </c>
      <c r="AY16" s="10" t="e">
        <f t="shared" si="1"/>
        <v>#NAME?</v>
      </c>
      <c r="AZ16" s="10" t="e">
        <f t="shared" si="2"/>
        <v>#NAME?</v>
      </c>
      <c r="BA16" s="10" t="e">
        <f t="shared" si="2"/>
        <v>#NAME?</v>
      </c>
      <c r="BB16" s="10" t="e">
        <f t="shared" si="2"/>
        <v>#NAME?</v>
      </c>
      <c r="BC16" s="10" t="e">
        <f t="shared" si="2"/>
        <v>#NAME?</v>
      </c>
      <c r="BD16" s="10" t="e">
        <f t="shared" si="2"/>
        <v>#NAME?</v>
      </c>
      <c r="BE16" s="10" t="e">
        <f t="shared" si="2"/>
        <v>#NAME?</v>
      </c>
      <c r="BF16" s="10" t="e">
        <f t="shared" si="2"/>
        <v>#NAME?</v>
      </c>
      <c r="BG16" s="10" t="e">
        <f t="shared" si="2"/>
        <v>#NAME?</v>
      </c>
      <c r="BH16" s="10" t="e">
        <f t="shared" si="2"/>
        <v>#NAME?</v>
      </c>
      <c r="BI16" s="10" t="e">
        <f t="shared" si="2"/>
        <v>#NAME?</v>
      </c>
      <c r="BK16" s="16">
        <v>5</v>
      </c>
      <c r="BL16" s="10" t="e">
        <f t="shared" si="3"/>
        <v>#NAME?</v>
      </c>
      <c r="BM16" s="10" t="e">
        <f t="shared" si="3"/>
        <v>#NAME?</v>
      </c>
      <c r="BO16" s="16">
        <v>5</v>
      </c>
      <c r="BP16" s="10" t="e">
        <f t="shared" si="4"/>
        <v>#N/A</v>
      </c>
      <c r="BQ16" s="10" t="e">
        <f t="shared" si="5"/>
        <v>#N/A</v>
      </c>
    </row>
    <row r="17" spans="15:69" x14ac:dyDescent="0.25">
      <c r="O17" s="38" t="s">
        <v>33</v>
      </c>
      <c r="P17" s="17" t="s">
        <v>34</v>
      </c>
      <c r="AO17" s="16">
        <v>5</v>
      </c>
      <c r="AP17" s="10" t="e">
        <f t="shared" si="1"/>
        <v>#NAME?</v>
      </c>
      <c r="AQ17" s="10" t="e">
        <f t="shared" si="1"/>
        <v>#NAME?</v>
      </c>
      <c r="AR17" s="10" t="e">
        <f t="shared" si="1"/>
        <v>#NAME?</v>
      </c>
      <c r="AS17" s="10" t="e">
        <f t="shared" si="1"/>
        <v>#NAME?</v>
      </c>
      <c r="AT17" s="10" t="e">
        <f t="shared" si="1"/>
        <v>#NAME?</v>
      </c>
      <c r="AU17" s="10" t="e">
        <f t="shared" si="1"/>
        <v>#NAME?</v>
      </c>
      <c r="AV17" s="10" t="e">
        <f t="shared" si="1"/>
        <v>#NAME?</v>
      </c>
      <c r="AW17" s="10" t="e">
        <f t="shared" si="1"/>
        <v>#NAME?</v>
      </c>
      <c r="AX17" s="10" t="e">
        <f t="shared" si="1"/>
        <v>#NAME?</v>
      </c>
      <c r="AY17" s="10" t="e">
        <f t="shared" si="1"/>
        <v>#NAME?</v>
      </c>
      <c r="AZ17" s="10" t="e">
        <f t="shared" si="2"/>
        <v>#NAME?</v>
      </c>
      <c r="BA17" s="10" t="e">
        <f t="shared" si="2"/>
        <v>#NAME?</v>
      </c>
      <c r="BB17" s="10" t="e">
        <f t="shared" si="2"/>
        <v>#NAME?</v>
      </c>
      <c r="BC17" s="10" t="e">
        <f t="shared" si="2"/>
        <v>#NAME?</v>
      </c>
      <c r="BD17" s="10" t="e">
        <f t="shared" si="2"/>
        <v>#NAME?</v>
      </c>
      <c r="BE17" s="10" t="e">
        <f t="shared" si="2"/>
        <v>#NAME?</v>
      </c>
      <c r="BF17" s="10" t="e">
        <f t="shared" si="2"/>
        <v>#NAME?</v>
      </c>
      <c r="BG17" s="10" t="e">
        <f t="shared" si="2"/>
        <v>#NAME?</v>
      </c>
      <c r="BH17" s="10" t="e">
        <f t="shared" si="2"/>
        <v>#NAME?</v>
      </c>
      <c r="BI17" s="10" t="e">
        <f t="shared" si="2"/>
        <v>#NAME?</v>
      </c>
      <c r="BK17" s="16">
        <v>5</v>
      </c>
      <c r="BL17" s="10" t="e">
        <f t="shared" si="3"/>
        <v>#NAME?</v>
      </c>
      <c r="BM17" s="10" t="e">
        <f t="shared" si="3"/>
        <v>#NAME?</v>
      </c>
      <c r="BO17" s="16">
        <v>5</v>
      </c>
      <c r="BP17" s="10" t="e">
        <f t="shared" si="4"/>
        <v>#N/A</v>
      </c>
      <c r="BQ17" s="10" t="e">
        <f t="shared" si="5"/>
        <v>#N/A</v>
      </c>
    </row>
    <row r="18" spans="15:69" x14ac:dyDescent="0.25">
      <c r="O18" s="39"/>
      <c r="P18" s="18" t="s">
        <v>35</v>
      </c>
      <c r="AC18" s="36" t="s">
        <v>1</v>
      </c>
      <c r="AD18" s="37"/>
      <c r="AG18" s="19" t="s">
        <v>2</v>
      </c>
      <c r="AH18" s="19" t="s">
        <v>3</v>
      </c>
      <c r="AO18" s="16" t="s">
        <v>22</v>
      </c>
      <c r="AP18" s="10" t="e">
        <f t="shared" ref="AP18:AY27" si="6">INDEX(lstPontos,IF($AO18="x",AP$7,$AO18),MATCH(AP$6,$AG$18:$AH$18,0))</f>
        <v>#NAME?</v>
      </c>
      <c r="AQ18" s="10" t="e">
        <f t="shared" si="6"/>
        <v>#NAME?</v>
      </c>
      <c r="AR18" s="10" t="e">
        <f t="shared" si="6"/>
        <v>#NAME?</v>
      </c>
      <c r="AS18" s="10" t="e">
        <f t="shared" si="6"/>
        <v>#NAME?</v>
      </c>
      <c r="AT18" s="10" t="e">
        <f t="shared" si="6"/>
        <v>#NAME?</v>
      </c>
      <c r="AU18" s="10" t="e">
        <f t="shared" si="6"/>
        <v>#NAME?</v>
      </c>
      <c r="AV18" s="10" t="e">
        <f t="shared" si="6"/>
        <v>#NAME?</v>
      </c>
      <c r="AW18" s="10" t="e">
        <f t="shared" si="6"/>
        <v>#NAME?</v>
      </c>
      <c r="AX18" s="10" t="e">
        <f t="shared" si="6"/>
        <v>#NAME?</v>
      </c>
      <c r="AY18" s="10" t="e">
        <f t="shared" si="6"/>
        <v>#NAME?</v>
      </c>
      <c r="AZ18" s="10" t="e">
        <f t="shared" ref="AZ18:BI27" si="7">INDEX(lstPontos,IF($AO18="x",AZ$7,$AO18),MATCH(AZ$6,$AG$18:$AH$18,0))</f>
        <v>#NAME?</v>
      </c>
      <c r="BA18" s="10" t="e">
        <f t="shared" si="7"/>
        <v>#NAME?</v>
      </c>
      <c r="BB18" s="10" t="e">
        <f t="shared" si="7"/>
        <v>#NAME?</v>
      </c>
      <c r="BC18" s="10" t="e">
        <f t="shared" si="7"/>
        <v>#NAME?</v>
      </c>
      <c r="BD18" s="10" t="e">
        <f t="shared" si="7"/>
        <v>#NAME?</v>
      </c>
      <c r="BE18" s="10" t="e">
        <f t="shared" si="7"/>
        <v>#NAME?</v>
      </c>
      <c r="BF18" s="10" t="e">
        <f t="shared" si="7"/>
        <v>#NAME?</v>
      </c>
      <c r="BG18" s="10" t="e">
        <f t="shared" si="7"/>
        <v>#NAME?</v>
      </c>
      <c r="BH18" s="10" t="e">
        <f t="shared" si="7"/>
        <v>#NAME?</v>
      </c>
      <c r="BI18" s="10" t="e">
        <f t="shared" si="7"/>
        <v>#NAME?</v>
      </c>
      <c r="BK18" s="16">
        <v>6</v>
      </c>
      <c r="BL18" s="10" t="e">
        <f t="shared" si="3"/>
        <v>#N/A</v>
      </c>
      <c r="BM18" s="10" t="e">
        <f t="shared" si="3"/>
        <v>#N/A</v>
      </c>
      <c r="BO18" s="16">
        <v>6</v>
      </c>
      <c r="BP18" s="10" t="e">
        <f t="shared" si="4"/>
        <v>#N/A</v>
      </c>
      <c r="BQ18" s="10" t="e">
        <f t="shared" si="5"/>
        <v>#N/A</v>
      </c>
    </row>
    <row r="19" spans="15:69" x14ac:dyDescent="0.25">
      <c r="O19" s="40"/>
      <c r="P19" s="20" t="s">
        <v>36</v>
      </c>
      <c r="AC19" s="21" t="s">
        <v>9</v>
      </c>
      <c r="AD19" s="11">
        <v>10</v>
      </c>
      <c r="AF19" s="19">
        <v>1</v>
      </c>
      <c r="AG19" s="10">
        <f t="shared" ref="AG19:AG28" si="8">SIN($AD$20*AF19)</f>
        <v>0.58778525229247314</v>
      </c>
      <c r="AH19" s="10">
        <f t="shared" ref="AH19:AH28" si="9">COS($AD$20*AF19)</f>
        <v>0.80901699437494745</v>
      </c>
      <c r="AO19" s="16">
        <v>6</v>
      </c>
      <c r="AP19" s="10" t="e">
        <f t="shared" si="6"/>
        <v>#NAME?</v>
      </c>
      <c r="AQ19" s="10" t="e">
        <f t="shared" si="6"/>
        <v>#NAME?</v>
      </c>
      <c r="AR19" s="10" t="e">
        <f t="shared" si="6"/>
        <v>#NAME?</v>
      </c>
      <c r="AS19" s="10" t="e">
        <f t="shared" si="6"/>
        <v>#NAME?</v>
      </c>
      <c r="AT19" s="10" t="e">
        <f t="shared" si="6"/>
        <v>#NAME?</v>
      </c>
      <c r="AU19" s="10" t="e">
        <f t="shared" si="6"/>
        <v>#NAME?</v>
      </c>
      <c r="AV19" s="10" t="e">
        <f t="shared" si="6"/>
        <v>#NAME?</v>
      </c>
      <c r="AW19" s="10" t="e">
        <f t="shared" si="6"/>
        <v>#NAME?</v>
      </c>
      <c r="AX19" s="10" t="e">
        <f t="shared" si="6"/>
        <v>#NAME?</v>
      </c>
      <c r="AY19" s="10" t="e">
        <f t="shared" si="6"/>
        <v>#NAME?</v>
      </c>
      <c r="AZ19" s="10" t="e">
        <f t="shared" si="7"/>
        <v>#NAME?</v>
      </c>
      <c r="BA19" s="10" t="e">
        <f t="shared" si="7"/>
        <v>#NAME?</v>
      </c>
      <c r="BB19" s="10" t="e">
        <f t="shared" si="7"/>
        <v>#NAME?</v>
      </c>
      <c r="BC19" s="10" t="e">
        <f t="shared" si="7"/>
        <v>#NAME?</v>
      </c>
      <c r="BD19" s="10" t="e">
        <f t="shared" si="7"/>
        <v>#NAME?</v>
      </c>
      <c r="BE19" s="10" t="e">
        <f t="shared" si="7"/>
        <v>#NAME?</v>
      </c>
      <c r="BF19" s="10" t="e">
        <f t="shared" si="7"/>
        <v>#NAME?</v>
      </c>
      <c r="BG19" s="10" t="e">
        <f t="shared" si="7"/>
        <v>#NAME?</v>
      </c>
      <c r="BH19" s="10" t="e">
        <f t="shared" si="7"/>
        <v>#NAME?</v>
      </c>
      <c r="BI19" s="10" t="e">
        <f t="shared" si="7"/>
        <v>#NAME?</v>
      </c>
      <c r="BK19" s="16">
        <v>6</v>
      </c>
      <c r="BL19" s="10" t="e">
        <f t="shared" si="3"/>
        <v>#N/A</v>
      </c>
      <c r="BM19" s="10" t="e">
        <f t="shared" si="3"/>
        <v>#N/A</v>
      </c>
      <c r="BO19" s="16">
        <v>6</v>
      </c>
      <c r="BP19" s="10" t="e">
        <f t="shared" si="4"/>
        <v>#N/A</v>
      </c>
      <c r="BQ19" s="10" t="e">
        <f t="shared" si="5"/>
        <v>#N/A</v>
      </c>
    </row>
    <row r="20" spans="15:69" x14ac:dyDescent="0.25">
      <c r="AC20" s="22" t="s">
        <v>21</v>
      </c>
      <c r="AD20" s="12">
        <f>RADIANS(360/AD19)</f>
        <v>0.62831853071795862</v>
      </c>
      <c r="AF20" s="19">
        <v>2</v>
      </c>
      <c r="AG20" s="10">
        <f t="shared" si="8"/>
        <v>0.95105651629515353</v>
      </c>
      <c r="AH20" s="10">
        <f t="shared" si="9"/>
        <v>0.30901699437494745</v>
      </c>
      <c r="AO20" s="16" t="s">
        <v>22</v>
      </c>
      <c r="AP20" s="10" t="e">
        <f t="shared" si="6"/>
        <v>#NAME?</v>
      </c>
      <c r="AQ20" s="10" t="e">
        <f t="shared" si="6"/>
        <v>#NAME?</v>
      </c>
      <c r="AR20" s="10" t="e">
        <f t="shared" si="6"/>
        <v>#NAME?</v>
      </c>
      <c r="AS20" s="10" t="e">
        <f t="shared" si="6"/>
        <v>#NAME?</v>
      </c>
      <c r="AT20" s="10" t="e">
        <f t="shared" si="6"/>
        <v>#NAME?</v>
      </c>
      <c r="AU20" s="10" t="e">
        <f t="shared" si="6"/>
        <v>#NAME?</v>
      </c>
      <c r="AV20" s="10" t="e">
        <f t="shared" si="6"/>
        <v>#NAME?</v>
      </c>
      <c r="AW20" s="10" t="e">
        <f t="shared" si="6"/>
        <v>#NAME?</v>
      </c>
      <c r="AX20" s="10" t="e">
        <f t="shared" si="6"/>
        <v>#NAME?</v>
      </c>
      <c r="AY20" s="10" t="e">
        <f t="shared" si="6"/>
        <v>#NAME?</v>
      </c>
      <c r="AZ20" s="10" t="e">
        <f t="shared" si="7"/>
        <v>#NAME?</v>
      </c>
      <c r="BA20" s="10" t="e">
        <f t="shared" si="7"/>
        <v>#NAME?</v>
      </c>
      <c r="BB20" s="10" t="e">
        <f t="shared" si="7"/>
        <v>#NAME?</v>
      </c>
      <c r="BC20" s="10" t="e">
        <f t="shared" si="7"/>
        <v>#NAME?</v>
      </c>
      <c r="BD20" s="10" t="e">
        <f t="shared" si="7"/>
        <v>#NAME?</v>
      </c>
      <c r="BE20" s="10" t="e">
        <f t="shared" si="7"/>
        <v>#NAME?</v>
      </c>
      <c r="BF20" s="10" t="e">
        <f t="shared" si="7"/>
        <v>#NAME?</v>
      </c>
      <c r="BG20" s="10" t="e">
        <f t="shared" si="7"/>
        <v>#NAME?</v>
      </c>
      <c r="BH20" s="10" t="e">
        <f t="shared" si="7"/>
        <v>#NAME?</v>
      </c>
      <c r="BI20" s="10" t="e">
        <f t="shared" si="7"/>
        <v>#NAME?</v>
      </c>
      <c r="BK20" s="23">
        <v>7</v>
      </c>
      <c r="BL20" s="10" t="e">
        <f t="shared" si="3"/>
        <v>#N/A</v>
      </c>
      <c r="BM20" s="10" t="e">
        <f t="shared" si="3"/>
        <v>#N/A</v>
      </c>
      <c r="BO20" s="23">
        <v>7</v>
      </c>
      <c r="BP20" s="10" t="e">
        <f t="shared" si="4"/>
        <v>#N/A</v>
      </c>
      <c r="BQ20" s="10" t="e">
        <f t="shared" si="5"/>
        <v>#N/A</v>
      </c>
    </row>
    <row r="21" spans="15:69" x14ac:dyDescent="0.25">
      <c r="AF21" s="19">
        <v>3</v>
      </c>
      <c r="AG21" s="10">
        <f t="shared" si="8"/>
        <v>0.95105651629515364</v>
      </c>
      <c r="AH21" s="10">
        <f t="shared" si="9"/>
        <v>-0.30901699437494734</v>
      </c>
      <c r="AO21" s="16">
        <v>7</v>
      </c>
      <c r="AP21" s="10" t="e">
        <f t="shared" si="6"/>
        <v>#NAME?</v>
      </c>
      <c r="AQ21" s="10" t="e">
        <f t="shared" si="6"/>
        <v>#NAME?</v>
      </c>
      <c r="AR21" s="10" t="e">
        <f t="shared" si="6"/>
        <v>#NAME?</v>
      </c>
      <c r="AS21" s="10" t="e">
        <f t="shared" si="6"/>
        <v>#NAME?</v>
      </c>
      <c r="AT21" s="10" t="e">
        <f t="shared" si="6"/>
        <v>#NAME?</v>
      </c>
      <c r="AU21" s="10" t="e">
        <f t="shared" si="6"/>
        <v>#NAME?</v>
      </c>
      <c r="AV21" s="10" t="e">
        <f t="shared" si="6"/>
        <v>#NAME?</v>
      </c>
      <c r="AW21" s="10" t="e">
        <f t="shared" si="6"/>
        <v>#NAME?</v>
      </c>
      <c r="AX21" s="10" t="e">
        <f t="shared" si="6"/>
        <v>#NAME?</v>
      </c>
      <c r="AY21" s="10" t="e">
        <f t="shared" si="6"/>
        <v>#NAME?</v>
      </c>
      <c r="AZ21" s="10" t="e">
        <f t="shared" si="7"/>
        <v>#NAME?</v>
      </c>
      <c r="BA21" s="10" t="e">
        <f t="shared" si="7"/>
        <v>#NAME?</v>
      </c>
      <c r="BB21" s="10" t="e">
        <f t="shared" si="7"/>
        <v>#NAME?</v>
      </c>
      <c r="BC21" s="10" t="e">
        <f t="shared" si="7"/>
        <v>#NAME?</v>
      </c>
      <c r="BD21" s="10" t="e">
        <f t="shared" si="7"/>
        <v>#NAME?</v>
      </c>
      <c r="BE21" s="10" t="e">
        <f t="shared" si="7"/>
        <v>#NAME?</v>
      </c>
      <c r="BF21" s="10" t="e">
        <f t="shared" si="7"/>
        <v>#NAME?</v>
      </c>
      <c r="BG21" s="10" t="e">
        <f t="shared" si="7"/>
        <v>#NAME?</v>
      </c>
      <c r="BH21" s="10" t="e">
        <f t="shared" si="7"/>
        <v>#NAME?</v>
      </c>
      <c r="BI21" s="10" t="e">
        <f t="shared" si="7"/>
        <v>#NAME?</v>
      </c>
      <c r="BK21" s="23">
        <v>7</v>
      </c>
      <c r="BL21" s="10" t="e">
        <f t="shared" si="3"/>
        <v>#N/A</v>
      </c>
      <c r="BM21" s="10" t="e">
        <f t="shared" si="3"/>
        <v>#N/A</v>
      </c>
      <c r="BO21" s="23">
        <v>7</v>
      </c>
      <c r="BP21" s="10" t="e">
        <f t="shared" si="4"/>
        <v>#N/A</v>
      </c>
      <c r="BQ21" s="10" t="e">
        <f t="shared" si="5"/>
        <v>#N/A</v>
      </c>
    </row>
    <row r="22" spans="15:69" x14ac:dyDescent="0.25">
      <c r="AC22" s="36" t="s">
        <v>1</v>
      </c>
      <c r="AD22" s="37"/>
      <c r="AF22" s="19">
        <v>4</v>
      </c>
      <c r="AG22" s="10">
        <f t="shared" si="8"/>
        <v>0.58778525229247325</v>
      </c>
      <c r="AH22" s="10">
        <f t="shared" si="9"/>
        <v>-0.80901699437494734</v>
      </c>
      <c r="AO22" s="16" t="s">
        <v>22</v>
      </c>
      <c r="AP22" s="10" t="e">
        <f t="shared" si="6"/>
        <v>#NAME?</v>
      </c>
      <c r="AQ22" s="10" t="e">
        <f t="shared" si="6"/>
        <v>#NAME?</v>
      </c>
      <c r="AR22" s="10" t="e">
        <f t="shared" si="6"/>
        <v>#NAME?</v>
      </c>
      <c r="AS22" s="10" t="e">
        <f t="shared" si="6"/>
        <v>#NAME?</v>
      </c>
      <c r="AT22" s="10" t="e">
        <f t="shared" si="6"/>
        <v>#NAME?</v>
      </c>
      <c r="AU22" s="10" t="e">
        <f t="shared" si="6"/>
        <v>#NAME?</v>
      </c>
      <c r="AV22" s="10" t="e">
        <f t="shared" si="6"/>
        <v>#NAME?</v>
      </c>
      <c r="AW22" s="10" t="e">
        <f t="shared" si="6"/>
        <v>#NAME?</v>
      </c>
      <c r="AX22" s="10" t="e">
        <f t="shared" si="6"/>
        <v>#NAME?</v>
      </c>
      <c r="AY22" s="10" t="e">
        <f t="shared" si="6"/>
        <v>#NAME?</v>
      </c>
      <c r="AZ22" s="10" t="e">
        <f t="shared" si="7"/>
        <v>#NAME?</v>
      </c>
      <c r="BA22" s="10" t="e">
        <f t="shared" si="7"/>
        <v>#NAME?</v>
      </c>
      <c r="BB22" s="10" t="e">
        <f t="shared" si="7"/>
        <v>#NAME?</v>
      </c>
      <c r="BC22" s="10" t="e">
        <f t="shared" si="7"/>
        <v>#NAME?</v>
      </c>
      <c r="BD22" s="10" t="e">
        <f t="shared" si="7"/>
        <v>#NAME?</v>
      </c>
      <c r="BE22" s="10" t="e">
        <f t="shared" si="7"/>
        <v>#NAME?</v>
      </c>
      <c r="BF22" s="10" t="e">
        <f t="shared" si="7"/>
        <v>#NAME?</v>
      </c>
      <c r="BG22" s="10" t="e">
        <f t="shared" si="7"/>
        <v>#NAME?</v>
      </c>
      <c r="BH22" s="10" t="e">
        <f t="shared" si="7"/>
        <v>#NAME?</v>
      </c>
      <c r="BI22" s="10" t="e">
        <f t="shared" si="7"/>
        <v>#NAME?</v>
      </c>
      <c r="BK22" s="23">
        <v>8</v>
      </c>
      <c r="BL22" s="10" t="e">
        <f t="shared" si="3"/>
        <v>#N/A</v>
      </c>
      <c r="BM22" s="10" t="e">
        <f t="shared" si="3"/>
        <v>#N/A</v>
      </c>
      <c r="BO22" s="23">
        <v>8</v>
      </c>
      <c r="BP22" s="10" t="e">
        <f t="shared" si="4"/>
        <v>#NAME?</v>
      </c>
      <c r="BQ22" s="10" t="e">
        <f t="shared" si="5"/>
        <v>#NAME?</v>
      </c>
    </row>
    <row r="23" spans="15:69" x14ac:dyDescent="0.25">
      <c r="AC23" s="21" t="s">
        <v>27</v>
      </c>
      <c r="AD23" s="11">
        <f>IF(P41&lt;&gt;"",NA(),MATCH(P40,$P$5:$P$14,0))</f>
        <v>2</v>
      </c>
      <c r="AF23" s="19">
        <v>5</v>
      </c>
      <c r="AG23" s="10">
        <f t="shared" si="8"/>
        <v>1.22514845490862E-16</v>
      </c>
      <c r="AH23" s="10">
        <f t="shared" si="9"/>
        <v>-1</v>
      </c>
      <c r="AO23" s="16">
        <v>8</v>
      </c>
      <c r="AP23" s="10" t="e">
        <f t="shared" si="6"/>
        <v>#NAME?</v>
      </c>
      <c r="AQ23" s="10" t="e">
        <f t="shared" si="6"/>
        <v>#NAME?</v>
      </c>
      <c r="AR23" s="10" t="e">
        <f t="shared" si="6"/>
        <v>#NAME?</v>
      </c>
      <c r="AS23" s="10" t="e">
        <f t="shared" si="6"/>
        <v>#NAME?</v>
      </c>
      <c r="AT23" s="10" t="e">
        <f t="shared" si="6"/>
        <v>#NAME?</v>
      </c>
      <c r="AU23" s="10" t="e">
        <f t="shared" si="6"/>
        <v>#NAME?</v>
      </c>
      <c r="AV23" s="10" t="e">
        <f t="shared" si="6"/>
        <v>#NAME?</v>
      </c>
      <c r="AW23" s="10" t="e">
        <f t="shared" si="6"/>
        <v>#NAME?</v>
      </c>
      <c r="AX23" s="10" t="e">
        <f t="shared" si="6"/>
        <v>#NAME?</v>
      </c>
      <c r="AY23" s="10" t="e">
        <f t="shared" si="6"/>
        <v>#NAME?</v>
      </c>
      <c r="AZ23" s="10" t="e">
        <f t="shared" si="7"/>
        <v>#NAME?</v>
      </c>
      <c r="BA23" s="10" t="e">
        <f t="shared" si="7"/>
        <v>#NAME?</v>
      </c>
      <c r="BB23" s="10" t="e">
        <f t="shared" si="7"/>
        <v>#NAME?</v>
      </c>
      <c r="BC23" s="10" t="e">
        <f t="shared" si="7"/>
        <v>#NAME?</v>
      </c>
      <c r="BD23" s="10" t="e">
        <f t="shared" si="7"/>
        <v>#NAME?</v>
      </c>
      <c r="BE23" s="10" t="e">
        <f t="shared" si="7"/>
        <v>#NAME?</v>
      </c>
      <c r="BF23" s="10" t="e">
        <f t="shared" si="7"/>
        <v>#NAME?</v>
      </c>
      <c r="BG23" s="10" t="e">
        <f t="shared" si="7"/>
        <v>#NAME?</v>
      </c>
      <c r="BH23" s="10" t="e">
        <f t="shared" si="7"/>
        <v>#NAME?</v>
      </c>
      <c r="BI23" s="10" t="e">
        <f t="shared" si="7"/>
        <v>#NAME?</v>
      </c>
      <c r="BK23" s="23">
        <v>8</v>
      </c>
      <c r="BL23" s="10" t="e">
        <f t="shared" si="3"/>
        <v>#N/A</v>
      </c>
      <c r="BM23" s="10" t="e">
        <f t="shared" si="3"/>
        <v>#N/A</v>
      </c>
      <c r="BO23" s="23">
        <v>8</v>
      </c>
      <c r="BP23" s="10" t="e">
        <f t="shared" si="4"/>
        <v>#NAME?</v>
      </c>
      <c r="BQ23" s="10" t="e">
        <f t="shared" si="5"/>
        <v>#NAME?</v>
      </c>
    </row>
    <row r="24" spans="15:69" x14ac:dyDescent="0.25">
      <c r="AF24" s="19">
        <v>6</v>
      </c>
      <c r="AG24" s="10">
        <f t="shared" si="8"/>
        <v>-0.58778525229247303</v>
      </c>
      <c r="AH24" s="10">
        <f t="shared" si="9"/>
        <v>-0.80901699437494756</v>
      </c>
      <c r="AO24" s="16" t="s">
        <v>22</v>
      </c>
      <c r="AP24" s="10" t="e">
        <f t="shared" si="6"/>
        <v>#NAME?</v>
      </c>
      <c r="AQ24" s="10" t="e">
        <f t="shared" si="6"/>
        <v>#NAME?</v>
      </c>
      <c r="AR24" s="10" t="e">
        <f t="shared" si="6"/>
        <v>#NAME?</v>
      </c>
      <c r="AS24" s="10" t="e">
        <f t="shared" si="6"/>
        <v>#NAME?</v>
      </c>
      <c r="AT24" s="10" t="e">
        <f t="shared" si="6"/>
        <v>#NAME?</v>
      </c>
      <c r="AU24" s="10" t="e">
        <f t="shared" si="6"/>
        <v>#NAME?</v>
      </c>
      <c r="AV24" s="10" t="e">
        <f t="shared" si="6"/>
        <v>#NAME?</v>
      </c>
      <c r="AW24" s="10" t="e">
        <f t="shared" si="6"/>
        <v>#NAME?</v>
      </c>
      <c r="AX24" s="10" t="e">
        <f t="shared" si="6"/>
        <v>#NAME?</v>
      </c>
      <c r="AY24" s="10" t="e">
        <f t="shared" si="6"/>
        <v>#NAME?</v>
      </c>
      <c r="AZ24" s="10" t="e">
        <f t="shared" si="7"/>
        <v>#NAME?</v>
      </c>
      <c r="BA24" s="10" t="e">
        <f t="shared" si="7"/>
        <v>#NAME?</v>
      </c>
      <c r="BB24" s="10" t="e">
        <f t="shared" si="7"/>
        <v>#NAME?</v>
      </c>
      <c r="BC24" s="10" t="e">
        <f t="shared" si="7"/>
        <v>#NAME?</v>
      </c>
      <c r="BD24" s="10" t="e">
        <f t="shared" si="7"/>
        <v>#NAME?</v>
      </c>
      <c r="BE24" s="10" t="e">
        <f t="shared" si="7"/>
        <v>#NAME?</v>
      </c>
      <c r="BF24" s="10" t="e">
        <f t="shared" si="7"/>
        <v>#NAME?</v>
      </c>
      <c r="BG24" s="10" t="e">
        <f t="shared" si="7"/>
        <v>#NAME?</v>
      </c>
      <c r="BH24" s="10" t="e">
        <f t="shared" si="7"/>
        <v>#NAME?</v>
      </c>
      <c r="BI24" s="10" t="e">
        <f t="shared" si="7"/>
        <v>#NAME?</v>
      </c>
      <c r="BK24" s="23">
        <v>9</v>
      </c>
      <c r="BL24" s="10" t="e">
        <f t="shared" si="3"/>
        <v>#N/A</v>
      </c>
      <c r="BM24" s="10" t="e">
        <f t="shared" si="3"/>
        <v>#N/A</v>
      </c>
      <c r="BO24" s="23">
        <v>9</v>
      </c>
      <c r="BP24" s="10" t="e">
        <f t="shared" si="4"/>
        <v>#NAME?</v>
      </c>
      <c r="BQ24" s="10" t="e">
        <f t="shared" si="5"/>
        <v>#NAME?</v>
      </c>
    </row>
    <row r="25" spans="15:69" x14ac:dyDescent="0.25">
      <c r="AF25" s="19">
        <v>7</v>
      </c>
      <c r="AG25" s="10">
        <f t="shared" si="8"/>
        <v>-0.95105651629515353</v>
      </c>
      <c r="AH25" s="10">
        <f t="shared" si="9"/>
        <v>-0.30901699437494756</v>
      </c>
      <c r="AO25" s="16">
        <v>9</v>
      </c>
      <c r="AP25" s="10" t="e">
        <f t="shared" si="6"/>
        <v>#NAME?</v>
      </c>
      <c r="AQ25" s="10" t="e">
        <f t="shared" si="6"/>
        <v>#NAME?</v>
      </c>
      <c r="AR25" s="10" t="e">
        <f t="shared" si="6"/>
        <v>#NAME?</v>
      </c>
      <c r="AS25" s="10" t="e">
        <f t="shared" si="6"/>
        <v>#NAME?</v>
      </c>
      <c r="AT25" s="10" t="e">
        <f t="shared" si="6"/>
        <v>#NAME?</v>
      </c>
      <c r="AU25" s="10" t="e">
        <f t="shared" si="6"/>
        <v>#NAME?</v>
      </c>
      <c r="AV25" s="10" t="e">
        <f t="shared" si="6"/>
        <v>#NAME?</v>
      </c>
      <c r="AW25" s="10" t="e">
        <f t="shared" si="6"/>
        <v>#NAME?</v>
      </c>
      <c r="AX25" s="10" t="e">
        <f t="shared" si="6"/>
        <v>#NAME?</v>
      </c>
      <c r="AY25" s="10" t="e">
        <f t="shared" si="6"/>
        <v>#NAME?</v>
      </c>
      <c r="AZ25" s="10" t="e">
        <f t="shared" si="7"/>
        <v>#NAME?</v>
      </c>
      <c r="BA25" s="10" t="e">
        <f t="shared" si="7"/>
        <v>#NAME?</v>
      </c>
      <c r="BB25" s="10" t="e">
        <f t="shared" si="7"/>
        <v>#NAME?</v>
      </c>
      <c r="BC25" s="10" t="e">
        <f t="shared" si="7"/>
        <v>#NAME?</v>
      </c>
      <c r="BD25" s="10" t="e">
        <f t="shared" si="7"/>
        <v>#NAME?</v>
      </c>
      <c r="BE25" s="10" t="e">
        <f t="shared" si="7"/>
        <v>#NAME?</v>
      </c>
      <c r="BF25" s="10" t="e">
        <f t="shared" si="7"/>
        <v>#NAME?</v>
      </c>
      <c r="BG25" s="10" t="e">
        <f t="shared" si="7"/>
        <v>#NAME?</v>
      </c>
      <c r="BH25" s="10" t="e">
        <f t="shared" si="7"/>
        <v>#NAME?</v>
      </c>
      <c r="BI25" s="10" t="e">
        <f t="shared" si="7"/>
        <v>#NAME?</v>
      </c>
      <c r="BK25" s="23">
        <v>9</v>
      </c>
      <c r="BL25" s="10" t="e">
        <f t="shared" si="3"/>
        <v>#N/A</v>
      </c>
      <c r="BM25" s="10" t="e">
        <f t="shared" si="3"/>
        <v>#N/A</v>
      </c>
      <c r="BO25" s="23">
        <v>9</v>
      </c>
      <c r="BP25" s="10" t="e">
        <f t="shared" si="4"/>
        <v>#NAME?</v>
      </c>
      <c r="BQ25" s="10" t="e">
        <f t="shared" si="5"/>
        <v>#NAME?</v>
      </c>
    </row>
    <row r="26" spans="15:69" x14ac:dyDescent="0.25">
      <c r="AF26" s="19">
        <v>8</v>
      </c>
      <c r="AG26" s="10">
        <f t="shared" si="8"/>
        <v>-0.95105651629515364</v>
      </c>
      <c r="AH26" s="10">
        <f t="shared" si="9"/>
        <v>0.30901699437494723</v>
      </c>
      <c r="AO26" s="16" t="s">
        <v>22</v>
      </c>
      <c r="AP26" s="10" t="e">
        <f t="shared" si="6"/>
        <v>#NAME?</v>
      </c>
      <c r="AQ26" s="10" t="e">
        <f t="shared" si="6"/>
        <v>#NAME?</v>
      </c>
      <c r="AR26" s="10" t="e">
        <f t="shared" si="6"/>
        <v>#NAME?</v>
      </c>
      <c r="AS26" s="10" t="e">
        <f t="shared" si="6"/>
        <v>#NAME?</v>
      </c>
      <c r="AT26" s="10" t="e">
        <f t="shared" si="6"/>
        <v>#NAME?</v>
      </c>
      <c r="AU26" s="10" t="e">
        <f t="shared" si="6"/>
        <v>#NAME?</v>
      </c>
      <c r="AV26" s="10" t="e">
        <f t="shared" si="6"/>
        <v>#NAME?</v>
      </c>
      <c r="AW26" s="10" t="e">
        <f t="shared" si="6"/>
        <v>#NAME?</v>
      </c>
      <c r="AX26" s="10" t="e">
        <f t="shared" si="6"/>
        <v>#NAME?</v>
      </c>
      <c r="AY26" s="10" t="e">
        <f t="shared" si="6"/>
        <v>#NAME?</v>
      </c>
      <c r="AZ26" s="10" t="e">
        <f t="shared" si="7"/>
        <v>#NAME?</v>
      </c>
      <c r="BA26" s="10" t="e">
        <f t="shared" si="7"/>
        <v>#NAME?</v>
      </c>
      <c r="BB26" s="10" t="e">
        <f t="shared" si="7"/>
        <v>#NAME?</v>
      </c>
      <c r="BC26" s="10" t="e">
        <f t="shared" si="7"/>
        <v>#NAME?</v>
      </c>
      <c r="BD26" s="10" t="e">
        <f t="shared" si="7"/>
        <v>#NAME?</v>
      </c>
      <c r="BE26" s="10" t="e">
        <f t="shared" si="7"/>
        <v>#NAME?</v>
      </c>
      <c r="BF26" s="10" t="e">
        <f t="shared" si="7"/>
        <v>#NAME?</v>
      </c>
      <c r="BG26" s="10" t="e">
        <f t="shared" si="7"/>
        <v>#NAME?</v>
      </c>
      <c r="BH26" s="10" t="e">
        <f t="shared" si="7"/>
        <v>#NAME?</v>
      </c>
      <c r="BI26" s="10" t="e">
        <f t="shared" si="7"/>
        <v>#NAME?</v>
      </c>
      <c r="BK26" s="23">
        <v>10</v>
      </c>
      <c r="BL26" s="10" t="e">
        <f t="shared" si="3"/>
        <v>#N/A</v>
      </c>
      <c r="BM26" s="10" t="e">
        <f t="shared" si="3"/>
        <v>#N/A</v>
      </c>
      <c r="BO26" s="23">
        <v>10</v>
      </c>
      <c r="BP26" s="10" t="e">
        <f t="shared" si="4"/>
        <v>#N/A</v>
      </c>
      <c r="BQ26" s="10" t="e">
        <f t="shared" si="5"/>
        <v>#N/A</v>
      </c>
    </row>
    <row r="27" spans="15:69" x14ac:dyDescent="0.25">
      <c r="AF27" s="19">
        <v>9</v>
      </c>
      <c r="AG27" s="10">
        <f t="shared" si="8"/>
        <v>-0.58778525229247336</v>
      </c>
      <c r="AH27" s="10">
        <f t="shared" si="9"/>
        <v>0.80901699437494734</v>
      </c>
      <c r="AO27" s="16">
        <v>10</v>
      </c>
      <c r="AP27" s="10" t="e">
        <f t="shared" si="6"/>
        <v>#NAME?</v>
      </c>
      <c r="AQ27" s="10" t="e">
        <f t="shared" si="6"/>
        <v>#NAME?</v>
      </c>
      <c r="AR27" s="10" t="e">
        <f t="shared" si="6"/>
        <v>#NAME?</v>
      </c>
      <c r="AS27" s="10" t="e">
        <f t="shared" si="6"/>
        <v>#NAME?</v>
      </c>
      <c r="AT27" s="10" t="e">
        <f t="shared" si="6"/>
        <v>#NAME?</v>
      </c>
      <c r="AU27" s="10" t="e">
        <f t="shared" si="6"/>
        <v>#NAME?</v>
      </c>
      <c r="AV27" s="10" t="e">
        <f t="shared" si="6"/>
        <v>#NAME?</v>
      </c>
      <c r="AW27" s="10" t="e">
        <f t="shared" si="6"/>
        <v>#NAME?</v>
      </c>
      <c r="AX27" s="10" t="e">
        <f t="shared" si="6"/>
        <v>#NAME?</v>
      </c>
      <c r="AY27" s="10" t="e">
        <f t="shared" si="6"/>
        <v>#NAME?</v>
      </c>
      <c r="AZ27" s="10" t="e">
        <f t="shared" si="7"/>
        <v>#NAME?</v>
      </c>
      <c r="BA27" s="10" t="e">
        <f t="shared" si="7"/>
        <v>#NAME?</v>
      </c>
      <c r="BB27" s="10" t="e">
        <f t="shared" si="7"/>
        <v>#NAME?</v>
      </c>
      <c r="BC27" s="10" t="e">
        <f t="shared" si="7"/>
        <v>#NAME?</v>
      </c>
      <c r="BD27" s="10" t="e">
        <f t="shared" si="7"/>
        <v>#NAME?</v>
      </c>
      <c r="BE27" s="10" t="e">
        <f t="shared" si="7"/>
        <v>#NAME?</v>
      </c>
      <c r="BF27" s="10" t="e">
        <f t="shared" si="7"/>
        <v>#NAME?</v>
      </c>
      <c r="BG27" s="10" t="e">
        <f t="shared" si="7"/>
        <v>#NAME?</v>
      </c>
      <c r="BH27" s="10" t="e">
        <f t="shared" si="7"/>
        <v>#NAME?</v>
      </c>
      <c r="BI27" s="10" t="e">
        <f t="shared" si="7"/>
        <v>#NAME?</v>
      </c>
      <c r="BK27" s="23">
        <v>10</v>
      </c>
      <c r="BL27" s="10" t="e">
        <f t="shared" si="3"/>
        <v>#N/A</v>
      </c>
      <c r="BM27" s="10" t="e">
        <f t="shared" si="3"/>
        <v>#N/A</v>
      </c>
      <c r="BO27" s="23">
        <v>10</v>
      </c>
      <c r="BP27" s="10" t="e">
        <f t="shared" si="4"/>
        <v>#N/A</v>
      </c>
      <c r="BQ27" s="10" t="e">
        <f t="shared" si="5"/>
        <v>#N/A</v>
      </c>
    </row>
    <row r="28" spans="15:69" x14ac:dyDescent="0.25">
      <c r="AF28" s="19">
        <v>10</v>
      </c>
      <c r="AG28" s="10">
        <f t="shared" si="8"/>
        <v>-2.45029690981724E-16</v>
      </c>
      <c r="AH28" s="10">
        <f t="shared" si="9"/>
        <v>1</v>
      </c>
    </row>
    <row r="37" spans="16:16" ht="21" customHeight="1" x14ac:dyDescent="0.25"/>
    <row r="39" spans="16:16" ht="13.5" customHeight="1" x14ac:dyDescent="0.25">
      <c r="P39" s="13" t="s">
        <v>37</v>
      </c>
    </row>
    <row r="40" spans="16:16" x14ac:dyDescent="0.25">
      <c r="P40" s="14" t="s">
        <v>20</v>
      </c>
    </row>
  </sheetData>
  <mergeCells count="20">
    <mergeCell ref="AC22:AD22"/>
    <mergeCell ref="O17:O19"/>
    <mergeCell ref="AX5:AY5"/>
    <mergeCell ref="AZ5:BA5"/>
    <mergeCell ref="BB5:BC5"/>
    <mergeCell ref="AC18:AD18"/>
    <mergeCell ref="AP4:BI4"/>
    <mergeCell ref="BL4:BM4"/>
    <mergeCell ref="BP4:BQ4"/>
    <mergeCell ref="O5:O14"/>
    <mergeCell ref="AB5:AB14"/>
    <mergeCell ref="AP5:AQ5"/>
    <mergeCell ref="AR5:AS5"/>
    <mergeCell ref="AT5:AU5"/>
    <mergeCell ref="AV5:AW5"/>
    <mergeCell ref="BL5:BM5"/>
    <mergeCell ref="BP5:BQ5"/>
    <mergeCell ref="BD5:BE5"/>
    <mergeCell ref="BF5:BG5"/>
    <mergeCell ref="BH5:BI5"/>
  </mergeCells>
  <pageMargins left="0.511811024" right="0.511811024" top="0.78740157499999996" bottom="0.78740157499999996" header="0.31496062000000002" footer="0.31496062000000002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9A95F-E805-401F-A021-24096EA764EB}">
  <dimension ref="O4:BQ39"/>
  <sheetViews>
    <sheetView showGridLines="0" tabSelected="1" zoomScale="90" zoomScaleNormal="90" workbookViewId="0">
      <selection activeCell="BP8" sqref="BP8"/>
    </sheetView>
  </sheetViews>
  <sheetFormatPr defaultRowHeight="15" x14ac:dyDescent="0.25"/>
  <cols>
    <col min="15" max="15" width="3.140625" customWidth="1"/>
    <col min="16" max="16" width="18.140625" bestFit="1" customWidth="1"/>
    <col min="17" max="27" width="9.140625" customWidth="1"/>
    <col min="28" max="28" width="3" customWidth="1"/>
    <col min="29" max="29" width="16.7109375" customWidth="1"/>
    <col min="30" max="40" width="9.140625" customWidth="1"/>
    <col min="41" max="41" width="4" customWidth="1"/>
    <col min="42" max="61" width="9.140625" customWidth="1"/>
    <col min="62" max="62" width="6.28515625" customWidth="1"/>
    <col min="63" max="63" width="2.7109375" customWidth="1"/>
    <col min="64" max="64" width="5.5703125" customWidth="1"/>
    <col min="65" max="65" width="6.42578125" customWidth="1"/>
    <col min="66" max="66" width="5.42578125" customWidth="1"/>
    <col min="67" max="67" width="2.7109375" customWidth="1"/>
    <col min="68" max="68" width="7" customWidth="1"/>
    <col min="69" max="69" width="6.7109375" customWidth="1"/>
  </cols>
  <sheetData>
    <row r="4" spans="15:69" x14ac:dyDescent="0.25">
      <c r="P4" s="15" t="s">
        <v>0</v>
      </c>
      <c r="Q4" s="16" t="str">
        <f t="array" ref="Q4:V4">TRANSPOSE($P$5:$P$10)</f>
        <v>Lucas</v>
      </c>
      <c r="R4" s="16" t="str">
        <v>Júlia</v>
      </c>
      <c r="S4" s="16" t="str">
        <v>Ana</v>
      </c>
      <c r="T4" s="16" t="str">
        <v>Rafael</v>
      </c>
      <c r="U4" s="16" t="str">
        <v>Cecília</v>
      </c>
      <c r="V4" s="16" t="str">
        <v>Pedro</v>
      </c>
      <c r="W4" s="16" t="str">
        <f t="array" ref="W4:Z4">TRANSPOSE($P$5:$P$10)</f>
        <v>Lucas</v>
      </c>
      <c r="X4" s="16" t="str">
        <v>Júlia</v>
      </c>
      <c r="Y4" s="16" t="str">
        <v>Ana</v>
      </c>
      <c r="Z4" s="16" t="str">
        <v>Rafael</v>
      </c>
      <c r="AC4" s="15" t="s">
        <v>0</v>
      </c>
      <c r="AD4" s="16" t="str">
        <f t="array" ref="AD4:AI4">TRANSPOSE($P$5:$P$10)</f>
        <v>Lucas</v>
      </c>
      <c r="AE4" s="16" t="str">
        <v>Júlia</v>
      </c>
      <c r="AF4" s="16" t="str">
        <v>Ana</v>
      </c>
      <c r="AG4" s="16" t="str">
        <v>Rafael</v>
      </c>
      <c r="AH4" s="16" t="str">
        <v>Cecília</v>
      </c>
      <c r="AI4" s="16" t="str">
        <v>Pedro</v>
      </c>
      <c r="AJ4" s="16" t="str">
        <f t="array" ref="AJ4:AM4">TRANSPOSE($P$5:$P$10)</f>
        <v>Lucas</v>
      </c>
      <c r="AK4" s="16" t="str">
        <v>Júlia</v>
      </c>
      <c r="AL4" s="16" t="str">
        <v>Ana</v>
      </c>
      <c r="AM4" s="16" t="str">
        <v>Rafael</v>
      </c>
      <c r="AP4" s="25" t="s">
        <v>4</v>
      </c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7"/>
      <c r="BL4" s="28" t="s">
        <v>5</v>
      </c>
      <c r="BM4" s="29"/>
      <c r="BP4" s="28" t="s">
        <v>6</v>
      </c>
      <c r="BQ4" s="29"/>
    </row>
    <row r="5" spans="15:69" ht="15" customHeight="1" x14ac:dyDescent="0.25">
      <c r="O5" s="30" t="s">
        <v>50</v>
      </c>
      <c r="P5" s="15" t="s">
        <v>7</v>
      </c>
      <c r="Q5" s="6"/>
      <c r="R5" s="7"/>
      <c r="S5" s="7"/>
      <c r="T5" s="7"/>
      <c r="U5" s="7"/>
      <c r="V5" s="7"/>
      <c r="W5" s="7"/>
      <c r="X5" s="7"/>
      <c r="Y5" s="7"/>
      <c r="Z5" s="7"/>
      <c r="AB5" s="32" t="s">
        <v>8</v>
      </c>
      <c r="AC5" s="15" t="str">
        <f>P5</f>
        <v>Lucas</v>
      </c>
      <c r="AD5" s="6">
        <f>MAX(Q5,INDEX($Q$5:$Z$14,COLUMNS($AD$4:AD$4),ROWS($AC$5:$AC5)))</f>
        <v>0</v>
      </c>
      <c r="AE5" s="7">
        <f>MAX(R5,INDEX($Q$5:$Z$14,COLUMNS($AD$4:AE$4),ROWS($AC$5:$AC5)))</f>
        <v>1</v>
      </c>
      <c r="AF5" s="7">
        <f>MAX(S5,INDEX($Q$5:$Z$14,COLUMNS($AD$4:AF$4),ROWS($AC$5:$AC5)))</f>
        <v>0</v>
      </c>
      <c r="AG5" s="7">
        <f>MAX(T5,INDEX($Q$5:$Z$14,COLUMNS($AD$4:AG$4),ROWS($AC$5:$AC5)))</f>
        <v>0</v>
      </c>
      <c r="AH5" s="7">
        <f>MAX(U5,INDEX($Q$5:$Z$14,COLUMNS($AD$4:AH$4),ROWS($AC$5:$AC5)))</f>
        <v>2</v>
      </c>
      <c r="AI5" s="7">
        <f>MAX(V5,INDEX($Q$5:$Z$14,COLUMNS($AD$4:AI$4),ROWS($AC$5:$AC5)))</f>
        <v>1</v>
      </c>
      <c r="AJ5" s="7">
        <f>MAX(W5,INDEX($Q$5:$Z$14,COLUMNS($AD$4:AJ$4),ROWS($AC$5:$AC5)))</f>
        <v>0</v>
      </c>
      <c r="AK5" s="7">
        <f>MAX(X5,INDEX($Q$5:$Z$14,COLUMNS($AD$4:AK$4),ROWS($AC$5:$AC5)))</f>
        <v>1</v>
      </c>
      <c r="AL5" s="7">
        <f>MAX(Y5,INDEX($Q$5:$Z$14,COLUMNS($AD$4:AL$4),ROWS($AC$5:$AC5)))</f>
        <v>1</v>
      </c>
      <c r="AM5" s="7">
        <f>MAX(Z5,INDEX($Q$5:$Z$14,COLUMNS($AD$4:AM$4),ROWS($AC$5:$AC5)))</f>
        <v>2</v>
      </c>
      <c r="AP5" s="28" t="s">
        <v>10</v>
      </c>
      <c r="AQ5" s="29"/>
      <c r="AR5" s="28" t="s">
        <v>11</v>
      </c>
      <c r="AS5" s="29"/>
      <c r="AT5" s="28" t="s">
        <v>12</v>
      </c>
      <c r="AU5" s="29"/>
      <c r="AV5" s="28" t="s">
        <v>13</v>
      </c>
      <c r="AW5" s="29"/>
      <c r="AX5" s="28" t="s">
        <v>14</v>
      </c>
      <c r="AY5" s="29"/>
      <c r="AZ5" s="28" t="s">
        <v>15</v>
      </c>
      <c r="BA5" s="29"/>
      <c r="BB5" s="28" t="s">
        <v>16</v>
      </c>
      <c r="BC5" s="29"/>
      <c r="BD5" s="28" t="s">
        <v>17</v>
      </c>
      <c r="BE5" s="29"/>
      <c r="BF5" s="28" t="s">
        <v>18</v>
      </c>
      <c r="BG5" s="29"/>
      <c r="BH5" s="28" t="s">
        <v>19</v>
      </c>
      <c r="BI5" s="29"/>
      <c r="BL5" s="34" t="e">
        <f>"Relação "&amp;BL7</f>
        <v>#REF!</v>
      </c>
      <c r="BM5" s="35"/>
      <c r="BP5" s="34" t="e">
        <f>"Relação "&amp;BP7</f>
        <v>#REF!</v>
      </c>
      <c r="BQ5" s="35"/>
    </row>
    <row r="6" spans="15:69" x14ac:dyDescent="0.25">
      <c r="O6" s="31"/>
      <c r="P6" s="15" t="s">
        <v>20</v>
      </c>
      <c r="Q6" s="8">
        <v>1</v>
      </c>
      <c r="R6" s="6"/>
      <c r="S6" s="7"/>
      <c r="T6" s="7"/>
      <c r="U6" s="7"/>
      <c r="V6" s="7"/>
      <c r="W6" s="7"/>
      <c r="X6" s="7"/>
      <c r="Y6" s="7"/>
      <c r="Z6" s="7"/>
      <c r="AB6" s="33"/>
      <c r="AC6" s="15" t="str">
        <f t="shared" ref="AC6:AC14" si="0">P6</f>
        <v>Júlia</v>
      </c>
      <c r="AD6" s="8">
        <f>MAX(Q6,INDEX($Q$5:$Z$14,COLUMNS($AD$4:AD$4),ROWS($AC$5:$AC6)))</f>
        <v>1</v>
      </c>
      <c r="AE6" s="6">
        <f>MAX(R6,INDEX($Q$5:$Z$14,COLUMNS($AD$4:AE$4),ROWS($AC$5:$AC6)))</f>
        <v>0</v>
      </c>
      <c r="AF6" s="7">
        <f>MAX(S6,INDEX($Q$5:$Z$14,COLUMNS($AD$4:AF$4),ROWS($AC$5:$AC6)))</f>
        <v>2</v>
      </c>
      <c r="AG6" s="7">
        <f>MAX(T6,INDEX($Q$5:$Z$14,COLUMNS($AD$4:AG$4),ROWS($AC$5:$AC6)))</f>
        <v>1</v>
      </c>
      <c r="AH6" s="7">
        <f>MAX(U6,INDEX($Q$5:$Z$14,COLUMNS($AD$4:AH$4),ROWS($AC$5:$AC6)))</f>
        <v>1</v>
      </c>
      <c r="AI6" s="7">
        <f>MAX(V6,INDEX($Q$5:$Z$14,COLUMNS($AD$4:AI$4),ROWS($AC$5:$AC6)))</f>
        <v>0</v>
      </c>
      <c r="AJ6" s="7">
        <f>MAX(W6,INDEX($Q$5:$Z$14,COLUMNS($AD$4:AJ$4),ROWS($AC$5:$AC6)))</f>
        <v>0</v>
      </c>
      <c r="AK6" s="7">
        <f>MAX(X6,INDEX($Q$5:$Z$14,COLUMNS($AD$4:AK$4),ROWS($AC$5:$AC6)))</f>
        <v>2</v>
      </c>
      <c r="AL6" s="7">
        <f>MAX(Y6,INDEX($Q$5:$Z$14,COLUMNS($AD$4:AL$4),ROWS($AC$5:$AC6)))</f>
        <v>2</v>
      </c>
      <c r="AM6" s="7">
        <f>MAX(Z6,INDEX($Q$5:$Z$14,COLUMNS($AD$4:AM$4),ROWS($AC$5:$AC6)))</f>
        <v>0</v>
      </c>
      <c r="AP6" s="16" t="s">
        <v>22</v>
      </c>
      <c r="AQ6" s="16" t="s">
        <v>23</v>
      </c>
      <c r="AR6" s="16" t="s">
        <v>22</v>
      </c>
      <c r="AS6" s="16" t="s">
        <v>23</v>
      </c>
      <c r="AT6" s="16" t="s">
        <v>22</v>
      </c>
      <c r="AU6" s="16" t="s">
        <v>23</v>
      </c>
      <c r="AV6" s="16" t="s">
        <v>22</v>
      </c>
      <c r="AW6" s="16" t="s">
        <v>23</v>
      </c>
      <c r="AX6" s="16" t="s">
        <v>22</v>
      </c>
      <c r="AY6" s="16" t="s">
        <v>23</v>
      </c>
      <c r="AZ6" s="16" t="s">
        <v>22</v>
      </c>
      <c r="BA6" s="16" t="s">
        <v>23</v>
      </c>
      <c r="BB6" s="16" t="s">
        <v>22</v>
      </c>
      <c r="BC6" s="16" t="s">
        <v>23</v>
      </c>
      <c r="BD6" s="16" t="s">
        <v>22</v>
      </c>
      <c r="BE6" s="16" t="s">
        <v>23</v>
      </c>
      <c r="BF6" s="16" t="s">
        <v>22</v>
      </c>
      <c r="BG6" s="16" t="s">
        <v>23</v>
      </c>
      <c r="BH6" s="16" t="s">
        <v>22</v>
      </c>
      <c r="BI6" s="16" t="s">
        <v>23</v>
      </c>
      <c r="BL6" s="16" t="s">
        <v>22</v>
      </c>
      <c r="BM6" s="16" t="s">
        <v>23</v>
      </c>
      <c r="BP6" s="16" t="s">
        <v>22</v>
      </c>
      <c r="BQ6" s="16" t="s">
        <v>23</v>
      </c>
    </row>
    <row r="7" spans="15:69" x14ac:dyDescent="0.25">
      <c r="O7" s="31"/>
      <c r="P7" s="15" t="s">
        <v>24</v>
      </c>
      <c r="Q7" s="8">
        <v>0</v>
      </c>
      <c r="R7" s="8">
        <v>2</v>
      </c>
      <c r="S7" s="6"/>
      <c r="T7" s="7"/>
      <c r="U7" s="7"/>
      <c r="V7" s="7"/>
      <c r="W7" s="7"/>
      <c r="X7" s="7"/>
      <c r="Y7" s="7"/>
      <c r="Z7" s="7"/>
      <c r="AB7" s="33"/>
      <c r="AC7" s="15" t="str">
        <f t="shared" si="0"/>
        <v>Ana</v>
      </c>
      <c r="AD7" s="8">
        <f>MAX(Q7,INDEX($Q$5:$Z$14,COLUMNS($AD$4:AD$4),ROWS($AC$5:$AC7)))</f>
        <v>0</v>
      </c>
      <c r="AE7" s="8">
        <f>MAX(R7,INDEX($Q$5:$Z$14,COLUMNS($AD$4:AE$4),ROWS($AC$5:$AC7)))</f>
        <v>2</v>
      </c>
      <c r="AF7" s="6">
        <f>MAX(S7,INDEX($Q$5:$Z$14,COLUMNS($AD$4:AF$4),ROWS($AC$5:$AC7)))</f>
        <v>0</v>
      </c>
      <c r="AG7" s="7">
        <f>MAX(T7,INDEX($Q$5:$Z$14,COLUMNS($AD$4:AG$4),ROWS($AC$5:$AC7)))</f>
        <v>1</v>
      </c>
      <c r="AH7" s="7">
        <f>MAX(U7,INDEX($Q$5:$Z$14,COLUMNS($AD$4:AH$4),ROWS($AC$5:$AC7)))</f>
        <v>2</v>
      </c>
      <c r="AI7" s="7">
        <f>MAX(V7,INDEX($Q$5:$Z$14,COLUMNS($AD$4:AI$4),ROWS($AC$5:$AC7)))</f>
        <v>1</v>
      </c>
      <c r="AJ7" s="7">
        <f>MAX(W7,INDEX($Q$5:$Z$14,COLUMNS($AD$4:AJ$4),ROWS($AC$5:$AC7)))</f>
        <v>1</v>
      </c>
      <c r="AK7" s="7">
        <f>MAX(X7,INDEX($Q$5:$Z$14,COLUMNS($AD$4:AK$4),ROWS($AC$5:$AC7)))</f>
        <v>1</v>
      </c>
      <c r="AL7" s="7">
        <f>MAX(Y7,INDEX($Q$5:$Z$14,COLUMNS($AD$4:AL$4),ROWS($AC$5:$AC7)))</f>
        <v>2</v>
      </c>
      <c r="AM7" s="7">
        <f>MAX(Z7,INDEX($Q$5:$Z$14,COLUMNS($AD$4:AM$4),ROWS($AC$5:$AC7)))</f>
        <v>1</v>
      </c>
      <c r="AP7" s="9">
        <v>1</v>
      </c>
      <c r="AQ7" s="9">
        <v>1</v>
      </c>
      <c r="AR7" s="9">
        <v>2</v>
      </c>
      <c r="AS7" s="9">
        <v>2</v>
      </c>
      <c r="AT7" s="9">
        <v>3</v>
      </c>
      <c r="AU7" s="9">
        <v>3</v>
      </c>
      <c r="AV7" s="9">
        <v>4</v>
      </c>
      <c r="AW7" s="9">
        <v>4</v>
      </c>
      <c r="AX7" s="9">
        <v>5</v>
      </c>
      <c r="AY7" s="9">
        <v>5</v>
      </c>
      <c r="AZ7" s="9">
        <v>6</v>
      </c>
      <c r="BA7" s="9">
        <v>6</v>
      </c>
      <c r="BB7" s="9">
        <v>7</v>
      </c>
      <c r="BC7" s="9">
        <v>7</v>
      </c>
      <c r="BD7" s="9">
        <v>8</v>
      </c>
      <c r="BE7" s="9">
        <v>8</v>
      </c>
      <c r="BF7" s="9">
        <v>9</v>
      </c>
      <c r="BG7" s="9">
        <v>9</v>
      </c>
      <c r="BH7" s="9">
        <v>10</v>
      </c>
      <c r="BI7" s="9">
        <v>10</v>
      </c>
      <c r="BL7" s="8" t="e">
        <f>AD23</f>
        <v>#REF!</v>
      </c>
      <c r="BM7" s="8" t="e">
        <f>BL7</f>
        <v>#REF!</v>
      </c>
      <c r="BP7" s="8" t="e">
        <f>BL7</f>
        <v>#REF!</v>
      </c>
      <c r="BQ7" s="8" t="e">
        <f>BL7</f>
        <v>#REF!</v>
      </c>
    </row>
    <row r="8" spans="15:69" x14ac:dyDescent="0.25">
      <c r="O8" s="31"/>
      <c r="P8" s="15" t="s">
        <v>25</v>
      </c>
      <c r="Q8" s="8">
        <v>0</v>
      </c>
      <c r="R8" s="8">
        <v>1</v>
      </c>
      <c r="S8" s="8">
        <v>1</v>
      </c>
      <c r="T8" s="6"/>
      <c r="U8" s="7"/>
      <c r="V8" s="7"/>
      <c r="W8" s="7"/>
      <c r="X8" s="7"/>
      <c r="Y8" s="7"/>
      <c r="Z8" s="7"/>
      <c r="AB8" s="33"/>
      <c r="AC8" s="15" t="str">
        <f t="shared" si="0"/>
        <v>Rafael</v>
      </c>
      <c r="AD8" s="8">
        <f>MAX(Q8,INDEX($Q$5:$Z$14,COLUMNS($AD$4:AD$4),ROWS($AC$5:$AC8)))</f>
        <v>0</v>
      </c>
      <c r="AE8" s="8">
        <f>MAX(R8,INDEX($Q$5:$Z$14,COLUMNS($AD$4:AE$4),ROWS($AC$5:$AC8)))</f>
        <v>1</v>
      </c>
      <c r="AF8" s="8">
        <f>MAX(S8,INDEX($Q$5:$Z$14,COLUMNS($AD$4:AF$4),ROWS($AC$5:$AC8)))</f>
        <v>1</v>
      </c>
      <c r="AG8" s="6">
        <f>MAX(T8,INDEX($Q$5:$Z$14,COLUMNS($AD$4:AG$4),ROWS($AC$5:$AC8)))</f>
        <v>0</v>
      </c>
      <c r="AH8" s="7">
        <f>MAX(U8,INDEX($Q$5:$Z$14,COLUMNS($AD$4:AH$4),ROWS($AC$5:$AC8)))</f>
        <v>1</v>
      </c>
      <c r="AI8" s="7">
        <f>MAX(V8,INDEX($Q$5:$Z$14,COLUMNS($AD$4:AI$4),ROWS($AC$5:$AC8)))</f>
        <v>2</v>
      </c>
      <c r="AJ8" s="7">
        <f>MAX(W8,INDEX($Q$5:$Z$14,COLUMNS($AD$4:AJ$4),ROWS($AC$5:$AC8)))</f>
        <v>0</v>
      </c>
      <c r="AK8" s="7">
        <f>MAX(X8,INDEX($Q$5:$Z$14,COLUMNS($AD$4:AK$4),ROWS($AC$5:$AC8)))</f>
        <v>1</v>
      </c>
      <c r="AL8" s="7">
        <f>MAX(Y8,INDEX($Q$5:$Z$14,COLUMNS($AD$4:AL$4),ROWS($AC$5:$AC8)))</f>
        <v>0</v>
      </c>
      <c r="AM8" s="7">
        <f>MAX(Z8,INDEX($Q$5:$Z$14,COLUMNS($AD$4:AM$4),ROWS($AC$5:$AC8)))</f>
        <v>1</v>
      </c>
      <c r="AO8" s="16" t="s">
        <v>22</v>
      </c>
      <c r="AP8" s="10" cm="1">
        <f t="array" ref="AP8">INDEX($AG$19:$AH$28,IF($AO8="x",AP$7,$AO8),MATCH(AP$6,$AG$18:$AH$18))</f>
        <v>0.58778525229247314</v>
      </c>
      <c r="AQ8" s="10" cm="1">
        <f t="array" ref="AQ8">INDEX($AG$19:$AH$28,IF($AO8="x",AQ$7,$AO8),MATCH(AQ$6,$AG$18:$AH$18))</f>
        <v>0.80901699437494745</v>
      </c>
      <c r="AR8" s="10" cm="1">
        <f t="array" ref="AR8">INDEX($AG$19:$AH$28,IF($AO8="x",AR$7,$AO8),MATCH(AR$6,$AG$18:$AH$18))</f>
        <v>0.95105651629515353</v>
      </c>
      <c r="AS8" s="10" cm="1">
        <f t="array" ref="AS8">INDEX($AG$19:$AH$28,IF($AO8="x",AS$7,$AO8),MATCH(AS$6,$AG$18:$AH$18))</f>
        <v>0.30901699437494745</v>
      </c>
      <c r="AT8" s="10" cm="1">
        <f t="array" ref="AT8">INDEX($AG$19:$AH$28,IF($AO8="x",AT$7,$AO8),MATCH(AT$6,$AG$18:$AH$18))</f>
        <v>0.95105651629515364</v>
      </c>
      <c r="AU8" s="10" cm="1">
        <f t="array" ref="AU8">INDEX($AG$19:$AH$28,IF($AO8="x",AU$7,$AO8),MATCH(AU$6,$AG$18:$AH$18))</f>
        <v>-0.30901699437494734</v>
      </c>
      <c r="AV8" s="10" cm="1">
        <f t="array" ref="AV8">INDEX($AG$19:$AH$28,IF($AO8="x",AV$7,$AO8),MATCH(AV$6,$AG$18:$AH$18))</f>
        <v>0.58778525229247325</v>
      </c>
      <c r="AW8" s="10" cm="1">
        <f t="array" ref="AW8">INDEX($AG$19:$AH$28,IF($AO8="x",AW$7,$AO8),MATCH(AW$6,$AG$18:$AH$18))</f>
        <v>-0.80901699437494734</v>
      </c>
      <c r="AX8" s="10" cm="1">
        <f t="array" ref="AX8">INDEX($AG$19:$AH$28,IF($AO8="x",AX$7,$AO8),MATCH(AX$6,$AG$18:$AH$18))</f>
        <v>1.22514845490862E-16</v>
      </c>
      <c r="AY8" s="10" cm="1">
        <f t="array" ref="AY8">INDEX($AG$19:$AH$28,IF($AO8="x",AY$7,$AO8),MATCH(AY$6,$AG$18:$AH$18))</f>
        <v>-1</v>
      </c>
      <c r="AZ8" s="10" cm="1">
        <f t="array" ref="AZ8">INDEX($AG$19:$AH$28,IF($AO8="x",AZ$7,$AO8),MATCH(AZ$6,$AG$18:$AH$18))</f>
        <v>-0.58778525229247303</v>
      </c>
      <c r="BA8" s="10" cm="1">
        <f t="array" ref="BA8">INDEX($AG$19:$AH$28,IF($AO8="x",BA$7,$AO8),MATCH(BA$6,$AG$18:$AH$18))</f>
        <v>-0.80901699437494756</v>
      </c>
      <c r="BB8" s="10" cm="1">
        <f t="array" ref="BB8">INDEX($AG$19:$AH$28,IF($AO8="x",BB$7,$AO8),MATCH(BB$6,$AG$18:$AH$18))</f>
        <v>-0.95105651629515353</v>
      </c>
      <c r="BC8" s="10" cm="1">
        <f t="array" ref="BC8">INDEX($AG$19:$AH$28,IF($AO8="x",BC$7,$AO8),MATCH(BC$6,$AG$18:$AH$18))</f>
        <v>-0.30901699437494756</v>
      </c>
      <c r="BD8" s="10" cm="1">
        <f t="array" ref="BD8">INDEX($AG$19:$AH$28,IF($AO8="x",BD$7,$AO8),MATCH(BD$6,$AG$18:$AH$18))</f>
        <v>-0.95105651629515364</v>
      </c>
      <c r="BE8" s="10" cm="1">
        <f t="array" ref="BE8">INDEX($AG$19:$AH$28,IF($AO8="x",BE$7,$AO8),MATCH(BE$6,$AG$18:$AH$18))</f>
        <v>0.30901699437494723</v>
      </c>
      <c r="BF8" s="10" cm="1">
        <f t="array" ref="BF8">INDEX($AG$19:$AH$28,IF($AO8="x",BF$7,$AO8),MATCH(BF$6,$AG$18:$AH$18))</f>
        <v>-0.58778525229247336</v>
      </c>
      <c r="BG8" s="10" cm="1">
        <f t="array" ref="BG8">INDEX($AG$19:$AH$28,IF($AO8="x",BG$7,$AO8),MATCH(BG$6,$AG$18:$AH$18))</f>
        <v>0.80901699437494734</v>
      </c>
      <c r="BH8" s="10" cm="1">
        <f t="array" ref="BH8">INDEX($AG$19:$AH$28,IF($AO8="x",BH$7,$AO8),MATCH(BH$6,$AG$18:$AH$18))</f>
        <v>-2.45029690981724E-16</v>
      </c>
      <c r="BI8" s="10" cm="1">
        <f t="array" ref="BI8">INDEX($AG$19:$AH$28,IF($AO8="x",BI$7,$AO8),MATCH(BI$6,$AG$18:$AH$18))</f>
        <v>1</v>
      </c>
      <c r="BK8" s="16" t="s">
        <v>22</v>
      </c>
      <c r="BL8" s="10" t="e" cm="1">
        <f t="array" ref="BL8">IF(INDEX(DadosRelacionamentosEspelho,$BL$7,BK9)=1,INDEX($AG$19:$AG$28,$BL$7),NA())</f>
        <v>#REF!</v>
      </c>
      <c r="BM8" s="10" t="e" cm="1">
        <f t="array" ref="BM8">IF(INDEX(DadosRelacionamentosEspelho,$BM$7,BK9)=1,INDEX($AH$19:$AH$28,$BM$7),NA())</f>
        <v>#REF!</v>
      </c>
      <c r="BO8" s="16" t="s">
        <v>22</v>
      </c>
      <c r="BP8" s="10" t="e" cm="1">
        <f t="array" ref="BP8">IF(INDEX(DadosRelacionamentosEspelho,$BL$7,BO9)=2,INDEX($AG$19:$AG$28,$BL$7),NA())</f>
        <v>#REF!</v>
      </c>
      <c r="BQ8" s="10" t="e" cm="1">
        <f t="array" ref="BQ8">IF(INDEX(DadosRelacionamentosEspelho,$BM$7,BO9)=2,INDEX($AH$19:$AH$28,$BM$7),NA())</f>
        <v>#REF!</v>
      </c>
    </row>
    <row r="9" spans="15:69" x14ac:dyDescent="0.25">
      <c r="O9" s="31"/>
      <c r="P9" s="15" t="s">
        <v>26</v>
      </c>
      <c r="Q9" s="8">
        <v>2</v>
      </c>
      <c r="R9" s="8">
        <v>1</v>
      </c>
      <c r="S9" s="8">
        <v>2</v>
      </c>
      <c r="T9" s="8">
        <v>1</v>
      </c>
      <c r="U9" s="6"/>
      <c r="V9" s="7"/>
      <c r="W9" s="7"/>
      <c r="X9" s="7"/>
      <c r="Y9" s="7"/>
      <c r="Z9" s="7"/>
      <c r="AB9" s="33"/>
      <c r="AC9" s="15" t="str">
        <f t="shared" si="0"/>
        <v>Cecília</v>
      </c>
      <c r="AD9" s="8">
        <f>MAX(Q9,INDEX($Q$5:$Z$14,COLUMNS($AD$4:AD$4),ROWS($AC$5:$AC9)))</f>
        <v>2</v>
      </c>
      <c r="AE9" s="8">
        <f>MAX(R9,INDEX($Q$5:$Z$14,COLUMNS($AD$4:AE$4),ROWS($AC$5:$AC9)))</f>
        <v>1</v>
      </c>
      <c r="AF9" s="8">
        <f>MAX(S9,INDEX($Q$5:$Z$14,COLUMNS($AD$4:AF$4),ROWS($AC$5:$AC9)))</f>
        <v>2</v>
      </c>
      <c r="AG9" s="8">
        <f>MAX(T9,INDEX($Q$5:$Z$14,COLUMNS($AD$4:AG$4),ROWS($AC$5:$AC9)))</f>
        <v>1</v>
      </c>
      <c r="AH9" s="6">
        <f>MAX(U9,INDEX($Q$5:$Z$14,COLUMNS($AD$4:AH$4),ROWS($AC$5:$AC9)))</f>
        <v>0</v>
      </c>
      <c r="AI9" s="7">
        <f>MAX(V9,INDEX($Q$5:$Z$14,COLUMNS($AD$4:AI$4),ROWS($AC$5:$AC9)))</f>
        <v>1</v>
      </c>
      <c r="AJ9" s="7">
        <f>MAX(W9,INDEX($Q$5:$Z$14,COLUMNS($AD$4:AJ$4),ROWS($AC$5:$AC9)))</f>
        <v>2</v>
      </c>
      <c r="AK9" s="7">
        <f>MAX(X9,INDEX($Q$5:$Z$14,COLUMNS($AD$4:AK$4),ROWS($AC$5:$AC9)))</f>
        <v>1</v>
      </c>
      <c r="AL9" s="7">
        <f>MAX(Y9,INDEX($Q$5:$Z$14,COLUMNS($AD$4:AL$4),ROWS($AC$5:$AC9)))</f>
        <v>2</v>
      </c>
      <c r="AM9" s="7">
        <f>MAX(Z9,INDEX($Q$5:$Z$14,COLUMNS($AD$4:AM$4),ROWS($AC$5:$AC9)))</f>
        <v>2</v>
      </c>
      <c r="AO9" s="16">
        <v>1</v>
      </c>
      <c r="AP9" s="10" cm="1">
        <f t="array" ref="AP9">INDEX($AG$19:$AH$28,IF($AO9="x",AP$7,$AO9),MATCH(AP$6,$AG$18:$AH$18))</f>
        <v>0.58778525229247314</v>
      </c>
      <c r="AQ9" s="10" cm="1">
        <f t="array" ref="AQ9">INDEX($AG$19:$AH$28,IF($AO9="x",AQ$7,$AO9),MATCH(AQ$6,$AG$18:$AH$18))</f>
        <v>0.80901699437494745</v>
      </c>
      <c r="AR9" s="10" cm="1">
        <f t="array" ref="AR9">INDEX($AG$19:$AH$28,IF($AO9="x",AR$7,$AO9),MATCH(AR$6,$AG$18:$AH$18))</f>
        <v>0.58778525229247314</v>
      </c>
      <c r="AS9" s="10" cm="1">
        <f t="array" ref="AS9">INDEX($AG$19:$AH$28,IF($AO9="x",AS$7,$AO9),MATCH(AS$6,$AG$18:$AH$18))</f>
        <v>0.80901699437494745</v>
      </c>
      <c r="AT9" s="10" cm="1">
        <f t="array" ref="AT9">INDEX($AG$19:$AH$28,IF($AO9="x",AT$7,$AO9),MATCH(AT$6,$AG$18:$AH$18))</f>
        <v>0.58778525229247314</v>
      </c>
      <c r="AU9" s="10" cm="1">
        <f t="array" ref="AU9">INDEX($AG$19:$AH$28,IF($AO9="x",AU$7,$AO9),MATCH(AU$6,$AG$18:$AH$18))</f>
        <v>0.80901699437494745</v>
      </c>
      <c r="AV9" s="10" cm="1">
        <f t="array" ref="AV9">INDEX($AG$19:$AH$28,IF($AO9="x",AV$7,$AO9),MATCH(AV$6,$AG$18:$AH$18))</f>
        <v>0.58778525229247314</v>
      </c>
      <c r="AW9" s="10" cm="1">
        <f t="array" ref="AW9">INDEX($AG$19:$AH$28,IF($AO9="x",AW$7,$AO9),MATCH(AW$6,$AG$18:$AH$18))</f>
        <v>0.80901699437494745</v>
      </c>
      <c r="AX9" s="10" cm="1">
        <f t="array" ref="AX9">INDEX($AG$19:$AH$28,IF($AO9="x",AX$7,$AO9),MATCH(AX$6,$AG$18:$AH$18))</f>
        <v>0.58778525229247314</v>
      </c>
      <c r="AY9" s="10" cm="1">
        <f t="array" ref="AY9">INDEX($AG$19:$AH$28,IF($AO9="x",AY$7,$AO9),MATCH(AY$6,$AG$18:$AH$18))</f>
        <v>0.80901699437494745</v>
      </c>
      <c r="AZ9" s="10" cm="1">
        <f t="array" ref="AZ9">INDEX($AG$19:$AH$28,IF($AO9="x",AZ$7,$AO9),MATCH(AZ$6,$AG$18:$AH$18))</f>
        <v>0.58778525229247314</v>
      </c>
      <c r="BA9" s="10" cm="1">
        <f t="array" ref="BA9">INDEX($AG$19:$AH$28,IF($AO9="x",BA$7,$AO9),MATCH(BA$6,$AG$18:$AH$18))</f>
        <v>0.80901699437494745</v>
      </c>
      <c r="BB9" s="10" cm="1">
        <f t="array" ref="BB9">INDEX($AG$19:$AH$28,IF($AO9="x",BB$7,$AO9),MATCH(BB$6,$AG$18:$AH$18))</f>
        <v>0.58778525229247314</v>
      </c>
      <c r="BC9" s="10" cm="1">
        <f t="array" ref="BC9">INDEX($AG$19:$AH$28,IF($AO9="x",BC$7,$AO9),MATCH(BC$6,$AG$18:$AH$18))</f>
        <v>0.80901699437494745</v>
      </c>
      <c r="BD9" s="10" cm="1">
        <f t="array" ref="BD9">INDEX($AG$19:$AH$28,IF($AO9="x",BD$7,$AO9),MATCH(BD$6,$AG$18:$AH$18))</f>
        <v>0.58778525229247314</v>
      </c>
      <c r="BE9" s="10" cm="1">
        <f t="array" ref="BE9">INDEX($AG$19:$AH$28,IF($AO9="x",BE$7,$AO9),MATCH(BE$6,$AG$18:$AH$18))</f>
        <v>0.80901699437494745</v>
      </c>
      <c r="BF9" s="10" cm="1">
        <f t="array" ref="BF9">INDEX($AG$19:$AH$28,IF($AO9="x",BF$7,$AO9),MATCH(BF$6,$AG$18:$AH$18))</f>
        <v>0.58778525229247314</v>
      </c>
      <c r="BG9" s="10" cm="1">
        <f t="array" ref="BG9">INDEX($AG$19:$AH$28,IF($AO9="x",BG$7,$AO9),MATCH(BG$6,$AG$18:$AH$18))</f>
        <v>0.80901699437494745</v>
      </c>
      <c r="BH9" s="10" cm="1">
        <f t="array" ref="BH9">INDEX($AG$19:$AH$28,IF($AO9="x",BH$7,$AO9),MATCH(BH$6,$AG$18:$AH$18))</f>
        <v>0.58778525229247314</v>
      </c>
      <c r="BI9" s="10" cm="1">
        <f t="array" ref="BI9">INDEX($AG$19:$AH$28,IF($AO9="x",BI$7,$AO9),MATCH(BI$6,$AG$18:$AH$18))</f>
        <v>0.80901699437494745</v>
      </c>
      <c r="BK9" s="16">
        <v>1</v>
      </c>
      <c r="BL9" s="10" t="e" cm="1">
        <f t="array" ref="BL9">IF(INDEX(DadosRelacionamentosEspelho,$BL$7,BK9)=1,INDEX($AG$19:$AG$28,BK9),NA())</f>
        <v>#REF!</v>
      </c>
      <c r="BM9" s="10" t="e" cm="1">
        <f t="array" ref="BM9">IF(INDEX(DadosRelacionamentosEspelho,$BM$7,BK9)=1,INDEX($AH$19:$AH$28,BK9),NA())</f>
        <v>#REF!</v>
      </c>
      <c r="BO9" s="16">
        <v>1</v>
      </c>
      <c r="BP9" s="10" t="e" cm="1">
        <f t="array" ref="BP9">IF(INDEX(DadosRelacionamentosEspelho,$BL$7,BO9)=2,INDEX($AG$19:$AG$28,BO9),NA())</f>
        <v>#REF!</v>
      </c>
      <c r="BQ9" s="10" t="e" cm="1">
        <f t="array" ref="BQ9">IF(INDEX(DadosRelacionamentosEspelho,$BM$7,BO9)=2,INDEX($AH$19:$AH$28,BO9),NA())</f>
        <v>#REF!</v>
      </c>
    </row>
    <row r="10" spans="15:69" x14ac:dyDescent="0.25">
      <c r="O10" s="31"/>
      <c r="P10" s="15" t="s">
        <v>28</v>
      </c>
      <c r="Q10" s="8">
        <v>1</v>
      </c>
      <c r="R10" s="8">
        <v>0</v>
      </c>
      <c r="S10" s="8">
        <v>1</v>
      </c>
      <c r="T10" s="8">
        <v>2</v>
      </c>
      <c r="U10" s="8">
        <v>1</v>
      </c>
      <c r="V10" s="6"/>
      <c r="W10" s="7"/>
      <c r="X10" s="7"/>
      <c r="Y10" s="7"/>
      <c r="Z10" s="7"/>
      <c r="AB10" s="33"/>
      <c r="AC10" s="15" t="str">
        <f t="shared" si="0"/>
        <v>Pedro</v>
      </c>
      <c r="AD10" s="8">
        <f>MAX(Q10,INDEX($Q$5:$Z$14,COLUMNS($AD$4:AD$4),ROWS($AC$5:$AC10)))</f>
        <v>1</v>
      </c>
      <c r="AE10" s="8">
        <f>MAX(R10,INDEX($Q$5:$Z$14,COLUMNS($AD$4:AE$4),ROWS($AC$5:$AC10)))</f>
        <v>0</v>
      </c>
      <c r="AF10" s="8">
        <f>MAX(S10,INDEX($Q$5:$Z$14,COLUMNS($AD$4:AF$4),ROWS($AC$5:$AC10)))</f>
        <v>1</v>
      </c>
      <c r="AG10" s="8">
        <f>MAX(T10,INDEX($Q$5:$Z$14,COLUMNS($AD$4:AG$4),ROWS($AC$5:$AC10)))</f>
        <v>2</v>
      </c>
      <c r="AH10" s="8">
        <f>MAX(U10,INDEX($Q$5:$Z$14,COLUMNS($AD$4:AH$4),ROWS($AC$5:$AC10)))</f>
        <v>1</v>
      </c>
      <c r="AI10" s="6">
        <f>MAX(V10,INDEX($Q$5:$Z$14,COLUMNS($AD$4:AI$4),ROWS($AC$5:$AC10)))</f>
        <v>0</v>
      </c>
      <c r="AJ10" s="7">
        <f>MAX(W10,INDEX($Q$5:$Z$14,COLUMNS($AD$4:AJ$4),ROWS($AC$5:$AC10)))</f>
        <v>1</v>
      </c>
      <c r="AK10" s="7">
        <f>MAX(X10,INDEX($Q$5:$Z$14,COLUMNS($AD$4:AK$4),ROWS($AC$5:$AC10)))</f>
        <v>2</v>
      </c>
      <c r="AL10" s="7">
        <f>MAX(Y10,INDEX($Q$5:$Z$14,COLUMNS($AD$4:AL$4),ROWS($AC$5:$AC10)))</f>
        <v>2</v>
      </c>
      <c r="AM10" s="7">
        <f>MAX(Z10,INDEX($Q$5:$Z$14,COLUMNS($AD$4:AM$4),ROWS($AC$5:$AC10)))</f>
        <v>1</v>
      </c>
      <c r="AO10" s="16" t="s">
        <v>22</v>
      </c>
      <c r="AP10" s="10" cm="1">
        <f t="array" ref="AP10">INDEX($AG$19:$AH$28,IF($AO10="x",AP$7,$AO10),MATCH(AP$6,$AG$18:$AH$18))</f>
        <v>0.58778525229247314</v>
      </c>
      <c r="AQ10" s="10" cm="1">
        <f t="array" ref="AQ10">INDEX($AG$19:$AH$28,IF($AO10="x",AQ$7,$AO10),MATCH(AQ$6,$AG$18:$AH$18))</f>
        <v>0.80901699437494745</v>
      </c>
      <c r="AR10" s="10" cm="1">
        <f t="array" ref="AR10">INDEX($AG$19:$AH$28,IF($AO10="x",AR$7,$AO10),MATCH(AR$6,$AG$18:$AH$18))</f>
        <v>0.95105651629515353</v>
      </c>
      <c r="AS10" s="10" cm="1">
        <f t="array" ref="AS10">INDEX($AG$19:$AH$28,IF($AO10="x",AS$7,$AO10),MATCH(AS$6,$AG$18:$AH$18))</f>
        <v>0.30901699437494745</v>
      </c>
      <c r="AT10" s="10" cm="1">
        <f t="array" ref="AT10">INDEX($AG$19:$AH$28,IF($AO10="x",AT$7,$AO10),MATCH(AT$6,$AG$18:$AH$18))</f>
        <v>0.95105651629515364</v>
      </c>
      <c r="AU10" s="10" cm="1">
        <f t="array" ref="AU10">INDEX($AG$19:$AH$28,IF($AO10="x",AU$7,$AO10),MATCH(AU$6,$AG$18:$AH$18))</f>
        <v>-0.30901699437494734</v>
      </c>
      <c r="AV10" s="10" cm="1">
        <f t="array" ref="AV10">INDEX($AG$19:$AH$28,IF($AO10="x",AV$7,$AO10),MATCH(AV$6,$AG$18:$AH$18))</f>
        <v>0.58778525229247325</v>
      </c>
      <c r="AW10" s="10" cm="1">
        <f t="array" ref="AW10">INDEX($AG$19:$AH$28,IF($AO10="x",AW$7,$AO10),MATCH(AW$6,$AG$18:$AH$18))</f>
        <v>-0.80901699437494734</v>
      </c>
      <c r="AX10" s="10" cm="1">
        <f t="array" ref="AX10">INDEX($AG$19:$AH$28,IF($AO10="x",AX$7,$AO10),MATCH(AX$6,$AG$18:$AH$18))</f>
        <v>1.22514845490862E-16</v>
      </c>
      <c r="AY10" s="10" cm="1">
        <f t="array" ref="AY10">INDEX($AG$19:$AH$28,IF($AO10="x",AY$7,$AO10),MATCH(AY$6,$AG$18:$AH$18))</f>
        <v>-1</v>
      </c>
      <c r="AZ10" s="10" cm="1">
        <f t="array" ref="AZ10">INDEX($AG$19:$AH$28,IF($AO10="x",AZ$7,$AO10),MATCH(AZ$6,$AG$18:$AH$18))</f>
        <v>-0.58778525229247303</v>
      </c>
      <c r="BA10" s="10" cm="1">
        <f t="array" ref="BA10">INDEX($AG$19:$AH$28,IF($AO10="x",BA$7,$AO10),MATCH(BA$6,$AG$18:$AH$18))</f>
        <v>-0.80901699437494756</v>
      </c>
      <c r="BB10" s="10" cm="1">
        <f t="array" ref="BB10">INDEX($AG$19:$AH$28,IF($AO10="x",BB$7,$AO10),MATCH(BB$6,$AG$18:$AH$18))</f>
        <v>-0.95105651629515353</v>
      </c>
      <c r="BC10" s="10" cm="1">
        <f t="array" ref="BC10">INDEX($AG$19:$AH$28,IF($AO10="x",BC$7,$AO10),MATCH(BC$6,$AG$18:$AH$18))</f>
        <v>-0.30901699437494756</v>
      </c>
      <c r="BD10" s="10" cm="1">
        <f t="array" ref="BD10">INDEX($AG$19:$AH$28,IF($AO10="x",BD$7,$AO10),MATCH(BD$6,$AG$18:$AH$18))</f>
        <v>-0.95105651629515364</v>
      </c>
      <c r="BE10" s="10" cm="1">
        <f t="array" ref="BE10">INDEX($AG$19:$AH$28,IF($AO10="x",BE$7,$AO10),MATCH(BE$6,$AG$18:$AH$18))</f>
        <v>0.30901699437494723</v>
      </c>
      <c r="BF10" s="10" cm="1">
        <f t="array" ref="BF10">INDEX($AG$19:$AH$28,IF($AO10="x",BF$7,$AO10),MATCH(BF$6,$AG$18:$AH$18))</f>
        <v>-0.58778525229247336</v>
      </c>
      <c r="BG10" s="10" cm="1">
        <f t="array" ref="BG10">INDEX($AG$19:$AH$28,IF($AO10="x",BG$7,$AO10),MATCH(BG$6,$AG$18:$AH$18))</f>
        <v>0.80901699437494734</v>
      </c>
      <c r="BH10" s="10" cm="1">
        <f t="array" ref="BH10">INDEX($AG$19:$AH$28,IF($AO10="x",BH$7,$AO10),MATCH(BH$6,$AG$18:$AH$18))</f>
        <v>-2.45029690981724E-16</v>
      </c>
      <c r="BI10" s="10" cm="1">
        <f t="array" ref="BI10">INDEX($AG$19:$AH$28,IF($AO10="x",BI$7,$AO10),MATCH(BI$6,$AG$18:$AH$18))</f>
        <v>1</v>
      </c>
      <c r="BK10" s="16" t="s">
        <v>22</v>
      </c>
      <c r="BL10" s="10" t="e" cm="1">
        <f t="array" ref="BL10">IF(INDEX(DadosRelacionamentosEspelho,$BL$7,BK11)=1,INDEX($AG$19:$AG$28,$BL$7),NA())</f>
        <v>#REF!</v>
      </c>
      <c r="BM10" s="10" t="e" cm="1">
        <f t="array" ref="BM10">IF(INDEX(DadosRelacionamentosEspelho,$BM$7,BK11)=1,INDEX($AH$19:$AH$28,$BM$7),NA())</f>
        <v>#REF!</v>
      </c>
      <c r="BO10" s="16" t="s">
        <v>22</v>
      </c>
      <c r="BP10" s="10" t="e" cm="1">
        <f t="array" ref="BP10">IF(INDEX(DadosRelacionamentosEspelho,$BL$7,BO11)=2,INDEX($AG$19:$AG$28,$BL$7),NA())</f>
        <v>#REF!</v>
      </c>
      <c r="BQ10" s="10" t="e" cm="1">
        <f t="array" ref="BQ10">IF(INDEX(DadosRelacionamentosEspelho,$BM$7,BO11)=2,INDEX($AH$19:$AH$28,$BM$7),NA())</f>
        <v>#REF!</v>
      </c>
    </row>
    <row r="11" spans="15:69" x14ac:dyDescent="0.25">
      <c r="O11" s="31"/>
      <c r="P11" s="15" t="s">
        <v>29</v>
      </c>
      <c r="Q11" s="8">
        <v>0</v>
      </c>
      <c r="R11" s="8">
        <v>0</v>
      </c>
      <c r="S11" s="8">
        <v>1</v>
      </c>
      <c r="T11" s="8">
        <v>0</v>
      </c>
      <c r="U11" s="8">
        <v>2</v>
      </c>
      <c r="V11" s="8">
        <v>1</v>
      </c>
      <c r="W11" s="6"/>
      <c r="X11" s="7"/>
      <c r="Y11" s="7"/>
      <c r="Z11" s="7"/>
      <c r="AB11" s="33"/>
      <c r="AC11" s="15" t="str">
        <f t="shared" si="0"/>
        <v>Camila</v>
      </c>
      <c r="AD11" s="8">
        <f>MAX(Q11,INDEX($Q$5:$Z$14,COLUMNS($AD$4:AD$4),ROWS($AC$5:$AC11)))</f>
        <v>0</v>
      </c>
      <c r="AE11" s="8">
        <f>MAX(R11,INDEX($Q$5:$Z$14,COLUMNS($AD$4:AE$4),ROWS($AC$5:$AC11)))</f>
        <v>0</v>
      </c>
      <c r="AF11" s="8">
        <f>MAX(S11,INDEX($Q$5:$Z$14,COLUMNS($AD$4:AF$4),ROWS($AC$5:$AC11)))</f>
        <v>1</v>
      </c>
      <c r="AG11" s="8">
        <f>MAX(T11,INDEX($Q$5:$Z$14,COLUMNS($AD$4:AG$4),ROWS($AC$5:$AC11)))</f>
        <v>0</v>
      </c>
      <c r="AH11" s="8">
        <f>MAX(U11,INDEX($Q$5:$Z$14,COLUMNS($AD$4:AH$4),ROWS($AC$5:$AC11)))</f>
        <v>2</v>
      </c>
      <c r="AI11" s="8">
        <f>MAX(V11,INDEX($Q$5:$Z$14,COLUMNS($AD$4:AI$4),ROWS($AC$5:$AC11)))</f>
        <v>1</v>
      </c>
      <c r="AJ11" s="6">
        <f>MAX(W11,INDEX($Q$5:$Z$14,COLUMNS($AD$4:AJ$4),ROWS($AC$5:$AC11)))</f>
        <v>0</v>
      </c>
      <c r="AK11" s="7">
        <f>MAX(X11,INDEX($Q$5:$Z$14,COLUMNS($AD$4:AK$4),ROWS($AC$5:$AC11)))</f>
        <v>0</v>
      </c>
      <c r="AL11" s="7">
        <f>MAX(Y11,INDEX($Q$5:$Z$14,COLUMNS($AD$4:AL$4),ROWS($AC$5:$AC11)))</f>
        <v>1</v>
      </c>
      <c r="AM11" s="7">
        <f>MAX(Z11,INDEX($Q$5:$Z$14,COLUMNS($AD$4:AM$4),ROWS($AC$5:$AC11)))</f>
        <v>0</v>
      </c>
      <c r="AO11" s="16">
        <v>2</v>
      </c>
      <c r="AP11" s="10" cm="1">
        <f t="array" ref="AP11">INDEX($AG$19:$AH$28,IF($AO11="x",AP$7,$AO11),MATCH(AP$6,$AG$18:$AH$18))</f>
        <v>0.95105651629515353</v>
      </c>
      <c r="AQ11" s="10" cm="1">
        <f t="array" ref="AQ11">INDEX($AG$19:$AH$28,IF($AO11="x",AQ$7,$AO11),MATCH(AQ$6,$AG$18:$AH$18))</f>
        <v>0.30901699437494745</v>
      </c>
      <c r="AR11" s="10" cm="1">
        <f t="array" ref="AR11">INDEX($AG$19:$AH$28,IF($AO11="x",AR$7,$AO11),MATCH(AR$6,$AG$18:$AH$18))</f>
        <v>0.95105651629515353</v>
      </c>
      <c r="AS11" s="10" cm="1">
        <f t="array" ref="AS11">INDEX($AG$19:$AH$28,IF($AO11="x",AS$7,$AO11),MATCH(AS$6,$AG$18:$AH$18))</f>
        <v>0.30901699437494745</v>
      </c>
      <c r="AT11" s="10" cm="1">
        <f t="array" ref="AT11">INDEX($AG$19:$AH$28,IF($AO11="x",AT$7,$AO11),MATCH(AT$6,$AG$18:$AH$18))</f>
        <v>0.95105651629515353</v>
      </c>
      <c r="AU11" s="10" cm="1">
        <f t="array" ref="AU11">INDEX($AG$19:$AH$28,IF($AO11="x",AU$7,$AO11),MATCH(AU$6,$AG$18:$AH$18))</f>
        <v>0.30901699437494745</v>
      </c>
      <c r="AV11" s="10" cm="1">
        <f t="array" ref="AV11">INDEX($AG$19:$AH$28,IF($AO11="x",AV$7,$AO11),MATCH(AV$6,$AG$18:$AH$18))</f>
        <v>0.95105651629515353</v>
      </c>
      <c r="AW11" s="10" cm="1">
        <f t="array" ref="AW11">INDEX($AG$19:$AH$28,IF($AO11="x",AW$7,$AO11),MATCH(AW$6,$AG$18:$AH$18))</f>
        <v>0.30901699437494745</v>
      </c>
      <c r="AX11" s="10" cm="1">
        <f t="array" ref="AX11">INDEX($AG$19:$AH$28,IF($AO11="x",AX$7,$AO11),MATCH(AX$6,$AG$18:$AH$18))</f>
        <v>0.95105651629515353</v>
      </c>
      <c r="AY11" s="10" cm="1">
        <f t="array" ref="AY11">INDEX($AG$19:$AH$28,IF($AO11="x",AY$7,$AO11),MATCH(AY$6,$AG$18:$AH$18))</f>
        <v>0.30901699437494745</v>
      </c>
      <c r="AZ11" s="10" cm="1">
        <f t="array" ref="AZ11">INDEX($AG$19:$AH$28,IF($AO11="x",AZ$7,$AO11),MATCH(AZ$6,$AG$18:$AH$18))</f>
        <v>0.95105651629515353</v>
      </c>
      <c r="BA11" s="10" cm="1">
        <f t="array" ref="BA11">INDEX($AG$19:$AH$28,IF($AO11="x",BA$7,$AO11),MATCH(BA$6,$AG$18:$AH$18))</f>
        <v>0.30901699437494745</v>
      </c>
      <c r="BB11" s="10" cm="1">
        <f t="array" ref="BB11">INDEX($AG$19:$AH$28,IF($AO11="x",BB$7,$AO11),MATCH(BB$6,$AG$18:$AH$18))</f>
        <v>0.95105651629515353</v>
      </c>
      <c r="BC11" s="10" cm="1">
        <f t="array" ref="BC11">INDEX($AG$19:$AH$28,IF($AO11="x",BC$7,$AO11),MATCH(BC$6,$AG$18:$AH$18))</f>
        <v>0.30901699437494745</v>
      </c>
      <c r="BD11" s="10" cm="1">
        <f t="array" ref="BD11">INDEX($AG$19:$AH$28,IF($AO11="x",BD$7,$AO11),MATCH(BD$6,$AG$18:$AH$18))</f>
        <v>0.95105651629515353</v>
      </c>
      <c r="BE11" s="10" cm="1">
        <f t="array" ref="BE11">INDEX($AG$19:$AH$28,IF($AO11="x",BE$7,$AO11),MATCH(BE$6,$AG$18:$AH$18))</f>
        <v>0.30901699437494745</v>
      </c>
      <c r="BF11" s="10" cm="1">
        <f t="array" ref="BF11">INDEX($AG$19:$AH$28,IF($AO11="x",BF$7,$AO11),MATCH(BF$6,$AG$18:$AH$18))</f>
        <v>0.95105651629515353</v>
      </c>
      <c r="BG11" s="10" cm="1">
        <f t="array" ref="BG11">INDEX($AG$19:$AH$28,IF($AO11="x",BG$7,$AO11),MATCH(BG$6,$AG$18:$AH$18))</f>
        <v>0.30901699437494745</v>
      </c>
      <c r="BH11" s="10" cm="1">
        <f t="array" ref="BH11">INDEX($AG$19:$AH$28,IF($AO11="x",BH$7,$AO11),MATCH(BH$6,$AG$18:$AH$18))</f>
        <v>0.95105651629515353</v>
      </c>
      <c r="BI11" s="10" cm="1">
        <f t="array" ref="BI11">INDEX($AG$19:$AH$28,IF($AO11="x",BI$7,$AO11),MATCH(BI$6,$AG$18:$AH$18))</f>
        <v>0.30901699437494745</v>
      </c>
      <c r="BK11" s="16">
        <v>2</v>
      </c>
      <c r="BL11" s="10" t="e" cm="1">
        <f t="array" ref="BL11">IF(INDEX(DadosRelacionamentosEspelho,$BL$7,BK11)=1,INDEX($AG$19:$AG$28,BK11),NA())</f>
        <v>#REF!</v>
      </c>
      <c r="BM11" s="10" t="e" cm="1">
        <f t="array" ref="BM11">IF(INDEX(DadosRelacionamentosEspelho,$BM$7,BK11)=1,INDEX($AH$19:$AH$28,BK11),NA())</f>
        <v>#REF!</v>
      </c>
      <c r="BO11" s="16">
        <v>2</v>
      </c>
      <c r="BP11" s="10" t="e" cm="1">
        <f t="array" ref="BP11">IF(INDEX(DadosRelacionamentosEspelho,$BL$7,BO11)=2,INDEX($AG$19:$AG$28,BO11),NA())</f>
        <v>#REF!</v>
      </c>
      <c r="BQ11" s="10" t="e" cm="1">
        <f t="array" ref="BQ11">IF(INDEX(DadosRelacionamentosEspelho,$BM$7,BO11)=2,INDEX($AH$19:$AH$28,BO11),NA())</f>
        <v>#REF!</v>
      </c>
    </row>
    <row r="12" spans="15:69" x14ac:dyDescent="0.25">
      <c r="O12" s="31"/>
      <c r="P12" s="15" t="s">
        <v>30</v>
      </c>
      <c r="Q12" s="8">
        <v>1</v>
      </c>
      <c r="R12" s="8">
        <v>2</v>
      </c>
      <c r="S12" s="8">
        <v>1</v>
      </c>
      <c r="T12" s="8">
        <v>1</v>
      </c>
      <c r="U12" s="8">
        <v>1</v>
      </c>
      <c r="V12" s="8">
        <v>2</v>
      </c>
      <c r="W12" s="8">
        <v>0</v>
      </c>
      <c r="X12" s="6"/>
      <c r="Y12" s="7"/>
      <c r="Z12" s="7"/>
      <c r="AB12" s="33"/>
      <c r="AC12" s="15" t="str">
        <f t="shared" si="0"/>
        <v>Renan</v>
      </c>
      <c r="AD12" s="8">
        <f>MAX(Q12,INDEX($Q$5:$Z$14,COLUMNS($AD$4:AD$4),ROWS($AC$5:$AC12)))</f>
        <v>1</v>
      </c>
      <c r="AE12" s="8">
        <f>MAX(R12,INDEX($Q$5:$Z$14,COLUMNS($AD$4:AE$4),ROWS($AC$5:$AC12)))</f>
        <v>2</v>
      </c>
      <c r="AF12" s="8">
        <f>MAX(S12,INDEX($Q$5:$Z$14,COLUMNS($AD$4:AF$4),ROWS($AC$5:$AC12)))</f>
        <v>1</v>
      </c>
      <c r="AG12" s="8">
        <f>MAX(T12,INDEX($Q$5:$Z$14,COLUMNS($AD$4:AG$4),ROWS($AC$5:$AC12)))</f>
        <v>1</v>
      </c>
      <c r="AH12" s="8">
        <f>MAX(U12,INDEX($Q$5:$Z$14,COLUMNS($AD$4:AH$4),ROWS($AC$5:$AC12)))</f>
        <v>1</v>
      </c>
      <c r="AI12" s="8">
        <f>MAX(V12,INDEX($Q$5:$Z$14,COLUMNS($AD$4:AI$4),ROWS($AC$5:$AC12)))</f>
        <v>2</v>
      </c>
      <c r="AJ12" s="8">
        <f>MAX(W12,INDEX($Q$5:$Z$14,COLUMNS($AD$4:AJ$4),ROWS($AC$5:$AC12)))</f>
        <v>0</v>
      </c>
      <c r="AK12" s="6">
        <f>MAX(X12,INDEX($Q$5:$Z$14,COLUMNS($AD$4:AK$4),ROWS($AC$5:$AC12)))</f>
        <v>0</v>
      </c>
      <c r="AL12" s="7">
        <f>MAX(Y12,INDEX($Q$5:$Z$14,COLUMNS($AD$4:AL$4),ROWS($AC$5:$AC12)))</f>
        <v>2</v>
      </c>
      <c r="AM12" s="7">
        <f>MAX(Z12,INDEX($Q$5:$Z$14,COLUMNS($AD$4:AM$4),ROWS($AC$5:$AC12)))</f>
        <v>2</v>
      </c>
      <c r="AO12" s="16" t="s">
        <v>22</v>
      </c>
      <c r="AP12" s="10" cm="1">
        <f t="array" ref="AP12">INDEX($AG$19:$AH$28,IF($AO12="x",AP$7,$AO12),MATCH(AP$6,$AG$18:$AH$18))</f>
        <v>0.58778525229247314</v>
      </c>
      <c r="AQ12" s="10" cm="1">
        <f t="array" ref="AQ12">INDEX($AG$19:$AH$28,IF($AO12="x",AQ$7,$AO12),MATCH(AQ$6,$AG$18:$AH$18))</f>
        <v>0.80901699437494745</v>
      </c>
      <c r="AR12" s="10" cm="1">
        <f t="array" ref="AR12">INDEX($AG$19:$AH$28,IF($AO12="x",AR$7,$AO12),MATCH(AR$6,$AG$18:$AH$18))</f>
        <v>0.95105651629515353</v>
      </c>
      <c r="AS12" s="10" cm="1">
        <f t="array" ref="AS12">INDEX($AG$19:$AH$28,IF($AO12="x",AS$7,$AO12),MATCH(AS$6,$AG$18:$AH$18))</f>
        <v>0.30901699437494745</v>
      </c>
      <c r="AT12" s="10" cm="1">
        <f t="array" ref="AT12">INDEX($AG$19:$AH$28,IF($AO12="x",AT$7,$AO12),MATCH(AT$6,$AG$18:$AH$18))</f>
        <v>0.95105651629515364</v>
      </c>
      <c r="AU12" s="10" cm="1">
        <f t="array" ref="AU12">INDEX($AG$19:$AH$28,IF($AO12="x",AU$7,$AO12),MATCH(AU$6,$AG$18:$AH$18))</f>
        <v>-0.30901699437494734</v>
      </c>
      <c r="AV12" s="10" cm="1">
        <f t="array" ref="AV12">INDEX($AG$19:$AH$28,IF($AO12="x",AV$7,$AO12),MATCH(AV$6,$AG$18:$AH$18))</f>
        <v>0.58778525229247325</v>
      </c>
      <c r="AW12" s="10" cm="1">
        <f t="array" ref="AW12">INDEX($AG$19:$AH$28,IF($AO12="x",AW$7,$AO12),MATCH(AW$6,$AG$18:$AH$18))</f>
        <v>-0.80901699437494734</v>
      </c>
      <c r="AX12" s="10" cm="1">
        <f t="array" ref="AX12">INDEX($AG$19:$AH$28,IF($AO12="x",AX$7,$AO12),MATCH(AX$6,$AG$18:$AH$18))</f>
        <v>1.22514845490862E-16</v>
      </c>
      <c r="AY12" s="10" cm="1">
        <f t="array" ref="AY12">INDEX($AG$19:$AH$28,IF($AO12="x",AY$7,$AO12),MATCH(AY$6,$AG$18:$AH$18))</f>
        <v>-1</v>
      </c>
      <c r="AZ12" s="10" cm="1">
        <f t="array" ref="AZ12">INDEX($AG$19:$AH$28,IF($AO12="x",AZ$7,$AO12),MATCH(AZ$6,$AG$18:$AH$18))</f>
        <v>-0.58778525229247303</v>
      </c>
      <c r="BA12" s="10" cm="1">
        <f t="array" ref="BA12">INDEX($AG$19:$AH$28,IF($AO12="x",BA$7,$AO12),MATCH(BA$6,$AG$18:$AH$18))</f>
        <v>-0.80901699437494756</v>
      </c>
      <c r="BB12" s="10" cm="1">
        <f t="array" ref="BB12">INDEX($AG$19:$AH$28,IF($AO12="x",BB$7,$AO12),MATCH(BB$6,$AG$18:$AH$18))</f>
        <v>-0.95105651629515353</v>
      </c>
      <c r="BC12" s="10" cm="1">
        <f t="array" ref="BC12">INDEX($AG$19:$AH$28,IF($AO12="x",BC$7,$AO12),MATCH(BC$6,$AG$18:$AH$18))</f>
        <v>-0.30901699437494756</v>
      </c>
      <c r="BD12" s="10" cm="1">
        <f t="array" ref="BD12">INDEX($AG$19:$AH$28,IF($AO12="x",BD$7,$AO12),MATCH(BD$6,$AG$18:$AH$18))</f>
        <v>-0.95105651629515364</v>
      </c>
      <c r="BE12" s="10" cm="1">
        <f t="array" ref="BE12">INDEX($AG$19:$AH$28,IF($AO12="x",BE$7,$AO12),MATCH(BE$6,$AG$18:$AH$18))</f>
        <v>0.30901699437494723</v>
      </c>
      <c r="BF12" s="10" cm="1">
        <f t="array" ref="BF12">INDEX($AG$19:$AH$28,IF($AO12="x",BF$7,$AO12),MATCH(BF$6,$AG$18:$AH$18))</f>
        <v>-0.58778525229247336</v>
      </c>
      <c r="BG12" s="10" cm="1">
        <f t="array" ref="BG12">INDEX($AG$19:$AH$28,IF($AO12="x",BG$7,$AO12),MATCH(BG$6,$AG$18:$AH$18))</f>
        <v>0.80901699437494734</v>
      </c>
      <c r="BH12" s="10" cm="1">
        <f t="array" ref="BH12">INDEX($AG$19:$AH$28,IF($AO12="x",BH$7,$AO12),MATCH(BH$6,$AG$18:$AH$18))</f>
        <v>-2.45029690981724E-16</v>
      </c>
      <c r="BI12" s="10" cm="1">
        <f t="array" ref="BI12">INDEX($AG$19:$AH$28,IF($AO12="x",BI$7,$AO12),MATCH(BI$6,$AG$18:$AH$18))</f>
        <v>1</v>
      </c>
      <c r="BK12" s="16" t="s">
        <v>22</v>
      </c>
      <c r="BL12" s="10" t="e" cm="1">
        <f t="array" ref="BL12">IF(INDEX(DadosRelacionamentosEspelho,$BL$7,BK13)=1,INDEX($AG$19:$AG$28,$BL$7),NA())</f>
        <v>#REF!</v>
      </c>
      <c r="BM12" s="10" t="e" cm="1">
        <f t="array" ref="BM12">IF(INDEX(DadosRelacionamentosEspelho,$BM$7,BK13)=1,INDEX($AH$19:$AH$28,$BM$7),NA())</f>
        <v>#REF!</v>
      </c>
      <c r="BO12" s="16" t="s">
        <v>22</v>
      </c>
      <c r="BP12" s="10" t="e" cm="1">
        <f t="array" ref="BP12">IF(INDEX(DadosRelacionamentosEspelho,$BL$7,BO13)=2,INDEX($AG$19:$AG$28,$BL$7),NA())</f>
        <v>#REF!</v>
      </c>
      <c r="BQ12" s="10" t="e" cm="1">
        <f t="array" ref="BQ12">IF(INDEX(DadosRelacionamentosEspelho,$BM$7,BO13)=2,INDEX($AH$19:$AH$28,$BM$7),NA())</f>
        <v>#REF!</v>
      </c>
    </row>
    <row r="13" spans="15:69" x14ac:dyDescent="0.25">
      <c r="O13" s="31"/>
      <c r="P13" s="15" t="s">
        <v>31</v>
      </c>
      <c r="Q13" s="8">
        <v>1</v>
      </c>
      <c r="R13" s="8">
        <v>2</v>
      </c>
      <c r="S13" s="8">
        <v>2</v>
      </c>
      <c r="T13" s="8">
        <v>0</v>
      </c>
      <c r="U13" s="8">
        <v>2</v>
      </c>
      <c r="V13" s="8">
        <v>2</v>
      </c>
      <c r="W13" s="8">
        <v>1</v>
      </c>
      <c r="X13" s="8">
        <v>2</v>
      </c>
      <c r="Y13" s="6"/>
      <c r="Z13" s="7"/>
      <c r="AB13" s="33"/>
      <c r="AC13" s="15" t="str">
        <f t="shared" si="0"/>
        <v>Tiago</v>
      </c>
      <c r="AD13" s="8">
        <f>MAX(Q13,INDEX($Q$5:$Z$14,COLUMNS($AD$4:AD$4),ROWS($AC$5:$AC13)))</f>
        <v>1</v>
      </c>
      <c r="AE13" s="8">
        <f>MAX(R13,INDEX($Q$5:$Z$14,COLUMNS($AD$4:AE$4),ROWS($AC$5:$AC13)))</f>
        <v>2</v>
      </c>
      <c r="AF13" s="8">
        <f>MAX(S13,INDEX($Q$5:$Z$14,COLUMNS($AD$4:AF$4),ROWS($AC$5:$AC13)))</f>
        <v>2</v>
      </c>
      <c r="AG13" s="8">
        <f>MAX(T13,INDEX($Q$5:$Z$14,COLUMNS($AD$4:AG$4),ROWS($AC$5:$AC13)))</f>
        <v>0</v>
      </c>
      <c r="AH13" s="8">
        <f>MAX(U13,INDEX($Q$5:$Z$14,COLUMNS($AD$4:AH$4),ROWS($AC$5:$AC13)))</f>
        <v>2</v>
      </c>
      <c r="AI13" s="8">
        <f>MAX(V13,INDEX($Q$5:$Z$14,COLUMNS($AD$4:AI$4),ROWS($AC$5:$AC13)))</f>
        <v>2</v>
      </c>
      <c r="AJ13" s="8">
        <f>MAX(W13,INDEX($Q$5:$Z$14,COLUMNS($AD$4:AJ$4),ROWS($AC$5:$AC13)))</f>
        <v>1</v>
      </c>
      <c r="AK13" s="8">
        <f>MAX(X13,INDEX($Q$5:$Z$14,COLUMNS($AD$4:AK$4),ROWS($AC$5:$AC13)))</f>
        <v>2</v>
      </c>
      <c r="AL13" s="6">
        <f>MAX(Y13,INDEX($Q$5:$Z$14,COLUMNS($AD$4:AL$4),ROWS($AC$5:$AC13)))</f>
        <v>0</v>
      </c>
      <c r="AM13" s="7">
        <f>MAX(Z13,INDEX($Q$5:$Z$14,COLUMNS($AD$4:AM$4),ROWS($AC$5:$AC13)))</f>
        <v>0</v>
      </c>
      <c r="AO13" s="16">
        <v>3</v>
      </c>
      <c r="AP13" s="10" cm="1">
        <f t="array" ref="AP13">INDEX($AG$19:$AH$28,IF($AO13="x",AP$7,$AO13),MATCH(AP$6,$AG$18:$AH$18))</f>
        <v>0.95105651629515364</v>
      </c>
      <c r="AQ13" s="10" cm="1">
        <f t="array" ref="AQ13">INDEX($AG$19:$AH$28,IF($AO13="x",AQ$7,$AO13),MATCH(AQ$6,$AG$18:$AH$18))</f>
        <v>-0.30901699437494734</v>
      </c>
      <c r="AR13" s="10" cm="1">
        <f t="array" ref="AR13">INDEX($AG$19:$AH$28,IF($AO13="x",AR$7,$AO13),MATCH(AR$6,$AG$18:$AH$18))</f>
        <v>0.95105651629515364</v>
      </c>
      <c r="AS13" s="10" cm="1">
        <f t="array" ref="AS13">INDEX($AG$19:$AH$28,IF($AO13="x",AS$7,$AO13),MATCH(AS$6,$AG$18:$AH$18))</f>
        <v>-0.30901699437494734</v>
      </c>
      <c r="AT13" s="10" cm="1">
        <f t="array" ref="AT13">INDEX($AG$19:$AH$28,IF($AO13="x",AT$7,$AO13),MATCH(AT$6,$AG$18:$AH$18))</f>
        <v>0.95105651629515364</v>
      </c>
      <c r="AU13" s="10" cm="1">
        <f t="array" ref="AU13">INDEX($AG$19:$AH$28,IF($AO13="x",AU$7,$AO13),MATCH(AU$6,$AG$18:$AH$18))</f>
        <v>-0.30901699437494734</v>
      </c>
      <c r="AV13" s="10" cm="1">
        <f t="array" ref="AV13">INDEX($AG$19:$AH$28,IF($AO13="x",AV$7,$AO13),MATCH(AV$6,$AG$18:$AH$18))</f>
        <v>0.95105651629515364</v>
      </c>
      <c r="AW13" s="10" cm="1">
        <f t="array" ref="AW13">INDEX($AG$19:$AH$28,IF($AO13="x",AW$7,$AO13),MATCH(AW$6,$AG$18:$AH$18))</f>
        <v>-0.30901699437494734</v>
      </c>
      <c r="AX13" s="10" cm="1">
        <f t="array" ref="AX13">INDEX($AG$19:$AH$28,IF($AO13="x",AX$7,$AO13),MATCH(AX$6,$AG$18:$AH$18))</f>
        <v>0.95105651629515364</v>
      </c>
      <c r="AY13" s="10" cm="1">
        <f t="array" ref="AY13">INDEX($AG$19:$AH$28,IF($AO13="x",AY$7,$AO13),MATCH(AY$6,$AG$18:$AH$18))</f>
        <v>-0.30901699437494734</v>
      </c>
      <c r="AZ13" s="10" cm="1">
        <f t="array" ref="AZ13">INDEX($AG$19:$AH$28,IF($AO13="x",AZ$7,$AO13),MATCH(AZ$6,$AG$18:$AH$18))</f>
        <v>0.95105651629515364</v>
      </c>
      <c r="BA13" s="10" cm="1">
        <f t="array" ref="BA13">INDEX($AG$19:$AH$28,IF($AO13="x",BA$7,$AO13),MATCH(BA$6,$AG$18:$AH$18))</f>
        <v>-0.30901699437494734</v>
      </c>
      <c r="BB13" s="10" cm="1">
        <f t="array" ref="BB13">INDEX($AG$19:$AH$28,IF($AO13="x",BB$7,$AO13),MATCH(BB$6,$AG$18:$AH$18))</f>
        <v>0.95105651629515364</v>
      </c>
      <c r="BC13" s="10" cm="1">
        <f t="array" ref="BC13">INDEX($AG$19:$AH$28,IF($AO13="x",BC$7,$AO13),MATCH(BC$6,$AG$18:$AH$18))</f>
        <v>-0.30901699437494734</v>
      </c>
      <c r="BD13" s="10" cm="1">
        <f t="array" ref="BD13">INDEX($AG$19:$AH$28,IF($AO13="x",BD$7,$AO13),MATCH(BD$6,$AG$18:$AH$18))</f>
        <v>0.95105651629515364</v>
      </c>
      <c r="BE13" s="10" cm="1">
        <f t="array" ref="BE13">INDEX($AG$19:$AH$28,IF($AO13="x",BE$7,$AO13),MATCH(BE$6,$AG$18:$AH$18))</f>
        <v>-0.30901699437494734</v>
      </c>
      <c r="BF13" s="10" cm="1">
        <f t="array" ref="BF13">INDEX($AG$19:$AH$28,IF($AO13="x",BF$7,$AO13),MATCH(BF$6,$AG$18:$AH$18))</f>
        <v>0.95105651629515364</v>
      </c>
      <c r="BG13" s="10" cm="1">
        <f t="array" ref="BG13">INDEX($AG$19:$AH$28,IF($AO13="x",BG$7,$AO13),MATCH(BG$6,$AG$18:$AH$18))</f>
        <v>-0.30901699437494734</v>
      </c>
      <c r="BH13" s="10" cm="1">
        <f t="array" ref="BH13">INDEX($AG$19:$AH$28,IF($AO13="x",BH$7,$AO13),MATCH(BH$6,$AG$18:$AH$18))</f>
        <v>0.95105651629515364</v>
      </c>
      <c r="BI13" s="10" cm="1">
        <f t="array" ref="BI13">INDEX($AG$19:$AH$28,IF($AO13="x",BI$7,$AO13),MATCH(BI$6,$AG$18:$AH$18))</f>
        <v>-0.30901699437494734</v>
      </c>
      <c r="BK13" s="16">
        <v>3</v>
      </c>
      <c r="BL13" s="10" t="e" cm="1">
        <f t="array" ref="BL13">IF(INDEX(DadosRelacionamentosEspelho,$BL$7,BK13)=1,INDEX($AG$19:$AG$28,BK13),NA())</f>
        <v>#REF!</v>
      </c>
      <c r="BM13" s="10" t="e" cm="1">
        <f t="array" ref="BM13">IF(INDEX(DadosRelacionamentosEspelho,$BM$7,BK13)=1,INDEX($AH$19:$AH$28,BK13),NA())</f>
        <v>#REF!</v>
      </c>
      <c r="BO13" s="16">
        <v>3</v>
      </c>
      <c r="BP13" s="10" t="e" cm="1">
        <f t="array" ref="BP13">IF(INDEX(DadosRelacionamentosEspelho,$BL$7,BO13)=2,INDEX($AG$19:$AG$28,BO13),NA())</f>
        <v>#REF!</v>
      </c>
      <c r="BQ13" s="10" t="e" cm="1">
        <f t="array" ref="BQ13">IF(INDEX(DadosRelacionamentosEspelho,$BM$7,BO13)=2,INDEX($AH$19:$AH$28,BO13),NA())</f>
        <v>#REF!</v>
      </c>
    </row>
    <row r="14" spans="15:69" x14ac:dyDescent="0.25">
      <c r="O14" s="31"/>
      <c r="P14" s="15" t="s">
        <v>32</v>
      </c>
      <c r="Q14" s="8">
        <v>2</v>
      </c>
      <c r="R14" s="8">
        <v>0</v>
      </c>
      <c r="S14" s="8">
        <v>1</v>
      </c>
      <c r="T14" s="8">
        <v>1</v>
      </c>
      <c r="U14" s="8">
        <v>2</v>
      </c>
      <c r="V14" s="8">
        <v>1</v>
      </c>
      <c r="W14" s="8">
        <v>0</v>
      </c>
      <c r="X14" s="8">
        <v>2</v>
      </c>
      <c r="Y14" s="8">
        <v>0</v>
      </c>
      <c r="Z14" s="6"/>
      <c r="AB14" s="33"/>
      <c r="AC14" s="15" t="str">
        <f t="shared" si="0"/>
        <v>Isabela</v>
      </c>
      <c r="AD14" s="8">
        <f>MAX(Q14,INDEX($Q$5:$Z$14,COLUMNS($AD$4:AD$4),ROWS($AC$5:$AC14)))</f>
        <v>2</v>
      </c>
      <c r="AE14" s="8">
        <f>MAX(R14,INDEX($Q$5:$Z$14,COLUMNS($AD$4:AE$4),ROWS($AC$5:$AC14)))</f>
        <v>0</v>
      </c>
      <c r="AF14" s="8">
        <f>MAX(S14,INDEX($Q$5:$Z$14,COLUMNS($AD$4:AF$4),ROWS($AC$5:$AC14)))</f>
        <v>1</v>
      </c>
      <c r="AG14" s="8">
        <f>MAX(T14,INDEX($Q$5:$Z$14,COLUMNS($AD$4:AG$4),ROWS($AC$5:$AC14)))</f>
        <v>1</v>
      </c>
      <c r="AH14" s="8">
        <f>MAX(U14,INDEX($Q$5:$Z$14,COLUMNS($AD$4:AH$4),ROWS($AC$5:$AC14)))</f>
        <v>2</v>
      </c>
      <c r="AI14" s="8">
        <f>MAX(V14,INDEX($Q$5:$Z$14,COLUMNS($AD$4:AI$4),ROWS($AC$5:$AC14)))</f>
        <v>1</v>
      </c>
      <c r="AJ14" s="8">
        <f>MAX(W14,INDEX($Q$5:$Z$14,COLUMNS($AD$4:AJ$4),ROWS($AC$5:$AC14)))</f>
        <v>0</v>
      </c>
      <c r="AK14" s="8">
        <f>MAX(X14,INDEX($Q$5:$Z$14,COLUMNS($AD$4:AK$4),ROWS($AC$5:$AC14)))</f>
        <v>2</v>
      </c>
      <c r="AL14" s="8">
        <f>MAX(Y14,INDEX($Q$5:$Z$14,COLUMNS($AD$4:AL$4),ROWS($AC$5:$AC14)))</f>
        <v>0</v>
      </c>
      <c r="AM14" s="6">
        <f>MAX(Z14,INDEX($Q$5:$Z$14,COLUMNS($AD$4:AM$4),ROWS($AC$5:$AC14)))</f>
        <v>0</v>
      </c>
      <c r="AO14" s="16" t="s">
        <v>22</v>
      </c>
      <c r="AP14" s="10" cm="1">
        <f t="array" ref="AP14">INDEX($AG$19:$AH$28,IF($AO14="x",AP$7,$AO14),MATCH(AP$6,$AG$18:$AH$18))</f>
        <v>0.58778525229247314</v>
      </c>
      <c r="AQ14" s="10" cm="1">
        <f t="array" ref="AQ14">INDEX($AG$19:$AH$28,IF($AO14="x",AQ$7,$AO14),MATCH(AQ$6,$AG$18:$AH$18))</f>
        <v>0.80901699437494745</v>
      </c>
      <c r="AR14" s="10" cm="1">
        <f t="array" ref="AR14">INDEX($AG$19:$AH$28,IF($AO14="x",AR$7,$AO14),MATCH(AR$6,$AG$18:$AH$18))</f>
        <v>0.95105651629515353</v>
      </c>
      <c r="AS14" s="10" cm="1">
        <f t="array" ref="AS14">INDEX($AG$19:$AH$28,IF($AO14="x",AS$7,$AO14),MATCH(AS$6,$AG$18:$AH$18))</f>
        <v>0.30901699437494745</v>
      </c>
      <c r="AT14" s="10" cm="1">
        <f t="array" ref="AT14">INDEX($AG$19:$AH$28,IF($AO14="x",AT$7,$AO14),MATCH(AT$6,$AG$18:$AH$18))</f>
        <v>0.95105651629515364</v>
      </c>
      <c r="AU14" s="10" cm="1">
        <f t="array" ref="AU14">INDEX($AG$19:$AH$28,IF($AO14="x",AU$7,$AO14),MATCH(AU$6,$AG$18:$AH$18))</f>
        <v>-0.30901699437494734</v>
      </c>
      <c r="AV14" s="10" cm="1">
        <f t="array" ref="AV14">INDEX($AG$19:$AH$28,IF($AO14="x",AV$7,$AO14),MATCH(AV$6,$AG$18:$AH$18))</f>
        <v>0.58778525229247325</v>
      </c>
      <c r="AW14" s="10" cm="1">
        <f t="array" ref="AW14">INDEX($AG$19:$AH$28,IF($AO14="x",AW$7,$AO14),MATCH(AW$6,$AG$18:$AH$18))</f>
        <v>-0.80901699437494734</v>
      </c>
      <c r="AX14" s="10" cm="1">
        <f t="array" ref="AX14">INDEX($AG$19:$AH$28,IF($AO14="x",AX$7,$AO14),MATCH(AX$6,$AG$18:$AH$18))</f>
        <v>1.22514845490862E-16</v>
      </c>
      <c r="AY14" s="10" cm="1">
        <f t="array" ref="AY14">INDEX($AG$19:$AH$28,IF($AO14="x",AY$7,$AO14),MATCH(AY$6,$AG$18:$AH$18))</f>
        <v>-1</v>
      </c>
      <c r="AZ14" s="10" cm="1">
        <f t="array" ref="AZ14">INDEX($AG$19:$AH$28,IF($AO14="x",AZ$7,$AO14),MATCH(AZ$6,$AG$18:$AH$18))</f>
        <v>-0.58778525229247303</v>
      </c>
      <c r="BA14" s="10" cm="1">
        <f t="array" ref="BA14">INDEX($AG$19:$AH$28,IF($AO14="x",BA$7,$AO14),MATCH(BA$6,$AG$18:$AH$18))</f>
        <v>-0.80901699437494756</v>
      </c>
      <c r="BB14" s="10" cm="1">
        <f t="array" ref="BB14">INDEX($AG$19:$AH$28,IF($AO14="x",BB$7,$AO14),MATCH(BB$6,$AG$18:$AH$18))</f>
        <v>-0.95105651629515353</v>
      </c>
      <c r="BC14" s="10" cm="1">
        <f t="array" ref="BC14">INDEX($AG$19:$AH$28,IF($AO14="x",BC$7,$AO14),MATCH(BC$6,$AG$18:$AH$18))</f>
        <v>-0.30901699437494756</v>
      </c>
      <c r="BD14" s="10" cm="1">
        <f t="array" ref="BD14">INDEX($AG$19:$AH$28,IF($AO14="x",BD$7,$AO14),MATCH(BD$6,$AG$18:$AH$18))</f>
        <v>-0.95105651629515364</v>
      </c>
      <c r="BE14" s="10" cm="1">
        <f t="array" ref="BE14">INDEX($AG$19:$AH$28,IF($AO14="x",BE$7,$AO14),MATCH(BE$6,$AG$18:$AH$18))</f>
        <v>0.30901699437494723</v>
      </c>
      <c r="BF14" s="10" cm="1">
        <f t="array" ref="BF14">INDEX($AG$19:$AH$28,IF($AO14="x",BF$7,$AO14),MATCH(BF$6,$AG$18:$AH$18))</f>
        <v>-0.58778525229247336</v>
      </c>
      <c r="BG14" s="10" cm="1">
        <f t="array" ref="BG14">INDEX($AG$19:$AH$28,IF($AO14="x",BG$7,$AO14),MATCH(BG$6,$AG$18:$AH$18))</f>
        <v>0.80901699437494734</v>
      </c>
      <c r="BH14" s="10" cm="1">
        <f t="array" ref="BH14">INDEX($AG$19:$AH$28,IF($AO14="x",BH$7,$AO14),MATCH(BH$6,$AG$18:$AH$18))</f>
        <v>-2.45029690981724E-16</v>
      </c>
      <c r="BI14" s="10" cm="1">
        <f t="array" ref="BI14">INDEX($AG$19:$AH$28,IF($AO14="x",BI$7,$AO14),MATCH(BI$6,$AG$18:$AH$18))</f>
        <v>1</v>
      </c>
      <c r="BK14" s="16" t="s">
        <v>22</v>
      </c>
      <c r="BL14" s="10" t="e" cm="1">
        <f t="array" ref="BL14">IF(INDEX(DadosRelacionamentosEspelho,$BL$7,BK15)=1,INDEX($AG$19:$AG$28,$BL$7),NA())</f>
        <v>#REF!</v>
      </c>
      <c r="BM14" s="10" t="e" cm="1">
        <f t="array" ref="BM14">IF(INDEX(DadosRelacionamentosEspelho,$BM$7,BK15)=1,INDEX($AH$19:$AH$28,$BM$7),NA())</f>
        <v>#REF!</v>
      </c>
      <c r="BO14" s="16" t="s">
        <v>22</v>
      </c>
      <c r="BP14" s="10" t="e" cm="1">
        <f t="array" ref="BP14">IF(INDEX(DadosRelacionamentosEspelho,$BL$7,BO15)=2,INDEX($AG$19:$AG$28,$BL$7),NA())</f>
        <v>#REF!</v>
      </c>
      <c r="BQ14" s="10" t="e" cm="1">
        <f t="array" ref="BQ14">IF(INDEX(DadosRelacionamentosEspelho,$BM$7,BO15)=2,INDEX($AH$19:$AH$28,$BM$7),NA())</f>
        <v>#REF!</v>
      </c>
    </row>
    <row r="15" spans="15:69" x14ac:dyDescent="0.25">
      <c r="O15" s="24"/>
      <c r="AO15" s="16">
        <v>4</v>
      </c>
      <c r="AP15" s="10" cm="1">
        <f t="array" ref="AP15">INDEX($AG$19:$AH$28,IF($AO15="x",AP$7,$AO15),MATCH(AP$6,$AG$18:$AH$18))</f>
        <v>0.58778525229247325</v>
      </c>
      <c r="AQ15" s="10" cm="1">
        <f t="array" ref="AQ15">INDEX($AG$19:$AH$28,IF($AO15="x",AQ$7,$AO15),MATCH(AQ$6,$AG$18:$AH$18))</f>
        <v>-0.80901699437494734</v>
      </c>
      <c r="AR15" s="10" cm="1">
        <f t="array" ref="AR15">INDEX($AG$19:$AH$28,IF($AO15="x",AR$7,$AO15),MATCH(AR$6,$AG$18:$AH$18))</f>
        <v>0.58778525229247325</v>
      </c>
      <c r="AS15" s="10" cm="1">
        <f t="array" ref="AS15">INDEX($AG$19:$AH$28,IF($AO15="x",AS$7,$AO15),MATCH(AS$6,$AG$18:$AH$18))</f>
        <v>-0.80901699437494734</v>
      </c>
      <c r="AT15" s="10" cm="1">
        <f t="array" ref="AT15">INDEX($AG$19:$AH$28,IF($AO15="x",AT$7,$AO15),MATCH(AT$6,$AG$18:$AH$18))</f>
        <v>0.58778525229247325</v>
      </c>
      <c r="AU15" s="10" cm="1">
        <f t="array" ref="AU15">INDEX($AG$19:$AH$28,IF($AO15="x",AU$7,$AO15),MATCH(AU$6,$AG$18:$AH$18))</f>
        <v>-0.80901699437494734</v>
      </c>
      <c r="AV15" s="10" cm="1">
        <f t="array" ref="AV15">INDEX($AG$19:$AH$28,IF($AO15="x",AV$7,$AO15),MATCH(AV$6,$AG$18:$AH$18))</f>
        <v>0.58778525229247325</v>
      </c>
      <c r="AW15" s="10" cm="1">
        <f t="array" ref="AW15">INDEX($AG$19:$AH$28,IF($AO15="x",AW$7,$AO15),MATCH(AW$6,$AG$18:$AH$18))</f>
        <v>-0.80901699437494734</v>
      </c>
      <c r="AX15" s="10" cm="1">
        <f t="array" ref="AX15">INDEX($AG$19:$AH$28,IF($AO15="x",AX$7,$AO15),MATCH(AX$6,$AG$18:$AH$18))</f>
        <v>0.58778525229247325</v>
      </c>
      <c r="AY15" s="10" cm="1">
        <f t="array" ref="AY15">INDEX($AG$19:$AH$28,IF($AO15="x",AY$7,$AO15),MATCH(AY$6,$AG$18:$AH$18))</f>
        <v>-0.80901699437494734</v>
      </c>
      <c r="AZ15" s="10" cm="1">
        <f t="array" ref="AZ15">INDEX($AG$19:$AH$28,IF($AO15="x",AZ$7,$AO15),MATCH(AZ$6,$AG$18:$AH$18))</f>
        <v>0.58778525229247325</v>
      </c>
      <c r="BA15" s="10" cm="1">
        <f t="array" ref="BA15">INDEX($AG$19:$AH$28,IF($AO15="x",BA$7,$AO15),MATCH(BA$6,$AG$18:$AH$18))</f>
        <v>-0.80901699437494734</v>
      </c>
      <c r="BB15" s="10" cm="1">
        <f t="array" ref="BB15">INDEX($AG$19:$AH$28,IF($AO15="x",BB$7,$AO15),MATCH(BB$6,$AG$18:$AH$18))</f>
        <v>0.58778525229247325</v>
      </c>
      <c r="BC15" s="10" cm="1">
        <f t="array" ref="BC15">INDEX($AG$19:$AH$28,IF($AO15="x",BC$7,$AO15),MATCH(BC$6,$AG$18:$AH$18))</f>
        <v>-0.80901699437494734</v>
      </c>
      <c r="BD15" s="10" cm="1">
        <f t="array" ref="BD15">INDEX($AG$19:$AH$28,IF($AO15="x",BD$7,$AO15),MATCH(BD$6,$AG$18:$AH$18))</f>
        <v>0.58778525229247325</v>
      </c>
      <c r="BE15" s="10" cm="1">
        <f t="array" ref="BE15">INDEX($AG$19:$AH$28,IF($AO15="x",BE$7,$AO15),MATCH(BE$6,$AG$18:$AH$18))</f>
        <v>-0.80901699437494734</v>
      </c>
      <c r="BF15" s="10" cm="1">
        <f t="array" ref="BF15">INDEX($AG$19:$AH$28,IF($AO15="x",BF$7,$AO15),MATCH(BF$6,$AG$18:$AH$18))</f>
        <v>0.58778525229247325</v>
      </c>
      <c r="BG15" s="10" cm="1">
        <f t="array" ref="BG15">INDEX($AG$19:$AH$28,IF($AO15="x",BG$7,$AO15),MATCH(BG$6,$AG$18:$AH$18))</f>
        <v>-0.80901699437494734</v>
      </c>
      <c r="BH15" s="10" cm="1">
        <f t="array" ref="BH15">INDEX($AG$19:$AH$28,IF($AO15="x",BH$7,$AO15),MATCH(BH$6,$AG$18:$AH$18))</f>
        <v>0.58778525229247325</v>
      </c>
      <c r="BI15" s="10" cm="1">
        <f t="array" ref="BI15">INDEX($AG$19:$AH$28,IF($AO15="x",BI$7,$AO15),MATCH(BI$6,$AG$18:$AH$18))</f>
        <v>-0.80901699437494734</v>
      </c>
      <c r="BK15" s="16">
        <v>4</v>
      </c>
      <c r="BL15" s="10" t="e" cm="1">
        <f t="array" ref="BL15">IF(INDEX(DadosRelacionamentosEspelho,$BL$7,BK15)=1,INDEX($AG$19:$AG$28,BK15),NA())</f>
        <v>#REF!</v>
      </c>
      <c r="BM15" s="10" t="e" cm="1">
        <f t="array" ref="BM15">IF(INDEX(DadosRelacionamentosEspelho,$BM$7,BK15)=1,INDEX($AH$19:$AH$28,BK15),NA())</f>
        <v>#REF!</v>
      </c>
      <c r="BO15" s="16">
        <v>4</v>
      </c>
      <c r="BP15" s="10" t="e" cm="1">
        <f t="array" ref="BP15">IF(INDEX(DadosRelacionamentosEspelho,$BL$7,BO15)=2,INDEX($AG$19:$AG$28,BO15),NA())</f>
        <v>#REF!</v>
      </c>
      <c r="BQ15" s="10" t="e" cm="1">
        <f t="array" ref="BQ15">IF(INDEX(DadosRelacionamentosEspelho,$BM$7,BO15)=2,INDEX($AH$19:$AH$28,BO15),NA())</f>
        <v>#REF!</v>
      </c>
    </row>
    <row r="16" spans="15:69" x14ac:dyDescent="0.25">
      <c r="O16" s="24"/>
      <c r="AO16" s="16" t="s">
        <v>22</v>
      </c>
      <c r="AP16" s="10" cm="1">
        <f t="array" ref="AP16">INDEX($AG$19:$AH$28,IF($AO16="x",AP$7,$AO16),MATCH(AP$6,$AG$18:$AH$18))</f>
        <v>0.58778525229247314</v>
      </c>
      <c r="AQ16" s="10" cm="1">
        <f t="array" ref="AQ16">INDEX($AG$19:$AH$28,IF($AO16="x",AQ$7,$AO16),MATCH(AQ$6,$AG$18:$AH$18))</f>
        <v>0.80901699437494745</v>
      </c>
      <c r="AR16" s="10" cm="1">
        <f t="array" ref="AR16">INDEX($AG$19:$AH$28,IF($AO16="x",AR$7,$AO16),MATCH(AR$6,$AG$18:$AH$18))</f>
        <v>0.95105651629515353</v>
      </c>
      <c r="AS16" s="10" cm="1">
        <f t="array" ref="AS16">INDEX($AG$19:$AH$28,IF($AO16="x",AS$7,$AO16),MATCH(AS$6,$AG$18:$AH$18))</f>
        <v>0.30901699437494745</v>
      </c>
      <c r="AT16" s="10" cm="1">
        <f t="array" ref="AT16">INDEX($AG$19:$AH$28,IF($AO16="x",AT$7,$AO16),MATCH(AT$6,$AG$18:$AH$18))</f>
        <v>0.95105651629515364</v>
      </c>
      <c r="AU16" s="10" cm="1">
        <f t="array" ref="AU16">INDEX($AG$19:$AH$28,IF($AO16="x",AU$7,$AO16),MATCH(AU$6,$AG$18:$AH$18))</f>
        <v>-0.30901699437494734</v>
      </c>
      <c r="AV16" s="10" cm="1">
        <f t="array" ref="AV16">INDEX($AG$19:$AH$28,IF($AO16="x",AV$7,$AO16),MATCH(AV$6,$AG$18:$AH$18))</f>
        <v>0.58778525229247325</v>
      </c>
      <c r="AW16" s="10" cm="1">
        <f t="array" ref="AW16">INDEX($AG$19:$AH$28,IF($AO16="x",AW$7,$AO16),MATCH(AW$6,$AG$18:$AH$18))</f>
        <v>-0.80901699437494734</v>
      </c>
      <c r="AX16" s="10" cm="1">
        <f t="array" ref="AX16">INDEX($AG$19:$AH$28,IF($AO16="x",AX$7,$AO16),MATCH(AX$6,$AG$18:$AH$18))</f>
        <v>1.22514845490862E-16</v>
      </c>
      <c r="AY16" s="10" cm="1">
        <f t="array" ref="AY16">INDEX($AG$19:$AH$28,IF($AO16="x",AY$7,$AO16),MATCH(AY$6,$AG$18:$AH$18))</f>
        <v>-1</v>
      </c>
      <c r="AZ16" s="10" cm="1">
        <f t="array" ref="AZ16">INDEX($AG$19:$AH$28,IF($AO16="x",AZ$7,$AO16),MATCH(AZ$6,$AG$18:$AH$18))</f>
        <v>-0.58778525229247303</v>
      </c>
      <c r="BA16" s="10" cm="1">
        <f t="array" ref="BA16">INDEX($AG$19:$AH$28,IF($AO16="x",BA$7,$AO16),MATCH(BA$6,$AG$18:$AH$18))</f>
        <v>-0.80901699437494756</v>
      </c>
      <c r="BB16" s="10" cm="1">
        <f t="array" ref="BB16">INDEX($AG$19:$AH$28,IF($AO16="x",BB$7,$AO16),MATCH(BB$6,$AG$18:$AH$18))</f>
        <v>-0.95105651629515353</v>
      </c>
      <c r="BC16" s="10" cm="1">
        <f t="array" ref="BC16">INDEX($AG$19:$AH$28,IF($AO16="x",BC$7,$AO16),MATCH(BC$6,$AG$18:$AH$18))</f>
        <v>-0.30901699437494756</v>
      </c>
      <c r="BD16" s="10" cm="1">
        <f t="array" ref="BD16">INDEX($AG$19:$AH$28,IF($AO16="x",BD$7,$AO16),MATCH(BD$6,$AG$18:$AH$18))</f>
        <v>-0.95105651629515364</v>
      </c>
      <c r="BE16" s="10" cm="1">
        <f t="array" ref="BE16">INDEX($AG$19:$AH$28,IF($AO16="x",BE$7,$AO16),MATCH(BE$6,$AG$18:$AH$18))</f>
        <v>0.30901699437494723</v>
      </c>
      <c r="BF16" s="10" cm="1">
        <f t="array" ref="BF16">INDEX($AG$19:$AH$28,IF($AO16="x",BF$7,$AO16),MATCH(BF$6,$AG$18:$AH$18))</f>
        <v>-0.58778525229247336</v>
      </c>
      <c r="BG16" s="10" cm="1">
        <f t="array" ref="BG16">INDEX($AG$19:$AH$28,IF($AO16="x",BG$7,$AO16),MATCH(BG$6,$AG$18:$AH$18))</f>
        <v>0.80901699437494734</v>
      </c>
      <c r="BH16" s="10" cm="1">
        <f t="array" ref="BH16">INDEX($AG$19:$AH$28,IF($AO16="x",BH$7,$AO16),MATCH(BH$6,$AG$18:$AH$18))</f>
        <v>-2.45029690981724E-16</v>
      </c>
      <c r="BI16" s="10" cm="1">
        <f t="array" ref="BI16">INDEX($AG$19:$AH$28,IF($AO16="x",BI$7,$AO16),MATCH(BI$6,$AG$18:$AH$18))</f>
        <v>1</v>
      </c>
      <c r="BK16" s="16" t="s">
        <v>22</v>
      </c>
      <c r="BL16" s="10" t="e" cm="1">
        <f t="array" ref="BL16">IF(INDEX(DadosRelacionamentosEspelho,$BL$7,BK17)=1,INDEX($AG$19:$AG$28,$BL$7),NA())</f>
        <v>#REF!</v>
      </c>
      <c r="BM16" s="10" t="e" cm="1">
        <f t="array" ref="BM16">IF(INDEX(DadosRelacionamentosEspelho,$BM$7,BK17)=1,INDEX($AH$19:$AH$28,$BM$7),NA())</f>
        <v>#REF!</v>
      </c>
      <c r="BO16" s="16" t="s">
        <v>22</v>
      </c>
      <c r="BP16" s="10" t="e" cm="1">
        <f t="array" ref="BP16">IF(INDEX(DadosRelacionamentosEspelho,$BL$7,BO17)=2,INDEX($AG$19:$AG$28,$BL$7),NA())</f>
        <v>#REF!</v>
      </c>
      <c r="BQ16" s="10" t="e" cm="1">
        <f t="array" ref="BQ16">IF(INDEX(DadosRelacionamentosEspelho,$BM$7,BO17)=2,INDEX($AH$19:$AH$28,$BM$7),NA())</f>
        <v>#REF!</v>
      </c>
    </row>
    <row r="17" spans="15:69" x14ac:dyDescent="0.25">
      <c r="O17" s="38" t="s">
        <v>33</v>
      </c>
      <c r="P17" s="17" t="s">
        <v>34</v>
      </c>
      <c r="AO17" s="16">
        <v>5</v>
      </c>
      <c r="AP17" s="10" cm="1">
        <f t="array" ref="AP17">INDEX($AG$19:$AH$28,IF($AO17="x",AP$7,$AO17),MATCH(AP$6,$AG$18:$AH$18))</f>
        <v>1.22514845490862E-16</v>
      </c>
      <c r="AQ17" s="10" cm="1">
        <f t="array" ref="AQ17">INDEX($AG$19:$AH$28,IF($AO17="x",AQ$7,$AO17),MATCH(AQ$6,$AG$18:$AH$18))</f>
        <v>-1</v>
      </c>
      <c r="AR17" s="10" cm="1">
        <f t="array" ref="AR17">INDEX($AG$19:$AH$28,IF($AO17="x",AR$7,$AO17),MATCH(AR$6,$AG$18:$AH$18))</f>
        <v>1.22514845490862E-16</v>
      </c>
      <c r="AS17" s="10" cm="1">
        <f t="array" ref="AS17">INDEX($AG$19:$AH$28,IF($AO17="x",AS$7,$AO17),MATCH(AS$6,$AG$18:$AH$18))</f>
        <v>-1</v>
      </c>
      <c r="AT17" s="10" cm="1">
        <f t="array" ref="AT17">INDEX($AG$19:$AH$28,IF($AO17="x",AT$7,$AO17),MATCH(AT$6,$AG$18:$AH$18))</f>
        <v>1.22514845490862E-16</v>
      </c>
      <c r="AU17" s="10" cm="1">
        <f t="array" ref="AU17">INDEX($AG$19:$AH$28,IF($AO17="x",AU$7,$AO17),MATCH(AU$6,$AG$18:$AH$18))</f>
        <v>-1</v>
      </c>
      <c r="AV17" s="10" cm="1">
        <f t="array" ref="AV17">INDEX($AG$19:$AH$28,IF($AO17="x",AV$7,$AO17),MATCH(AV$6,$AG$18:$AH$18))</f>
        <v>1.22514845490862E-16</v>
      </c>
      <c r="AW17" s="10" cm="1">
        <f t="array" ref="AW17">INDEX($AG$19:$AH$28,IF($AO17="x",AW$7,$AO17),MATCH(AW$6,$AG$18:$AH$18))</f>
        <v>-1</v>
      </c>
      <c r="AX17" s="10" cm="1">
        <f t="array" ref="AX17">INDEX($AG$19:$AH$28,IF($AO17="x",AX$7,$AO17),MATCH(AX$6,$AG$18:$AH$18))</f>
        <v>1.22514845490862E-16</v>
      </c>
      <c r="AY17" s="10" cm="1">
        <f t="array" ref="AY17">INDEX($AG$19:$AH$28,IF($AO17="x",AY$7,$AO17),MATCH(AY$6,$AG$18:$AH$18))</f>
        <v>-1</v>
      </c>
      <c r="AZ17" s="10" cm="1">
        <f t="array" ref="AZ17">INDEX($AG$19:$AH$28,IF($AO17="x",AZ$7,$AO17),MATCH(AZ$6,$AG$18:$AH$18))</f>
        <v>1.22514845490862E-16</v>
      </c>
      <c r="BA17" s="10" cm="1">
        <f t="array" ref="BA17">INDEX($AG$19:$AH$28,IF($AO17="x",BA$7,$AO17),MATCH(BA$6,$AG$18:$AH$18))</f>
        <v>-1</v>
      </c>
      <c r="BB17" s="10" cm="1">
        <f t="array" ref="BB17">INDEX($AG$19:$AH$28,IF($AO17="x",BB$7,$AO17),MATCH(BB$6,$AG$18:$AH$18))</f>
        <v>1.22514845490862E-16</v>
      </c>
      <c r="BC17" s="10" cm="1">
        <f t="array" ref="BC17">INDEX($AG$19:$AH$28,IF($AO17="x",BC$7,$AO17),MATCH(BC$6,$AG$18:$AH$18))</f>
        <v>-1</v>
      </c>
      <c r="BD17" s="10" cm="1">
        <f t="array" ref="BD17">INDEX($AG$19:$AH$28,IF($AO17="x",BD$7,$AO17),MATCH(BD$6,$AG$18:$AH$18))</f>
        <v>1.22514845490862E-16</v>
      </c>
      <c r="BE17" s="10" cm="1">
        <f t="array" ref="BE17">INDEX($AG$19:$AH$28,IF($AO17="x",BE$7,$AO17),MATCH(BE$6,$AG$18:$AH$18))</f>
        <v>-1</v>
      </c>
      <c r="BF17" s="10" cm="1">
        <f t="array" ref="BF17">INDEX($AG$19:$AH$28,IF($AO17="x",BF$7,$AO17),MATCH(BF$6,$AG$18:$AH$18))</f>
        <v>1.22514845490862E-16</v>
      </c>
      <c r="BG17" s="10" cm="1">
        <f t="array" ref="BG17">INDEX($AG$19:$AH$28,IF($AO17="x",BG$7,$AO17),MATCH(BG$6,$AG$18:$AH$18))</f>
        <v>-1</v>
      </c>
      <c r="BH17" s="10" cm="1">
        <f t="array" ref="BH17">INDEX($AG$19:$AH$28,IF($AO17="x",BH$7,$AO17),MATCH(BH$6,$AG$18:$AH$18))</f>
        <v>1.22514845490862E-16</v>
      </c>
      <c r="BI17" s="10" cm="1">
        <f t="array" ref="BI17">INDEX($AG$19:$AH$28,IF($AO17="x",BI$7,$AO17),MATCH(BI$6,$AG$18:$AH$18))</f>
        <v>-1</v>
      </c>
      <c r="BK17" s="16">
        <v>5</v>
      </c>
      <c r="BL17" s="10" t="e" cm="1">
        <f t="array" ref="BL17">IF(INDEX(DadosRelacionamentosEspelho,$BL$7,BK17)=1,INDEX($AG$19:$AG$28,BK17),NA())</f>
        <v>#REF!</v>
      </c>
      <c r="BM17" s="10" t="e" cm="1">
        <f t="array" ref="BM17">IF(INDEX(DadosRelacionamentosEspelho,$BM$7,BK17)=1,INDEX($AH$19:$AH$28,BK17),NA())</f>
        <v>#REF!</v>
      </c>
      <c r="BO17" s="16">
        <v>5</v>
      </c>
      <c r="BP17" s="10" t="e" cm="1">
        <f t="array" ref="BP17">IF(INDEX(DadosRelacionamentosEspelho,$BL$7,BO17)=2,INDEX($AG$19:$AG$28,BO17),NA())</f>
        <v>#REF!</v>
      </c>
      <c r="BQ17" s="10" t="e" cm="1">
        <f t="array" ref="BQ17">IF(INDEX(DadosRelacionamentosEspelho,$BM$7,BO17)=2,INDEX($AH$19:$AH$28,BO17),NA())</f>
        <v>#REF!</v>
      </c>
    </row>
    <row r="18" spans="15:69" x14ac:dyDescent="0.25">
      <c r="O18" s="39"/>
      <c r="P18" s="18" t="s">
        <v>35</v>
      </c>
      <c r="AC18" s="36" t="s">
        <v>1</v>
      </c>
      <c r="AD18" s="37"/>
      <c r="AG18" s="19" t="s">
        <v>2</v>
      </c>
      <c r="AH18" s="19" t="s">
        <v>3</v>
      </c>
      <c r="AO18" s="16" t="s">
        <v>22</v>
      </c>
      <c r="AP18" s="10" cm="1">
        <f t="array" ref="AP18">INDEX($AG$19:$AH$28,IF($AO18="x",AP$7,$AO18),MATCH(AP$6,$AG$18:$AH$18))</f>
        <v>0.58778525229247314</v>
      </c>
      <c r="AQ18" s="10" cm="1">
        <f t="array" ref="AQ18">INDEX($AG$19:$AH$28,IF($AO18="x",AQ$7,$AO18),MATCH(AQ$6,$AG$18:$AH$18))</f>
        <v>0.80901699437494745</v>
      </c>
      <c r="AR18" s="10" cm="1">
        <f t="array" ref="AR18">INDEX($AG$19:$AH$28,IF($AO18="x",AR$7,$AO18),MATCH(AR$6,$AG$18:$AH$18))</f>
        <v>0.95105651629515353</v>
      </c>
      <c r="AS18" s="10" cm="1">
        <f t="array" ref="AS18">INDEX($AG$19:$AH$28,IF($AO18="x",AS$7,$AO18),MATCH(AS$6,$AG$18:$AH$18))</f>
        <v>0.30901699437494745</v>
      </c>
      <c r="AT18" s="10" cm="1">
        <f t="array" ref="AT18">INDEX($AG$19:$AH$28,IF($AO18="x",AT$7,$AO18),MATCH(AT$6,$AG$18:$AH$18))</f>
        <v>0.95105651629515364</v>
      </c>
      <c r="AU18" s="10" cm="1">
        <f t="array" ref="AU18">INDEX($AG$19:$AH$28,IF($AO18="x",AU$7,$AO18),MATCH(AU$6,$AG$18:$AH$18))</f>
        <v>-0.30901699437494734</v>
      </c>
      <c r="AV18" s="10" cm="1">
        <f t="array" ref="AV18">INDEX($AG$19:$AH$28,IF($AO18="x",AV$7,$AO18),MATCH(AV$6,$AG$18:$AH$18))</f>
        <v>0.58778525229247325</v>
      </c>
      <c r="AW18" s="10" cm="1">
        <f t="array" ref="AW18">INDEX($AG$19:$AH$28,IF($AO18="x",AW$7,$AO18),MATCH(AW$6,$AG$18:$AH$18))</f>
        <v>-0.80901699437494734</v>
      </c>
      <c r="AX18" s="10" cm="1">
        <f t="array" ref="AX18">INDEX($AG$19:$AH$28,IF($AO18="x",AX$7,$AO18),MATCH(AX$6,$AG$18:$AH$18))</f>
        <v>1.22514845490862E-16</v>
      </c>
      <c r="AY18" s="10" cm="1">
        <f t="array" ref="AY18">INDEX($AG$19:$AH$28,IF($AO18="x",AY$7,$AO18),MATCH(AY$6,$AG$18:$AH$18))</f>
        <v>-1</v>
      </c>
      <c r="AZ18" s="10" cm="1">
        <f t="array" ref="AZ18">INDEX($AG$19:$AH$28,IF($AO18="x",AZ$7,$AO18),MATCH(AZ$6,$AG$18:$AH$18))</f>
        <v>-0.58778525229247303</v>
      </c>
      <c r="BA18" s="10" cm="1">
        <f t="array" ref="BA18">INDEX($AG$19:$AH$28,IF($AO18="x",BA$7,$AO18),MATCH(BA$6,$AG$18:$AH$18))</f>
        <v>-0.80901699437494756</v>
      </c>
      <c r="BB18" s="10" cm="1">
        <f t="array" ref="BB18">INDEX($AG$19:$AH$28,IF($AO18="x",BB$7,$AO18),MATCH(BB$6,$AG$18:$AH$18))</f>
        <v>-0.95105651629515353</v>
      </c>
      <c r="BC18" s="10" cm="1">
        <f t="array" ref="BC18">INDEX($AG$19:$AH$28,IF($AO18="x",BC$7,$AO18),MATCH(BC$6,$AG$18:$AH$18))</f>
        <v>-0.30901699437494756</v>
      </c>
      <c r="BD18" s="10" cm="1">
        <f t="array" ref="BD18">INDEX($AG$19:$AH$28,IF($AO18="x",BD$7,$AO18),MATCH(BD$6,$AG$18:$AH$18))</f>
        <v>-0.95105651629515364</v>
      </c>
      <c r="BE18" s="10" cm="1">
        <f t="array" ref="BE18">INDEX($AG$19:$AH$28,IF($AO18="x",BE$7,$AO18),MATCH(BE$6,$AG$18:$AH$18))</f>
        <v>0.30901699437494723</v>
      </c>
      <c r="BF18" s="10" cm="1">
        <f t="array" ref="BF18">INDEX($AG$19:$AH$28,IF($AO18="x",BF$7,$AO18),MATCH(BF$6,$AG$18:$AH$18))</f>
        <v>-0.58778525229247336</v>
      </c>
      <c r="BG18" s="10" cm="1">
        <f t="array" ref="BG18">INDEX($AG$19:$AH$28,IF($AO18="x",BG$7,$AO18),MATCH(BG$6,$AG$18:$AH$18))</f>
        <v>0.80901699437494734</v>
      </c>
      <c r="BH18" s="10" cm="1">
        <f t="array" ref="BH18">INDEX($AG$19:$AH$28,IF($AO18="x",BH$7,$AO18),MATCH(BH$6,$AG$18:$AH$18))</f>
        <v>-2.45029690981724E-16</v>
      </c>
      <c r="BI18" s="10" cm="1">
        <f t="array" ref="BI18">INDEX($AG$19:$AH$28,IF($AO18="x",BI$7,$AO18),MATCH(BI$6,$AG$18:$AH$18))</f>
        <v>1</v>
      </c>
      <c r="BK18" s="16" t="s">
        <v>22</v>
      </c>
      <c r="BL18" s="10" t="e" cm="1">
        <f t="array" ref="BL18">IF(INDEX(DadosRelacionamentosEspelho,$BL$7,BK19)=1,INDEX($AG$19:$AG$28,$BL$7),NA())</f>
        <v>#REF!</v>
      </c>
      <c r="BM18" s="10" t="e" cm="1">
        <f t="array" ref="BM18">IF(INDEX(DadosRelacionamentosEspelho,$BM$7,BK19)=1,INDEX($AH$19:$AH$28,$BM$7),NA())</f>
        <v>#REF!</v>
      </c>
      <c r="BO18" s="16" t="s">
        <v>22</v>
      </c>
      <c r="BP18" s="10" t="e" cm="1">
        <f t="array" ref="BP18">IF(INDEX(DadosRelacionamentosEspelho,$BL$7,BO19)=2,INDEX($AG$19:$AG$28,$BL$7),NA())</f>
        <v>#REF!</v>
      </c>
      <c r="BQ18" s="10" t="e" cm="1">
        <f t="array" ref="BQ18">IF(INDEX(DadosRelacionamentosEspelho,$BM$7,BO19)=2,INDEX($AH$19:$AH$28,$BM$7),NA())</f>
        <v>#REF!</v>
      </c>
    </row>
    <row r="19" spans="15:69" x14ac:dyDescent="0.25">
      <c r="O19" s="40"/>
      <c r="P19" s="20" t="s">
        <v>36</v>
      </c>
      <c r="AC19" s="21" t="s">
        <v>9</v>
      </c>
      <c r="AD19" s="11">
        <f>COUNTA(P5:P14)</f>
        <v>10</v>
      </c>
      <c r="AF19" s="19">
        <v>1</v>
      </c>
      <c r="AG19" s="10">
        <f>SIN($AD$20*AF19)</f>
        <v>0.58778525229247314</v>
      </c>
      <c r="AH19" s="10">
        <f>COS($AD$20*AF19)</f>
        <v>0.80901699437494745</v>
      </c>
      <c r="AO19" s="16">
        <v>6</v>
      </c>
      <c r="AP19" s="10" cm="1">
        <f t="array" ref="AP19">INDEX($AG$19:$AH$28,IF($AO19="x",AP$7,$AO19),MATCH(AP$6,$AG$18:$AH$18))</f>
        <v>-0.58778525229247303</v>
      </c>
      <c r="AQ19" s="10" cm="1">
        <f t="array" ref="AQ19">INDEX($AG$19:$AH$28,IF($AO19="x",AQ$7,$AO19),MATCH(AQ$6,$AG$18:$AH$18))</f>
        <v>-0.80901699437494756</v>
      </c>
      <c r="AR19" s="10" cm="1">
        <f t="array" ref="AR19">INDEX($AG$19:$AH$28,IF($AO19="x",AR$7,$AO19),MATCH(AR$6,$AG$18:$AH$18))</f>
        <v>-0.58778525229247303</v>
      </c>
      <c r="AS19" s="10" cm="1">
        <f t="array" ref="AS19">INDEX($AG$19:$AH$28,IF($AO19="x",AS$7,$AO19),MATCH(AS$6,$AG$18:$AH$18))</f>
        <v>-0.80901699437494756</v>
      </c>
      <c r="AT19" s="10" cm="1">
        <f t="array" ref="AT19">INDEX($AG$19:$AH$28,IF($AO19="x",AT$7,$AO19),MATCH(AT$6,$AG$18:$AH$18))</f>
        <v>-0.58778525229247303</v>
      </c>
      <c r="AU19" s="10" cm="1">
        <f t="array" ref="AU19">INDEX($AG$19:$AH$28,IF($AO19="x",AU$7,$AO19),MATCH(AU$6,$AG$18:$AH$18))</f>
        <v>-0.80901699437494756</v>
      </c>
      <c r="AV19" s="10" cm="1">
        <f t="array" ref="AV19">INDEX($AG$19:$AH$28,IF($AO19="x",AV$7,$AO19),MATCH(AV$6,$AG$18:$AH$18))</f>
        <v>-0.58778525229247303</v>
      </c>
      <c r="AW19" s="10" cm="1">
        <f t="array" ref="AW19">INDEX($AG$19:$AH$28,IF($AO19="x",AW$7,$AO19),MATCH(AW$6,$AG$18:$AH$18))</f>
        <v>-0.80901699437494756</v>
      </c>
      <c r="AX19" s="10" cm="1">
        <f t="array" ref="AX19">INDEX($AG$19:$AH$28,IF($AO19="x",AX$7,$AO19),MATCH(AX$6,$AG$18:$AH$18))</f>
        <v>-0.58778525229247303</v>
      </c>
      <c r="AY19" s="10" cm="1">
        <f t="array" ref="AY19">INDEX($AG$19:$AH$28,IF($AO19="x",AY$7,$AO19),MATCH(AY$6,$AG$18:$AH$18))</f>
        <v>-0.80901699437494756</v>
      </c>
      <c r="AZ19" s="10" cm="1">
        <f t="array" ref="AZ19">INDEX($AG$19:$AH$28,IF($AO19="x",AZ$7,$AO19),MATCH(AZ$6,$AG$18:$AH$18))</f>
        <v>-0.58778525229247303</v>
      </c>
      <c r="BA19" s="10" cm="1">
        <f t="array" ref="BA19">INDEX($AG$19:$AH$28,IF($AO19="x",BA$7,$AO19),MATCH(BA$6,$AG$18:$AH$18))</f>
        <v>-0.80901699437494756</v>
      </c>
      <c r="BB19" s="10" cm="1">
        <f t="array" ref="BB19">INDEX($AG$19:$AH$28,IF($AO19="x",BB$7,$AO19),MATCH(BB$6,$AG$18:$AH$18))</f>
        <v>-0.58778525229247303</v>
      </c>
      <c r="BC19" s="10" cm="1">
        <f t="array" ref="BC19">INDEX($AG$19:$AH$28,IF($AO19="x",BC$7,$AO19),MATCH(BC$6,$AG$18:$AH$18))</f>
        <v>-0.80901699437494756</v>
      </c>
      <c r="BD19" s="10" cm="1">
        <f t="array" ref="BD19">INDEX($AG$19:$AH$28,IF($AO19="x",BD$7,$AO19),MATCH(BD$6,$AG$18:$AH$18))</f>
        <v>-0.58778525229247303</v>
      </c>
      <c r="BE19" s="10" cm="1">
        <f t="array" ref="BE19">INDEX($AG$19:$AH$28,IF($AO19="x",BE$7,$AO19),MATCH(BE$6,$AG$18:$AH$18))</f>
        <v>-0.80901699437494756</v>
      </c>
      <c r="BF19" s="10" cm="1">
        <f t="array" ref="BF19">INDEX($AG$19:$AH$28,IF($AO19="x",BF$7,$AO19),MATCH(BF$6,$AG$18:$AH$18))</f>
        <v>-0.58778525229247303</v>
      </c>
      <c r="BG19" s="10" cm="1">
        <f t="array" ref="BG19">INDEX($AG$19:$AH$28,IF($AO19="x",BG$7,$AO19),MATCH(BG$6,$AG$18:$AH$18))</f>
        <v>-0.80901699437494756</v>
      </c>
      <c r="BH19" s="10" cm="1">
        <f t="array" ref="BH19">INDEX($AG$19:$AH$28,IF($AO19="x",BH$7,$AO19),MATCH(BH$6,$AG$18:$AH$18))</f>
        <v>-0.58778525229247303</v>
      </c>
      <c r="BI19" s="10" cm="1">
        <f t="array" ref="BI19">INDEX($AG$19:$AH$28,IF($AO19="x",BI$7,$AO19),MATCH(BI$6,$AG$18:$AH$18))</f>
        <v>-0.80901699437494756</v>
      </c>
      <c r="BK19" s="16">
        <v>6</v>
      </c>
      <c r="BL19" s="10" t="e" cm="1">
        <f t="array" ref="BL19">IF(INDEX(DadosRelacionamentosEspelho,$BL$7,BK19)=1,INDEX($AG$19:$AG$28,BK19),NA())</f>
        <v>#REF!</v>
      </c>
      <c r="BM19" s="10" t="e" cm="1">
        <f t="array" ref="BM19">IF(INDEX(DadosRelacionamentosEspelho,$BM$7,BK19)=1,INDEX($AH$19:$AH$28,BK19),NA())</f>
        <v>#REF!</v>
      </c>
      <c r="BO19" s="16">
        <v>6</v>
      </c>
      <c r="BP19" s="10" t="e" cm="1">
        <f t="array" ref="BP19">IF(INDEX(DadosRelacionamentosEspelho,$BL$7,BO19)=2,INDEX($AG$19:$AG$28,BO19),NA())</f>
        <v>#REF!</v>
      </c>
      <c r="BQ19" s="10" t="e" cm="1">
        <f t="array" ref="BQ19">IF(INDEX(DadosRelacionamentosEspelho,$BM$7,BO19)=2,INDEX($AH$19:$AH$28,BO19),NA())</f>
        <v>#REF!</v>
      </c>
    </row>
    <row r="20" spans="15:69" x14ac:dyDescent="0.25">
      <c r="AC20" s="22" t="s">
        <v>21</v>
      </c>
      <c r="AD20" s="12">
        <f>RADIANS(360/AD19)</f>
        <v>0.62831853071795862</v>
      </c>
      <c r="AF20" s="19">
        <v>2</v>
      </c>
      <c r="AG20" s="10">
        <f t="shared" ref="AG20:AG28" si="1">SIN($AD$20*AF20)</f>
        <v>0.95105651629515353</v>
      </c>
      <c r="AH20" s="10">
        <f t="shared" ref="AH20:AH28" si="2">COS($AD$20*AF20)</f>
        <v>0.30901699437494745</v>
      </c>
      <c r="AO20" s="16" t="s">
        <v>22</v>
      </c>
      <c r="AP20" s="10" cm="1">
        <f t="array" ref="AP20">INDEX($AG$19:$AH$28,IF($AO20="x",AP$7,$AO20),MATCH(AP$6,$AG$18:$AH$18))</f>
        <v>0.58778525229247314</v>
      </c>
      <c r="AQ20" s="10" cm="1">
        <f t="array" ref="AQ20">INDEX($AG$19:$AH$28,IF($AO20="x",AQ$7,$AO20),MATCH(AQ$6,$AG$18:$AH$18))</f>
        <v>0.80901699437494745</v>
      </c>
      <c r="AR20" s="10" cm="1">
        <f t="array" ref="AR20">INDEX($AG$19:$AH$28,IF($AO20="x",AR$7,$AO20),MATCH(AR$6,$AG$18:$AH$18))</f>
        <v>0.95105651629515353</v>
      </c>
      <c r="AS20" s="10" cm="1">
        <f t="array" ref="AS20">INDEX($AG$19:$AH$28,IF($AO20="x",AS$7,$AO20),MATCH(AS$6,$AG$18:$AH$18))</f>
        <v>0.30901699437494745</v>
      </c>
      <c r="AT20" s="10" cm="1">
        <f t="array" ref="AT20">INDEX($AG$19:$AH$28,IF($AO20="x",AT$7,$AO20),MATCH(AT$6,$AG$18:$AH$18))</f>
        <v>0.95105651629515364</v>
      </c>
      <c r="AU20" s="10" cm="1">
        <f t="array" ref="AU20">INDEX($AG$19:$AH$28,IF($AO20="x",AU$7,$AO20),MATCH(AU$6,$AG$18:$AH$18))</f>
        <v>-0.30901699437494734</v>
      </c>
      <c r="AV20" s="10" cm="1">
        <f t="array" ref="AV20">INDEX($AG$19:$AH$28,IF($AO20="x",AV$7,$AO20),MATCH(AV$6,$AG$18:$AH$18))</f>
        <v>0.58778525229247325</v>
      </c>
      <c r="AW20" s="10" cm="1">
        <f t="array" ref="AW20">INDEX($AG$19:$AH$28,IF($AO20="x",AW$7,$AO20),MATCH(AW$6,$AG$18:$AH$18))</f>
        <v>-0.80901699437494734</v>
      </c>
      <c r="AX20" s="10" cm="1">
        <f t="array" ref="AX20">INDEX($AG$19:$AH$28,IF($AO20="x",AX$7,$AO20),MATCH(AX$6,$AG$18:$AH$18))</f>
        <v>1.22514845490862E-16</v>
      </c>
      <c r="AY20" s="10" cm="1">
        <f t="array" ref="AY20">INDEX($AG$19:$AH$28,IF($AO20="x",AY$7,$AO20),MATCH(AY$6,$AG$18:$AH$18))</f>
        <v>-1</v>
      </c>
      <c r="AZ20" s="10" cm="1">
        <f t="array" ref="AZ20">INDEX($AG$19:$AH$28,IF($AO20="x",AZ$7,$AO20),MATCH(AZ$6,$AG$18:$AH$18))</f>
        <v>-0.58778525229247303</v>
      </c>
      <c r="BA20" s="10" cm="1">
        <f t="array" ref="BA20">INDEX($AG$19:$AH$28,IF($AO20="x",BA$7,$AO20),MATCH(BA$6,$AG$18:$AH$18))</f>
        <v>-0.80901699437494756</v>
      </c>
      <c r="BB20" s="10" cm="1">
        <f t="array" ref="BB20">INDEX($AG$19:$AH$28,IF($AO20="x",BB$7,$AO20),MATCH(BB$6,$AG$18:$AH$18))</f>
        <v>-0.95105651629515353</v>
      </c>
      <c r="BC20" s="10" cm="1">
        <f t="array" ref="BC20">INDEX($AG$19:$AH$28,IF($AO20="x",BC$7,$AO20),MATCH(BC$6,$AG$18:$AH$18))</f>
        <v>-0.30901699437494756</v>
      </c>
      <c r="BD20" s="10" cm="1">
        <f t="array" ref="BD20">INDEX($AG$19:$AH$28,IF($AO20="x",BD$7,$AO20),MATCH(BD$6,$AG$18:$AH$18))</f>
        <v>-0.95105651629515364</v>
      </c>
      <c r="BE20" s="10" cm="1">
        <f t="array" ref="BE20">INDEX($AG$19:$AH$28,IF($AO20="x",BE$7,$AO20),MATCH(BE$6,$AG$18:$AH$18))</f>
        <v>0.30901699437494723</v>
      </c>
      <c r="BF20" s="10" cm="1">
        <f t="array" ref="BF20">INDEX($AG$19:$AH$28,IF($AO20="x",BF$7,$AO20),MATCH(BF$6,$AG$18:$AH$18))</f>
        <v>-0.58778525229247336</v>
      </c>
      <c r="BG20" s="10" cm="1">
        <f t="array" ref="BG20">INDEX($AG$19:$AH$28,IF($AO20="x",BG$7,$AO20),MATCH(BG$6,$AG$18:$AH$18))</f>
        <v>0.80901699437494734</v>
      </c>
      <c r="BH20" s="10" cm="1">
        <f t="array" ref="BH20">INDEX($AG$19:$AH$28,IF($AO20="x",BH$7,$AO20),MATCH(BH$6,$AG$18:$AH$18))</f>
        <v>-2.45029690981724E-16</v>
      </c>
      <c r="BI20" s="10" cm="1">
        <f t="array" ref="BI20">INDEX($AG$19:$AH$28,IF($AO20="x",BI$7,$AO20),MATCH(BI$6,$AG$18:$AH$18))</f>
        <v>1</v>
      </c>
      <c r="BK20" s="16" t="s">
        <v>22</v>
      </c>
      <c r="BL20" s="10" t="e" cm="1">
        <f t="array" ref="BL20">IF(INDEX(DadosRelacionamentosEspelho,$BL$7,BK21)=1,INDEX($AG$19:$AG$28,$BL$7),NA())</f>
        <v>#REF!</v>
      </c>
      <c r="BM20" s="10" t="e" cm="1">
        <f t="array" ref="BM20">IF(INDEX(DadosRelacionamentosEspelho,$BM$7,BK21)=1,INDEX($AH$19:$AH$28,$BM$7),NA())</f>
        <v>#REF!</v>
      </c>
      <c r="BO20" s="16" t="s">
        <v>22</v>
      </c>
      <c r="BP20" s="10" t="e" cm="1">
        <f t="array" ref="BP20">IF(INDEX(DadosRelacionamentosEspelho,$BL$7,BO21)=2,INDEX($AG$19:$AG$28,$BL$7),NA())</f>
        <v>#REF!</v>
      </c>
      <c r="BQ20" s="10" t="e" cm="1">
        <f t="array" ref="BQ20">IF(INDEX(DadosRelacionamentosEspelho,$BM$7,BO21)=2,INDEX($AH$19:$AH$28,$BM$7),NA())</f>
        <v>#REF!</v>
      </c>
    </row>
    <row r="21" spans="15:69" x14ac:dyDescent="0.25">
      <c r="AF21" s="19">
        <v>3</v>
      </c>
      <c r="AG21" s="10">
        <f t="shared" si="1"/>
        <v>0.95105651629515364</v>
      </c>
      <c r="AH21" s="10">
        <f t="shared" si="2"/>
        <v>-0.30901699437494734</v>
      </c>
      <c r="AO21" s="16">
        <v>7</v>
      </c>
      <c r="AP21" s="10" cm="1">
        <f t="array" ref="AP21">INDEX($AG$19:$AH$28,IF($AO21="x",AP$7,$AO21),MATCH(AP$6,$AG$18:$AH$18))</f>
        <v>-0.95105651629515353</v>
      </c>
      <c r="AQ21" s="10" cm="1">
        <f t="array" ref="AQ21">INDEX($AG$19:$AH$28,IF($AO21="x",AQ$7,$AO21),MATCH(AQ$6,$AG$18:$AH$18))</f>
        <v>-0.30901699437494756</v>
      </c>
      <c r="AR21" s="10" cm="1">
        <f t="array" ref="AR21">INDEX($AG$19:$AH$28,IF($AO21="x",AR$7,$AO21),MATCH(AR$6,$AG$18:$AH$18))</f>
        <v>-0.95105651629515353</v>
      </c>
      <c r="AS21" s="10" cm="1">
        <f t="array" ref="AS21">INDEX($AG$19:$AH$28,IF($AO21="x",AS$7,$AO21),MATCH(AS$6,$AG$18:$AH$18))</f>
        <v>-0.30901699437494756</v>
      </c>
      <c r="AT21" s="10" cm="1">
        <f t="array" ref="AT21">INDEX($AG$19:$AH$28,IF($AO21="x",AT$7,$AO21),MATCH(AT$6,$AG$18:$AH$18))</f>
        <v>-0.95105651629515353</v>
      </c>
      <c r="AU21" s="10" cm="1">
        <f t="array" ref="AU21">INDEX($AG$19:$AH$28,IF($AO21="x",AU$7,$AO21),MATCH(AU$6,$AG$18:$AH$18))</f>
        <v>-0.30901699437494756</v>
      </c>
      <c r="AV21" s="10" cm="1">
        <f t="array" ref="AV21">INDEX($AG$19:$AH$28,IF($AO21="x",AV$7,$AO21),MATCH(AV$6,$AG$18:$AH$18))</f>
        <v>-0.95105651629515353</v>
      </c>
      <c r="AW21" s="10" cm="1">
        <f t="array" ref="AW21">INDEX($AG$19:$AH$28,IF($AO21="x",AW$7,$AO21),MATCH(AW$6,$AG$18:$AH$18))</f>
        <v>-0.30901699437494756</v>
      </c>
      <c r="AX21" s="10" cm="1">
        <f t="array" ref="AX21">INDEX($AG$19:$AH$28,IF($AO21="x",AX$7,$AO21),MATCH(AX$6,$AG$18:$AH$18))</f>
        <v>-0.95105651629515353</v>
      </c>
      <c r="AY21" s="10" cm="1">
        <f t="array" ref="AY21">INDEX($AG$19:$AH$28,IF($AO21="x",AY$7,$AO21),MATCH(AY$6,$AG$18:$AH$18))</f>
        <v>-0.30901699437494756</v>
      </c>
      <c r="AZ21" s="10" cm="1">
        <f t="array" ref="AZ21">INDEX($AG$19:$AH$28,IF($AO21="x",AZ$7,$AO21),MATCH(AZ$6,$AG$18:$AH$18))</f>
        <v>-0.95105651629515353</v>
      </c>
      <c r="BA21" s="10" cm="1">
        <f t="array" ref="BA21">INDEX($AG$19:$AH$28,IF($AO21="x",BA$7,$AO21),MATCH(BA$6,$AG$18:$AH$18))</f>
        <v>-0.30901699437494756</v>
      </c>
      <c r="BB21" s="10" cm="1">
        <f t="array" ref="BB21">INDEX($AG$19:$AH$28,IF($AO21="x",BB$7,$AO21),MATCH(BB$6,$AG$18:$AH$18))</f>
        <v>-0.95105651629515353</v>
      </c>
      <c r="BC21" s="10" cm="1">
        <f t="array" ref="BC21">INDEX($AG$19:$AH$28,IF($AO21="x",BC$7,$AO21),MATCH(BC$6,$AG$18:$AH$18))</f>
        <v>-0.30901699437494756</v>
      </c>
      <c r="BD21" s="10" cm="1">
        <f t="array" ref="BD21">INDEX($AG$19:$AH$28,IF($AO21="x",BD$7,$AO21),MATCH(BD$6,$AG$18:$AH$18))</f>
        <v>-0.95105651629515353</v>
      </c>
      <c r="BE21" s="10" cm="1">
        <f t="array" ref="BE21">INDEX($AG$19:$AH$28,IF($AO21="x",BE$7,$AO21),MATCH(BE$6,$AG$18:$AH$18))</f>
        <v>-0.30901699437494756</v>
      </c>
      <c r="BF21" s="10" cm="1">
        <f t="array" ref="BF21">INDEX($AG$19:$AH$28,IF($AO21="x",BF$7,$AO21),MATCH(BF$6,$AG$18:$AH$18))</f>
        <v>-0.95105651629515353</v>
      </c>
      <c r="BG21" s="10" cm="1">
        <f t="array" ref="BG21">INDEX($AG$19:$AH$28,IF($AO21="x",BG$7,$AO21),MATCH(BG$6,$AG$18:$AH$18))</f>
        <v>-0.30901699437494756</v>
      </c>
      <c r="BH21" s="10" cm="1">
        <f t="array" ref="BH21">INDEX($AG$19:$AH$28,IF($AO21="x",BH$7,$AO21),MATCH(BH$6,$AG$18:$AH$18))</f>
        <v>-0.95105651629515353</v>
      </c>
      <c r="BI21" s="10" cm="1">
        <f t="array" ref="BI21">INDEX($AG$19:$AH$28,IF($AO21="x",BI$7,$AO21),MATCH(BI$6,$AG$18:$AH$18))</f>
        <v>-0.30901699437494756</v>
      </c>
      <c r="BK21" s="16">
        <v>7</v>
      </c>
      <c r="BL21" s="10" t="e" cm="1">
        <f t="array" ref="BL21">IF(INDEX(DadosRelacionamentosEspelho,$BL$7,BK21)=1,INDEX($AG$19:$AG$28,BK21),NA())</f>
        <v>#REF!</v>
      </c>
      <c r="BM21" s="10" t="e" cm="1">
        <f t="array" ref="BM21">IF(INDEX(DadosRelacionamentosEspelho,$BM$7,BK21)=1,INDEX($AH$19:$AH$28,BK21),NA())</f>
        <v>#REF!</v>
      </c>
      <c r="BO21" s="16">
        <v>7</v>
      </c>
      <c r="BP21" s="10" t="e" cm="1">
        <f t="array" ref="BP21">IF(INDEX(DadosRelacionamentosEspelho,$BL$7,BO21)=2,INDEX($AG$19:$AG$28,BO21),NA())</f>
        <v>#REF!</v>
      </c>
      <c r="BQ21" s="10" t="e" cm="1">
        <f t="array" ref="BQ21">IF(INDEX(DadosRelacionamentosEspelho,$BM$7,BO21)=2,INDEX($AH$19:$AH$28,BO21),NA())</f>
        <v>#REF!</v>
      </c>
    </row>
    <row r="22" spans="15:69" x14ac:dyDescent="0.25">
      <c r="AC22" s="36" t="s">
        <v>1</v>
      </c>
      <c r="AD22" s="37"/>
      <c r="AF22" s="19">
        <v>4</v>
      </c>
      <c r="AG22" s="10">
        <f t="shared" si="1"/>
        <v>0.58778525229247325</v>
      </c>
      <c r="AH22" s="10">
        <f t="shared" si="2"/>
        <v>-0.80901699437494734</v>
      </c>
      <c r="AO22" s="16" t="s">
        <v>22</v>
      </c>
      <c r="AP22" s="10" cm="1">
        <f t="array" ref="AP22">INDEX($AG$19:$AH$28,IF($AO22="x",AP$7,$AO22),MATCH(AP$6,$AG$18:$AH$18))</f>
        <v>0.58778525229247314</v>
      </c>
      <c r="AQ22" s="10" cm="1">
        <f t="array" ref="AQ22">INDEX($AG$19:$AH$28,IF($AO22="x",AQ$7,$AO22),MATCH(AQ$6,$AG$18:$AH$18))</f>
        <v>0.80901699437494745</v>
      </c>
      <c r="AR22" s="10" cm="1">
        <f t="array" ref="AR22">INDEX($AG$19:$AH$28,IF($AO22="x",AR$7,$AO22),MATCH(AR$6,$AG$18:$AH$18))</f>
        <v>0.95105651629515353</v>
      </c>
      <c r="AS22" s="10" cm="1">
        <f t="array" ref="AS22">INDEX($AG$19:$AH$28,IF($AO22="x",AS$7,$AO22),MATCH(AS$6,$AG$18:$AH$18))</f>
        <v>0.30901699437494745</v>
      </c>
      <c r="AT22" s="10" cm="1">
        <f t="array" ref="AT22">INDEX($AG$19:$AH$28,IF($AO22="x",AT$7,$AO22),MATCH(AT$6,$AG$18:$AH$18))</f>
        <v>0.95105651629515364</v>
      </c>
      <c r="AU22" s="10" cm="1">
        <f t="array" ref="AU22">INDEX($AG$19:$AH$28,IF($AO22="x",AU$7,$AO22),MATCH(AU$6,$AG$18:$AH$18))</f>
        <v>-0.30901699437494734</v>
      </c>
      <c r="AV22" s="10" cm="1">
        <f t="array" ref="AV22">INDEX($AG$19:$AH$28,IF($AO22="x",AV$7,$AO22),MATCH(AV$6,$AG$18:$AH$18))</f>
        <v>0.58778525229247325</v>
      </c>
      <c r="AW22" s="10" cm="1">
        <f t="array" ref="AW22">INDEX($AG$19:$AH$28,IF($AO22="x",AW$7,$AO22),MATCH(AW$6,$AG$18:$AH$18))</f>
        <v>-0.80901699437494734</v>
      </c>
      <c r="AX22" s="10" cm="1">
        <f t="array" ref="AX22">INDEX($AG$19:$AH$28,IF($AO22="x",AX$7,$AO22),MATCH(AX$6,$AG$18:$AH$18))</f>
        <v>1.22514845490862E-16</v>
      </c>
      <c r="AY22" s="10" cm="1">
        <f t="array" ref="AY22">INDEX($AG$19:$AH$28,IF($AO22="x",AY$7,$AO22),MATCH(AY$6,$AG$18:$AH$18))</f>
        <v>-1</v>
      </c>
      <c r="AZ22" s="10" cm="1">
        <f t="array" ref="AZ22">INDEX($AG$19:$AH$28,IF($AO22="x",AZ$7,$AO22),MATCH(AZ$6,$AG$18:$AH$18))</f>
        <v>-0.58778525229247303</v>
      </c>
      <c r="BA22" s="10" cm="1">
        <f t="array" ref="BA22">INDEX($AG$19:$AH$28,IF($AO22="x",BA$7,$AO22),MATCH(BA$6,$AG$18:$AH$18))</f>
        <v>-0.80901699437494756</v>
      </c>
      <c r="BB22" s="10" cm="1">
        <f t="array" ref="BB22">INDEX($AG$19:$AH$28,IF($AO22="x",BB$7,$AO22),MATCH(BB$6,$AG$18:$AH$18))</f>
        <v>-0.95105651629515353</v>
      </c>
      <c r="BC22" s="10" cm="1">
        <f t="array" ref="BC22">INDEX($AG$19:$AH$28,IF($AO22="x",BC$7,$AO22),MATCH(BC$6,$AG$18:$AH$18))</f>
        <v>-0.30901699437494756</v>
      </c>
      <c r="BD22" s="10" cm="1">
        <f t="array" ref="BD22">INDEX($AG$19:$AH$28,IF($AO22="x",BD$7,$AO22),MATCH(BD$6,$AG$18:$AH$18))</f>
        <v>-0.95105651629515364</v>
      </c>
      <c r="BE22" s="10" cm="1">
        <f t="array" ref="BE22">INDEX($AG$19:$AH$28,IF($AO22="x",BE$7,$AO22),MATCH(BE$6,$AG$18:$AH$18))</f>
        <v>0.30901699437494723</v>
      </c>
      <c r="BF22" s="10" cm="1">
        <f t="array" ref="BF22">INDEX($AG$19:$AH$28,IF($AO22="x",BF$7,$AO22),MATCH(BF$6,$AG$18:$AH$18))</f>
        <v>-0.58778525229247336</v>
      </c>
      <c r="BG22" s="10" cm="1">
        <f t="array" ref="BG22">INDEX($AG$19:$AH$28,IF($AO22="x",BG$7,$AO22),MATCH(BG$6,$AG$18:$AH$18))</f>
        <v>0.80901699437494734</v>
      </c>
      <c r="BH22" s="10" cm="1">
        <f t="array" ref="BH22">INDEX($AG$19:$AH$28,IF($AO22="x",BH$7,$AO22),MATCH(BH$6,$AG$18:$AH$18))</f>
        <v>-2.45029690981724E-16</v>
      </c>
      <c r="BI22" s="10" cm="1">
        <f t="array" ref="BI22">INDEX($AG$19:$AH$28,IF($AO22="x",BI$7,$AO22),MATCH(BI$6,$AG$18:$AH$18))</f>
        <v>1</v>
      </c>
      <c r="BK22" s="16" t="s">
        <v>22</v>
      </c>
      <c r="BL22" s="10" t="e" cm="1">
        <f t="array" ref="BL22">IF(INDEX(DadosRelacionamentosEspelho,$BL$7,BK23)=1,INDEX($AG$19:$AG$28,$BL$7),NA())</f>
        <v>#REF!</v>
      </c>
      <c r="BM22" s="10" t="e" cm="1">
        <f t="array" ref="BM22">IF(INDEX(DadosRelacionamentosEspelho,$BM$7,BK23)=1,INDEX($AH$19:$AH$28,$BM$7),NA())</f>
        <v>#REF!</v>
      </c>
      <c r="BO22" s="16" t="s">
        <v>22</v>
      </c>
      <c r="BP22" s="10" t="e" cm="1">
        <f t="array" ref="BP22">IF(INDEX(DadosRelacionamentosEspelho,$BL$7,BO23)=2,INDEX($AG$19:$AG$28,$BL$7),NA())</f>
        <v>#REF!</v>
      </c>
      <c r="BQ22" s="10" t="e" cm="1">
        <f t="array" ref="BQ22">IF(INDEX(DadosRelacionamentosEspelho,$BM$7,BO23)=2,INDEX($AH$19:$AH$28,$BM$7),NA())</f>
        <v>#REF!</v>
      </c>
    </row>
    <row r="23" spans="15:69" x14ac:dyDescent="0.25">
      <c r="AC23" s="21" t="s">
        <v>27</v>
      </c>
      <c r="AD23" s="11" t="e">
        <f>MATCH(#REF!,'Passo a passo'!AC5:AC14,0)</f>
        <v>#REF!</v>
      </c>
      <c r="AF23" s="19">
        <v>5</v>
      </c>
      <c r="AG23" s="10">
        <f t="shared" si="1"/>
        <v>1.22514845490862E-16</v>
      </c>
      <c r="AH23" s="10">
        <f t="shared" si="2"/>
        <v>-1</v>
      </c>
      <c r="AO23" s="16">
        <v>8</v>
      </c>
      <c r="AP23" s="10" cm="1">
        <f t="array" ref="AP23">INDEX($AG$19:$AH$28,IF($AO23="x",AP$7,$AO23),MATCH(AP$6,$AG$18:$AH$18))</f>
        <v>-0.95105651629515364</v>
      </c>
      <c r="AQ23" s="10" cm="1">
        <f t="array" ref="AQ23">INDEX($AG$19:$AH$28,IF($AO23="x",AQ$7,$AO23),MATCH(AQ$6,$AG$18:$AH$18))</f>
        <v>0.30901699437494723</v>
      </c>
      <c r="AR23" s="10" cm="1">
        <f t="array" ref="AR23">INDEX($AG$19:$AH$28,IF($AO23="x",AR$7,$AO23),MATCH(AR$6,$AG$18:$AH$18))</f>
        <v>-0.95105651629515364</v>
      </c>
      <c r="AS23" s="10" cm="1">
        <f t="array" ref="AS23">INDEX($AG$19:$AH$28,IF($AO23="x",AS$7,$AO23),MATCH(AS$6,$AG$18:$AH$18))</f>
        <v>0.30901699437494723</v>
      </c>
      <c r="AT23" s="10" cm="1">
        <f t="array" ref="AT23">INDEX($AG$19:$AH$28,IF($AO23="x",AT$7,$AO23),MATCH(AT$6,$AG$18:$AH$18))</f>
        <v>-0.95105651629515364</v>
      </c>
      <c r="AU23" s="10" cm="1">
        <f t="array" ref="AU23">INDEX($AG$19:$AH$28,IF($AO23="x",AU$7,$AO23),MATCH(AU$6,$AG$18:$AH$18))</f>
        <v>0.30901699437494723</v>
      </c>
      <c r="AV23" s="10" cm="1">
        <f t="array" ref="AV23">INDEX($AG$19:$AH$28,IF($AO23="x",AV$7,$AO23),MATCH(AV$6,$AG$18:$AH$18))</f>
        <v>-0.95105651629515364</v>
      </c>
      <c r="AW23" s="10" cm="1">
        <f t="array" ref="AW23">INDEX($AG$19:$AH$28,IF($AO23="x",AW$7,$AO23),MATCH(AW$6,$AG$18:$AH$18))</f>
        <v>0.30901699437494723</v>
      </c>
      <c r="AX23" s="10" cm="1">
        <f t="array" ref="AX23">INDEX($AG$19:$AH$28,IF($AO23="x",AX$7,$AO23),MATCH(AX$6,$AG$18:$AH$18))</f>
        <v>-0.95105651629515364</v>
      </c>
      <c r="AY23" s="10" cm="1">
        <f t="array" ref="AY23">INDEX($AG$19:$AH$28,IF($AO23="x",AY$7,$AO23),MATCH(AY$6,$AG$18:$AH$18))</f>
        <v>0.30901699437494723</v>
      </c>
      <c r="AZ23" s="10" cm="1">
        <f t="array" ref="AZ23">INDEX($AG$19:$AH$28,IF($AO23="x",AZ$7,$AO23),MATCH(AZ$6,$AG$18:$AH$18))</f>
        <v>-0.95105651629515364</v>
      </c>
      <c r="BA23" s="10" cm="1">
        <f t="array" ref="BA23">INDEX($AG$19:$AH$28,IF($AO23="x",BA$7,$AO23),MATCH(BA$6,$AG$18:$AH$18))</f>
        <v>0.30901699437494723</v>
      </c>
      <c r="BB23" s="10" cm="1">
        <f t="array" ref="BB23">INDEX($AG$19:$AH$28,IF($AO23="x",BB$7,$AO23),MATCH(BB$6,$AG$18:$AH$18))</f>
        <v>-0.95105651629515364</v>
      </c>
      <c r="BC23" s="10" cm="1">
        <f t="array" ref="BC23">INDEX($AG$19:$AH$28,IF($AO23="x",BC$7,$AO23),MATCH(BC$6,$AG$18:$AH$18))</f>
        <v>0.30901699437494723</v>
      </c>
      <c r="BD23" s="10" cm="1">
        <f t="array" ref="BD23">INDEX($AG$19:$AH$28,IF($AO23="x",BD$7,$AO23),MATCH(BD$6,$AG$18:$AH$18))</f>
        <v>-0.95105651629515364</v>
      </c>
      <c r="BE23" s="10" cm="1">
        <f t="array" ref="BE23">INDEX($AG$19:$AH$28,IF($AO23="x",BE$7,$AO23),MATCH(BE$6,$AG$18:$AH$18))</f>
        <v>0.30901699437494723</v>
      </c>
      <c r="BF23" s="10" cm="1">
        <f t="array" ref="BF23">INDEX($AG$19:$AH$28,IF($AO23="x",BF$7,$AO23),MATCH(BF$6,$AG$18:$AH$18))</f>
        <v>-0.95105651629515364</v>
      </c>
      <c r="BG23" s="10" cm="1">
        <f t="array" ref="BG23">INDEX($AG$19:$AH$28,IF($AO23="x",BG$7,$AO23),MATCH(BG$6,$AG$18:$AH$18))</f>
        <v>0.30901699437494723</v>
      </c>
      <c r="BH23" s="10" cm="1">
        <f t="array" ref="BH23">INDEX($AG$19:$AH$28,IF($AO23="x",BH$7,$AO23),MATCH(BH$6,$AG$18:$AH$18))</f>
        <v>-0.95105651629515364</v>
      </c>
      <c r="BI23" s="10" cm="1">
        <f t="array" ref="BI23">INDEX($AG$19:$AH$28,IF($AO23="x",BI$7,$AO23),MATCH(BI$6,$AG$18:$AH$18))</f>
        <v>0.30901699437494723</v>
      </c>
      <c r="BK23" s="16">
        <v>8</v>
      </c>
      <c r="BL23" s="10" t="e" cm="1">
        <f t="array" ref="BL23">IF(INDEX(DadosRelacionamentosEspelho,$BL$7,BK23)=1,INDEX($AG$19:$AG$28,BK23),NA())</f>
        <v>#REF!</v>
      </c>
      <c r="BM23" s="10" t="e" cm="1">
        <f t="array" ref="BM23">IF(INDEX(DadosRelacionamentosEspelho,$BM$7,BK23)=1,INDEX($AH$19:$AH$28,BK23),NA())</f>
        <v>#REF!</v>
      </c>
      <c r="BO23" s="16">
        <v>8</v>
      </c>
      <c r="BP23" s="10" t="e" cm="1">
        <f t="array" ref="BP23">IF(INDEX(DadosRelacionamentosEspelho,$BL$7,BO23)=2,INDEX($AG$19:$AG$28,BO23),NA())</f>
        <v>#REF!</v>
      </c>
      <c r="BQ23" s="10" t="e" cm="1">
        <f t="array" ref="BQ23">IF(INDEX(DadosRelacionamentosEspelho,$BM$7,BO23)=2,INDEX($AH$19:$AH$28,BO23),NA())</f>
        <v>#REF!</v>
      </c>
    </row>
    <row r="24" spans="15:69" x14ac:dyDescent="0.25">
      <c r="AF24" s="19">
        <v>6</v>
      </c>
      <c r="AG24" s="10">
        <f t="shared" si="1"/>
        <v>-0.58778525229247303</v>
      </c>
      <c r="AH24" s="10">
        <f t="shared" si="2"/>
        <v>-0.80901699437494756</v>
      </c>
      <c r="AO24" s="16" t="s">
        <v>22</v>
      </c>
      <c r="AP24" s="10" cm="1">
        <f t="array" ref="AP24">INDEX($AG$19:$AH$28,IF($AO24="x",AP$7,$AO24),MATCH(AP$6,$AG$18:$AH$18))</f>
        <v>0.58778525229247314</v>
      </c>
      <c r="AQ24" s="10" cm="1">
        <f t="array" ref="AQ24">INDEX($AG$19:$AH$28,IF($AO24="x",AQ$7,$AO24),MATCH(AQ$6,$AG$18:$AH$18))</f>
        <v>0.80901699437494745</v>
      </c>
      <c r="AR24" s="10" cm="1">
        <f t="array" ref="AR24">INDEX($AG$19:$AH$28,IF($AO24="x",AR$7,$AO24),MATCH(AR$6,$AG$18:$AH$18))</f>
        <v>0.95105651629515353</v>
      </c>
      <c r="AS24" s="10" cm="1">
        <f t="array" ref="AS24">INDEX($AG$19:$AH$28,IF($AO24="x",AS$7,$AO24),MATCH(AS$6,$AG$18:$AH$18))</f>
        <v>0.30901699437494745</v>
      </c>
      <c r="AT24" s="10" cm="1">
        <f t="array" ref="AT24">INDEX($AG$19:$AH$28,IF($AO24="x",AT$7,$AO24),MATCH(AT$6,$AG$18:$AH$18))</f>
        <v>0.95105651629515364</v>
      </c>
      <c r="AU24" s="10" cm="1">
        <f t="array" ref="AU24">INDEX($AG$19:$AH$28,IF($AO24="x",AU$7,$AO24),MATCH(AU$6,$AG$18:$AH$18))</f>
        <v>-0.30901699437494734</v>
      </c>
      <c r="AV24" s="10" cm="1">
        <f t="array" ref="AV24">INDEX($AG$19:$AH$28,IF($AO24="x",AV$7,$AO24),MATCH(AV$6,$AG$18:$AH$18))</f>
        <v>0.58778525229247325</v>
      </c>
      <c r="AW24" s="10" cm="1">
        <f t="array" ref="AW24">INDEX($AG$19:$AH$28,IF($AO24="x",AW$7,$AO24),MATCH(AW$6,$AG$18:$AH$18))</f>
        <v>-0.80901699437494734</v>
      </c>
      <c r="AX24" s="10" cm="1">
        <f t="array" ref="AX24">INDEX($AG$19:$AH$28,IF($AO24="x",AX$7,$AO24),MATCH(AX$6,$AG$18:$AH$18))</f>
        <v>1.22514845490862E-16</v>
      </c>
      <c r="AY24" s="10" cm="1">
        <f t="array" ref="AY24">INDEX($AG$19:$AH$28,IF($AO24="x",AY$7,$AO24),MATCH(AY$6,$AG$18:$AH$18))</f>
        <v>-1</v>
      </c>
      <c r="AZ24" s="10" cm="1">
        <f t="array" ref="AZ24">INDEX($AG$19:$AH$28,IF($AO24="x",AZ$7,$AO24),MATCH(AZ$6,$AG$18:$AH$18))</f>
        <v>-0.58778525229247303</v>
      </c>
      <c r="BA24" s="10" cm="1">
        <f t="array" ref="BA24">INDEX($AG$19:$AH$28,IF($AO24="x",BA$7,$AO24),MATCH(BA$6,$AG$18:$AH$18))</f>
        <v>-0.80901699437494756</v>
      </c>
      <c r="BB24" s="10" cm="1">
        <f t="array" ref="BB24">INDEX($AG$19:$AH$28,IF($AO24="x",BB$7,$AO24),MATCH(BB$6,$AG$18:$AH$18))</f>
        <v>-0.95105651629515353</v>
      </c>
      <c r="BC24" s="10" cm="1">
        <f t="array" ref="BC24">INDEX($AG$19:$AH$28,IF($AO24="x",BC$7,$AO24),MATCH(BC$6,$AG$18:$AH$18))</f>
        <v>-0.30901699437494756</v>
      </c>
      <c r="BD24" s="10" cm="1">
        <f t="array" ref="BD24">INDEX($AG$19:$AH$28,IF($AO24="x",BD$7,$AO24),MATCH(BD$6,$AG$18:$AH$18))</f>
        <v>-0.95105651629515364</v>
      </c>
      <c r="BE24" s="10" cm="1">
        <f t="array" ref="BE24">INDEX($AG$19:$AH$28,IF($AO24="x",BE$7,$AO24),MATCH(BE$6,$AG$18:$AH$18))</f>
        <v>0.30901699437494723</v>
      </c>
      <c r="BF24" s="10" cm="1">
        <f t="array" ref="BF24">INDEX($AG$19:$AH$28,IF($AO24="x",BF$7,$AO24),MATCH(BF$6,$AG$18:$AH$18))</f>
        <v>-0.58778525229247336</v>
      </c>
      <c r="BG24" s="10" cm="1">
        <f t="array" ref="BG24">INDEX($AG$19:$AH$28,IF($AO24="x",BG$7,$AO24),MATCH(BG$6,$AG$18:$AH$18))</f>
        <v>0.80901699437494734</v>
      </c>
      <c r="BH24" s="10" cm="1">
        <f t="array" ref="BH24">INDEX($AG$19:$AH$28,IF($AO24="x",BH$7,$AO24),MATCH(BH$6,$AG$18:$AH$18))</f>
        <v>-2.45029690981724E-16</v>
      </c>
      <c r="BI24" s="10" cm="1">
        <f t="array" ref="BI24">INDEX($AG$19:$AH$28,IF($AO24="x",BI$7,$AO24),MATCH(BI$6,$AG$18:$AH$18))</f>
        <v>1</v>
      </c>
      <c r="BK24" s="16" t="s">
        <v>22</v>
      </c>
      <c r="BL24" s="10" t="e" cm="1">
        <f t="array" ref="BL24">IF(INDEX(DadosRelacionamentosEspelho,$BL$7,BK25)=1,INDEX($AG$19:$AG$28,$BL$7),NA())</f>
        <v>#REF!</v>
      </c>
      <c r="BM24" s="10" t="e" cm="1">
        <f t="array" ref="BM24">IF(INDEX(DadosRelacionamentosEspelho,$BM$7,BK25)=1,INDEX($AH$19:$AH$28,$BM$7),NA())</f>
        <v>#REF!</v>
      </c>
      <c r="BO24" s="16" t="s">
        <v>22</v>
      </c>
      <c r="BP24" s="10" t="e" cm="1">
        <f t="array" ref="BP24">IF(INDEX(DadosRelacionamentosEspelho,$BL$7,BO25)=2,INDEX($AG$19:$AG$28,$BL$7),NA())</f>
        <v>#REF!</v>
      </c>
      <c r="BQ24" s="10" t="e" cm="1">
        <f t="array" ref="BQ24">IF(INDEX(DadosRelacionamentosEspelho,$BM$7,BO25)=2,INDEX($AH$19:$AH$28,$BM$7),NA())</f>
        <v>#REF!</v>
      </c>
    </row>
    <row r="25" spans="15:69" x14ac:dyDescent="0.25">
      <c r="AF25" s="19">
        <v>7</v>
      </c>
      <c r="AG25" s="10">
        <f t="shared" si="1"/>
        <v>-0.95105651629515353</v>
      </c>
      <c r="AH25" s="10">
        <f t="shared" si="2"/>
        <v>-0.30901699437494756</v>
      </c>
      <c r="AO25" s="16">
        <v>9</v>
      </c>
      <c r="AP25" s="10" cm="1">
        <f t="array" ref="AP25">INDEX($AG$19:$AH$28,IF($AO25="x",AP$7,$AO25),MATCH(AP$6,$AG$18:$AH$18))</f>
        <v>-0.58778525229247336</v>
      </c>
      <c r="AQ25" s="10" cm="1">
        <f t="array" ref="AQ25">INDEX($AG$19:$AH$28,IF($AO25="x",AQ$7,$AO25),MATCH(AQ$6,$AG$18:$AH$18))</f>
        <v>0.80901699437494734</v>
      </c>
      <c r="AR25" s="10" cm="1">
        <f t="array" ref="AR25">INDEX($AG$19:$AH$28,IF($AO25="x",AR$7,$AO25),MATCH(AR$6,$AG$18:$AH$18))</f>
        <v>-0.58778525229247336</v>
      </c>
      <c r="AS25" s="10" cm="1">
        <f t="array" ref="AS25">INDEX($AG$19:$AH$28,IF($AO25="x",AS$7,$AO25),MATCH(AS$6,$AG$18:$AH$18))</f>
        <v>0.80901699437494734</v>
      </c>
      <c r="AT25" s="10" cm="1">
        <f t="array" ref="AT25">INDEX($AG$19:$AH$28,IF($AO25="x",AT$7,$AO25),MATCH(AT$6,$AG$18:$AH$18))</f>
        <v>-0.58778525229247336</v>
      </c>
      <c r="AU25" s="10" cm="1">
        <f t="array" ref="AU25">INDEX($AG$19:$AH$28,IF($AO25="x",AU$7,$AO25),MATCH(AU$6,$AG$18:$AH$18))</f>
        <v>0.80901699437494734</v>
      </c>
      <c r="AV25" s="10" cm="1">
        <f t="array" ref="AV25">INDEX($AG$19:$AH$28,IF($AO25="x",AV$7,$AO25),MATCH(AV$6,$AG$18:$AH$18))</f>
        <v>-0.58778525229247336</v>
      </c>
      <c r="AW25" s="10" cm="1">
        <f t="array" ref="AW25">INDEX($AG$19:$AH$28,IF($AO25="x",AW$7,$AO25),MATCH(AW$6,$AG$18:$AH$18))</f>
        <v>0.80901699437494734</v>
      </c>
      <c r="AX25" s="10" cm="1">
        <f t="array" ref="AX25">INDEX($AG$19:$AH$28,IF($AO25="x",AX$7,$AO25),MATCH(AX$6,$AG$18:$AH$18))</f>
        <v>-0.58778525229247336</v>
      </c>
      <c r="AY25" s="10" cm="1">
        <f t="array" ref="AY25">INDEX($AG$19:$AH$28,IF($AO25="x",AY$7,$AO25),MATCH(AY$6,$AG$18:$AH$18))</f>
        <v>0.80901699437494734</v>
      </c>
      <c r="AZ25" s="10" cm="1">
        <f t="array" ref="AZ25">INDEX($AG$19:$AH$28,IF($AO25="x",AZ$7,$AO25),MATCH(AZ$6,$AG$18:$AH$18))</f>
        <v>-0.58778525229247336</v>
      </c>
      <c r="BA25" s="10" cm="1">
        <f t="array" ref="BA25">INDEX($AG$19:$AH$28,IF($AO25="x",BA$7,$AO25),MATCH(BA$6,$AG$18:$AH$18))</f>
        <v>0.80901699437494734</v>
      </c>
      <c r="BB25" s="10" cm="1">
        <f t="array" ref="BB25">INDEX($AG$19:$AH$28,IF($AO25="x",BB$7,$AO25),MATCH(BB$6,$AG$18:$AH$18))</f>
        <v>-0.58778525229247336</v>
      </c>
      <c r="BC25" s="10" cm="1">
        <f t="array" ref="BC25">INDEX($AG$19:$AH$28,IF($AO25="x",BC$7,$AO25),MATCH(BC$6,$AG$18:$AH$18))</f>
        <v>0.80901699437494734</v>
      </c>
      <c r="BD25" s="10" cm="1">
        <f t="array" ref="BD25">INDEX($AG$19:$AH$28,IF($AO25="x",BD$7,$AO25),MATCH(BD$6,$AG$18:$AH$18))</f>
        <v>-0.58778525229247336</v>
      </c>
      <c r="BE25" s="10" cm="1">
        <f t="array" ref="BE25">INDEX($AG$19:$AH$28,IF($AO25="x",BE$7,$AO25),MATCH(BE$6,$AG$18:$AH$18))</f>
        <v>0.80901699437494734</v>
      </c>
      <c r="BF25" s="10" cm="1">
        <f t="array" ref="BF25">INDEX($AG$19:$AH$28,IF($AO25="x",BF$7,$AO25),MATCH(BF$6,$AG$18:$AH$18))</f>
        <v>-0.58778525229247336</v>
      </c>
      <c r="BG25" s="10" cm="1">
        <f t="array" ref="BG25">INDEX($AG$19:$AH$28,IF($AO25="x",BG$7,$AO25),MATCH(BG$6,$AG$18:$AH$18))</f>
        <v>0.80901699437494734</v>
      </c>
      <c r="BH25" s="10" cm="1">
        <f t="array" ref="BH25">INDEX($AG$19:$AH$28,IF($AO25="x",BH$7,$AO25),MATCH(BH$6,$AG$18:$AH$18))</f>
        <v>-0.58778525229247336</v>
      </c>
      <c r="BI25" s="10" cm="1">
        <f t="array" ref="BI25">INDEX($AG$19:$AH$28,IF($AO25="x",BI$7,$AO25),MATCH(BI$6,$AG$18:$AH$18))</f>
        <v>0.80901699437494734</v>
      </c>
      <c r="BK25" s="16">
        <v>9</v>
      </c>
      <c r="BL25" s="10" t="e" cm="1">
        <f t="array" ref="BL25">IF(INDEX(DadosRelacionamentosEspelho,$BL$7,BK25)=1,INDEX($AG$19:$AG$28,BK25),NA())</f>
        <v>#REF!</v>
      </c>
      <c r="BM25" s="10" t="e" cm="1">
        <f t="array" ref="BM25">IF(INDEX(DadosRelacionamentosEspelho,$BM$7,BK25)=1,INDEX($AH$19:$AH$28,BK25),NA())</f>
        <v>#REF!</v>
      </c>
      <c r="BO25" s="16">
        <v>9</v>
      </c>
      <c r="BP25" s="10" t="e" cm="1">
        <f t="array" ref="BP25">IF(INDEX(DadosRelacionamentosEspelho,$BL$7,BO25)=2,INDEX($AG$19:$AG$28,BO25),NA())</f>
        <v>#REF!</v>
      </c>
      <c r="BQ25" s="10" t="e" cm="1">
        <f t="array" ref="BQ25">IF(INDEX(DadosRelacionamentosEspelho,$BM$7,BO25)=2,INDEX($AH$19:$AH$28,BO25),NA())</f>
        <v>#REF!</v>
      </c>
    </row>
    <row r="26" spans="15:69" x14ac:dyDescent="0.25">
      <c r="AF26" s="19">
        <v>8</v>
      </c>
      <c r="AG26" s="10">
        <f t="shared" si="1"/>
        <v>-0.95105651629515364</v>
      </c>
      <c r="AH26" s="10">
        <f t="shared" si="2"/>
        <v>0.30901699437494723</v>
      </c>
      <c r="AO26" s="16" t="s">
        <v>22</v>
      </c>
      <c r="AP26" s="10" cm="1">
        <f t="array" ref="AP26">INDEX($AG$19:$AH$28,IF($AO26="x",AP$7,$AO26),MATCH(AP$6,$AG$18:$AH$18))</f>
        <v>0.58778525229247314</v>
      </c>
      <c r="AQ26" s="10" cm="1">
        <f t="array" ref="AQ26">INDEX($AG$19:$AH$28,IF($AO26="x",AQ$7,$AO26),MATCH(AQ$6,$AG$18:$AH$18))</f>
        <v>0.80901699437494745</v>
      </c>
      <c r="AR26" s="10" cm="1">
        <f t="array" ref="AR26">INDEX($AG$19:$AH$28,IF($AO26="x",AR$7,$AO26),MATCH(AR$6,$AG$18:$AH$18))</f>
        <v>0.95105651629515353</v>
      </c>
      <c r="AS26" s="10" cm="1">
        <f t="array" ref="AS26">INDEX($AG$19:$AH$28,IF($AO26="x",AS$7,$AO26),MATCH(AS$6,$AG$18:$AH$18))</f>
        <v>0.30901699437494745</v>
      </c>
      <c r="AT26" s="10" cm="1">
        <f t="array" ref="AT26">INDEX($AG$19:$AH$28,IF($AO26="x",AT$7,$AO26),MATCH(AT$6,$AG$18:$AH$18))</f>
        <v>0.95105651629515364</v>
      </c>
      <c r="AU26" s="10" cm="1">
        <f t="array" ref="AU26">INDEX($AG$19:$AH$28,IF($AO26="x",AU$7,$AO26),MATCH(AU$6,$AG$18:$AH$18))</f>
        <v>-0.30901699437494734</v>
      </c>
      <c r="AV26" s="10" cm="1">
        <f t="array" ref="AV26">INDEX($AG$19:$AH$28,IF($AO26="x",AV$7,$AO26),MATCH(AV$6,$AG$18:$AH$18))</f>
        <v>0.58778525229247325</v>
      </c>
      <c r="AW26" s="10" cm="1">
        <f t="array" ref="AW26">INDEX($AG$19:$AH$28,IF($AO26="x",AW$7,$AO26),MATCH(AW$6,$AG$18:$AH$18))</f>
        <v>-0.80901699437494734</v>
      </c>
      <c r="AX26" s="10" cm="1">
        <f t="array" ref="AX26">INDEX($AG$19:$AH$28,IF($AO26="x",AX$7,$AO26),MATCH(AX$6,$AG$18:$AH$18))</f>
        <v>1.22514845490862E-16</v>
      </c>
      <c r="AY26" s="10" cm="1">
        <f t="array" ref="AY26">INDEX($AG$19:$AH$28,IF($AO26="x",AY$7,$AO26),MATCH(AY$6,$AG$18:$AH$18))</f>
        <v>-1</v>
      </c>
      <c r="AZ26" s="10" cm="1">
        <f t="array" ref="AZ26">INDEX($AG$19:$AH$28,IF($AO26="x",AZ$7,$AO26),MATCH(AZ$6,$AG$18:$AH$18))</f>
        <v>-0.58778525229247303</v>
      </c>
      <c r="BA26" s="10" cm="1">
        <f t="array" ref="BA26">INDEX($AG$19:$AH$28,IF($AO26="x",BA$7,$AO26),MATCH(BA$6,$AG$18:$AH$18))</f>
        <v>-0.80901699437494756</v>
      </c>
      <c r="BB26" s="10" cm="1">
        <f t="array" ref="BB26">INDEX($AG$19:$AH$28,IF($AO26="x",BB$7,$AO26),MATCH(BB$6,$AG$18:$AH$18))</f>
        <v>-0.95105651629515353</v>
      </c>
      <c r="BC26" s="10" cm="1">
        <f t="array" ref="BC26">INDEX($AG$19:$AH$28,IF($AO26="x",BC$7,$AO26),MATCH(BC$6,$AG$18:$AH$18))</f>
        <v>-0.30901699437494756</v>
      </c>
      <c r="BD26" s="10" cm="1">
        <f t="array" ref="BD26">INDEX($AG$19:$AH$28,IF($AO26="x",BD$7,$AO26),MATCH(BD$6,$AG$18:$AH$18))</f>
        <v>-0.95105651629515364</v>
      </c>
      <c r="BE26" s="10" cm="1">
        <f t="array" ref="BE26">INDEX($AG$19:$AH$28,IF($AO26="x",BE$7,$AO26),MATCH(BE$6,$AG$18:$AH$18))</f>
        <v>0.30901699437494723</v>
      </c>
      <c r="BF26" s="10" cm="1">
        <f t="array" ref="BF26">INDEX($AG$19:$AH$28,IF($AO26="x",BF$7,$AO26),MATCH(BF$6,$AG$18:$AH$18))</f>
        <v>-0.58778525229247336</v>
      </c>
      <c r="BG26" s="10" cm="1">
        <f t="array" ref="BG26">INDEX($AG$19:$AH$28,IF($AO26="x",BG$7,$AO26),MATCH(BG$6,$AG$18:$AH$18))</f>
        <v>0.80901699437494734</v>
      </c>
      <c r="BH26" s="10" cm="1">
        <f t="array" ref="BH26">INDEX($AG$19:$AH$28,IF($AO26="x",BH$7,$AO26),MATCH(BH$6,$AG$18:$AH$18))</f>
        <v>-2.45029690981724E-16</v>
      </c>
      <c r="BI26" s="10" cm="1">
        <f t="array" ref="BI26">INDEX($AG$19:$AH$28,IF($AO26="x",BI$7,$AO26),MATCH(BI$6,$AG$18:$AH$18))</f>
        <v>1</v>
      </c>
      <c r="BK26" s="16" t="s">
        <v>22</v>
      </c>
      <c r="BL26" s="10" t="e" cm="1">
        <f t="array" ref="BL26">IF(INDEX(DadosRelacionamentosEspelho,$BL$7,BK27)=1,INDEX($AG$19:$AG$28,$BL$7),NA())</f>
        <v>#REF!</v>
      </c>
      <c r="BM26" s="10" t="e" cm="1">
        <f t="array" ref="BM26">IF(INDEX(DadosRelacionamentosEspelho,$BM$7,BK27)=1,INDEX($AH$19:$AH$28,$BM$7),NA())</f>
        <v>#REF!</v>
      </c>
      <c r="BO26" s="16" t="s">
        <v>22</v>
      </c>
      <c r="BP26" s="10" t="e" cm="1">
        <f t="array" ref="BP26">IF(INDEX(DadosRelacionamentosEspelho,$BL$7,BO27)=2,INDEX($AG$19:$AG$28,$BL$7),NA())</f>
        <v>#REF!</v>
      </c>
      <c r="BQ26" s="10" t="e" cm="1">
        <f t="array" ref="BQ26">IF(INDEX(DadosRelacionamentosEspelho,$BM$7,BO27)=2,INDEX($AH$19:$AH$28,$BM$7),NA())</f>
        <v>#REF!</v>
      </c>
    </row>
    <row r="27" spans="15:69" x14ac:dyDescent="0.25">
      <c r="AF27" s="19">
        <v>9</v>
      </c>
      <c r="AG27" s="10">
        <f t="shared" si="1"/>
        <v>-0.58778525229247336</v>
      </c>
      <c r="AH27" s="10">
        <f t="shared" si="2"/>
        <v>0.80901699437494734</v>
      </c>
      <c r="AO27" s="16">
        <v>10</v>
      </c>
      <c r="AP27" s="10" cm="1">
        <f t="array" ref="AP27">INDEX($AG$19:$AH$28,IF($AO27="x",AP$7,$AO27),MATCH(AP$6,$AG$18:$AH$18))</f>
        <v>-2.45029690981724E-16</v>
      </c>
      <c r="AQ27" s="10" cm="1">
        <f t="array" ref="AQ27">INDEX($AG$19:$AH$28,IF($AO27="x",AQ$7,$AO27),MATCH(AQ$6,$AG$18:$AH$18))</f>
        <v>1</v>
      </c>
      <c r="AR27" s="10" cm="1">
        <f t="array" ref="AR27">INDEX($AG$19:$AH$28,IF($AO27="x",AR$7,$AO27),MATCH(AR$6,$AG$18:$AH$18))</f>
        <v>-2.45029690981724E-16</v>
      </c>
      <c r="AS27" s="10" cm="1">
        <f t="array" ref="AS27">INDEX($AG$19:$AH$28,IF($AO27="x",AS$7,$AO27),MATCH(AS$6,$AG$18:$AH$18))</f>
        <v>1</v>
      </c>
      <c r="AT27" s="10" cm="1">
        <f t="array" ref="AT27">INDEX($AG$19:$AH$28,IF($AO27="x",AT$7,$AO27),MATCH(AT$6,$AG$18:$AH$18))</f>
        <v>-2.45029690981724E-16</v>
      </c>
      <c r="AU27" s="10" cm="1">
        <f t="array" ref="AU27">INDEX($AG$19:$AH$28,IF($AO27="x",AU$7,$AO27),MATCH(AU$6,$AG$18:$AH$18))</f>
        <v>1</v>
      </c>
      <c r="AV27" s="10" cm="1">
        <f t="array" ref="AV27">INDEX($AG$19:$AH$28,IF($AO27="x",AV$7,$AO27),MATCH(AV$6,$AG$18:$AH$18))</f>
        <v>-2.45029690981724E-16</v>
      </c>
      <c r="AW27" s="10" cm="1">
        <f t="array" ref="AW27">INDEX($AG$19:$AH$28,IF($AO27="x",AW$7,$AO27),MATCH(AW$6,$AG$18:$AH$18))</f>
        <v>1</v>
      </c>
      <c r="AX27" s="10" cm="1">
        <f t="array" ref="AX27">INDEX($AG$19:$AH$28,IF($AO27="x",AX$7,$AO27),MATCH(AX$6,$AG$18:$AH$18))</f>
        <v>-2.45029690981724E-16</v>
      </c>
      <c r="AY27" s="10" cm="1">
        <f t="array" ref="AY27">INDEX($AG$19:$AH$28,IF($AO27="x",AY$7,$AO27),MATCH(AY$6,$AG$18:$AH$18))</f>
        <v>1</v>
      </c>
      <c r="AZ27" s="10" cm="1">
        <f t="array" ref="AZ27">INDEX($AG$19:$AH$28,IF($AO27="x",AZ$7,$AO27),MATCH(AZ$6,$AG$18:$AH$18))</f>
        <v>-2.45029690981724E-16</v>
      </c>
      <c r="BA27" s="10" cm="1">
        <f t="array" ref="BA27">INDEX($AG$19:$AH$28,IF($AO27="x",BA$7,$AO27),MATCH(BA$6,$AG$18:$AH$18))</f>
        <v>1</v>
      </c>
      <c r="BB27" s="10" cm="1">
        <f t="array" ref="BB27">INDEX($AG$19:$AH$28,IF($AO27="x",BB$7,$AO27),MATCH(BB$6,$AG$18:$AH$18))</f>
        <v>-2.45029690981724E-16</v>
      </c>
      <c r="BC27" s="10" cm="1">
        <f t="array" ref="BC27">INDEX($AG$19:$AH$28,IF($AO27="x",BC$7,$AO27),MATCH(BC$6,$AG$18:$AH$18))</f>
        <v>1</v>
      </c>
      <c r="BD27" s="10" cm="1">
        <f t="array" ref="BD27">INDEX($AG$19:$AH$28,IF($AO27="x",BD$7,$AO27),MATCH(BD$6,$AG$18:$AH$18))</f>
        <v>-2.45029690981724E-16</v>
      </c>
      <c r="BE27" s="10" cm="1">
        <f t="array" ref="BE27">INDEX($AG$19:$AH$28,IF($AO27="x",BE$7,$AO27),MATCH(BE$6,$AG$18:$AH$18))</f>
        <v>1</v>
      </c>
      <c r="BF27" s="10" cm="1">
        <f t="array" ref="BF27">INDEX($AG$19:$AH$28,IF($AO27="x",BF$7,$AO27),MATCH(BF$6,$AG$18:$AH$18))</f>
        <v>-2.45029690981724E-16</v>
      </c>
      <c r="BG27" s="10" cm="1">
        <f t="array" ref="BG27">INDEX($AG$19:$AH$28,IF($AO27="x",BG$7,$AO27),MATCH(BG$6,$AG$18:$AH$18))</f>
        <v>1</v>
      </c>
      <c r="BH27" s="10" cm="1">
        <f t="array" ref="BH27">INDEX($AG$19:$AH$28,IF($AO27="x",BH$7,$AO27),MATCH(BH$6,$AG$18:$AH$18))</f>
        <v>-2.45029690981724E-16</v>
      </c>
      <c r="BI27" s="10" cm="1">
        <f t="array" ref="BI27">INDEX($AG$19:$AH$28,IF($AO27="x",BI$7,$AO27),MATCH(BI$6,$AG$18:$AH$18))</f>
        <v>1</v>
      </c>
      <c r="BK27" s="16">
        <v>10</v>
      </c>
      <c r="BL27" s="10" t="e" cm="1">
        <f t="array" ref="BL27">IF(INDEX(DadosRelacionamentosEspelho,$BL$7,BK27)=1,INDEX($AG$19:$AG$28,BK27),NA())</f>
        <v>#REF!</v>
      </c>
      <c r="BM27" s="10" t="e" cm="1">
        <f t="array" ref="BM27">IF(INDEX(DadosRelacionamentosEspelho,$BM$7,BK27)=1,INDEX($AH$19:$AH$28,BK27),NA())</f>
        <v>#REF!</v>
      </c>
      <c r="BO27" s="16">
        <v>10</v>
      </c>
      <c r="BP27" s="10" t="e" cm="1">
        <f t="array" ref="BP27">IF(INDEX(DadosRelacionamentosEspelho,$BL$7,BO27)=2,INDEX($AG$19:$AG$28,BO27),NA())</f>
        <v>#REF!</v>
      </c>
      <c r="BQ27" s="10" t="e" cm="1">
        <f t="array" ref="BQ27">IF(INDEX(DadosRelacionamentosEspelho,$BM$7,BO27)=2,INDEX($AH$19:$AH$28,BO27),NA())</f>
        <v>#REF!</v>
      </c>
    </row>
    <row r="28" spans="15:69" x14ac:dyDescent="0.25">
      <c r="AF28" s="19">
        <v>10</v>
      </c>
      <c r="AG28" s="10">
        <f t="shared" si="1"/>
        <v>-2.45029690981724E-16</v>
      </c>
      <c r="AH28" s="10">
        <f t="shared" si="2"/>
        <v>1</v>
      </c>
    </row>
    <row r="37" ht="21" customHeight="1" x14ac:dyDescent="0.25"/>
    <row r="39" ht="13.5" customHeight="1" x14ac:dyDescent="0.25"/>
  </sheetData>
  <mergeCells count="20">
    <mergeCell ref="O17:O19"/>
    <mergeCell ref="AC18:AD18"/>
    <mergeCell ref="AC22:AD22"/>
    <mergeCell ref="AZ5:BA5"/>
    <mergeCell ref="BB5:BC5"/>
    <mergeCell ref="AP4:BI4"/>
    <mergeCell ref="BL4:BM4"/>
    <mergeCell ref="BP4:BQ4"/>
    <mergeCell ref="O5:O14"/>
    <mergeCell ref="AB5:AB14"/>
    <mergeCell ref="AP5:AQ5"/>
    <mergeCell ref="AR5:AS5"/>
    <mergeCell ref="AT5:AU5"/>
    <mergeCell ref="AV5:AW5"/>
    <mergeCell ref="AX5:AY5"/>
    <mergeCell ref="BP5:BQ5"/>
    <mergeCell ref="BD5:BE5"/>
    <mergeCell ref="BF5:BG5"/>
    <mergeCell ref="BH5:BI5"/>
    <mergeCell ref="BL5:BM5"/>
  </mergeCells>
  <pageMargins left="0.511811024" right="0.511811024" top="0.78740157499999996" bottom="0.78740157499999996" header="0.31496062000000002" footer="0.31496062000000002"/>
  <pageSetup paperSize="9" orientation="portrait" horizontalDpi="0" verticalDpi="0" r:id="rId1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2:L20"/>
  <sheetViews>
    <sheetView showGridLines="0" zoomScale="160" zoomScaleNormal="160" workbookViewId="0">
      <selection activeCell="J17" sqref="J17:K17"/>
    </sheetView>
  </sheetViews>
  <sheetFormatPr defaultRowHeight="15" x14ac:dyDescent="0.25"/>
  <cols>
    <col min="1" max="1" width="3" customWidth="1"/>
    <col min="2" max="2" width="8" bestFit="1" customWidth="1"/>
    <col min="3" max="8" width="4.28515625" customWidth="1"/>
    <col min="9" max="9" width="3.5703125" customWidth="1"/>
    <col min="10" max="12" width="10.28515625" customWidth="1"/>
  </cols>
  <sheetData>
    <row r="12" spans="2:12" x14ac:dyDescent="0.25">
      <c r="C12" s="1"/>
      <c r="D12" s="1"/>
      <c r="E12" s="1"/>
      <c r="F12" s="1"/>
      <c r="G12" s="1"/>
      <c r="H12" s="1"/>
    </row>
    <row r="13" spans="2:12" x14ac:dyDescent="0.25">
      <c r="C13" s="41" t="s">
        <v>45</v>
      </c>
      <c r="D13" s="42"/>
      <c r="E13" s="42"/>
      <c r="F13" s="42"/>
      <c r="G13" s="42"/>
      <c r="H13" s="43"/>
      <c r="J13" s="44" t="s">
        <v>46</v>
      </c>
      <c r="K13" s="45"/>
      <c r="L13" s="46"/>
    </row>
    <row r="14" spans="2:12" x14ac:dyDescent="0.25">
      <c r="C14" s="47" t="s">
        <v>38</v>
      </c>
      <c r="D14" s="47"/>
      <c r="E14" s="47" t="s">
        <v>39</v>
      </c>
      <c r="F14" s="47"/>
      <c r="G14" s="47" t="s">
        <v>40</v>
      </c>
      <c r="H14" s="47"/>
      <c r="J14" s="2" t="s">
        <v>2</v>
      </c>
      <c r="K14" s="2" t="s">
        <v>3</v>
      </c>
      <c r="L14" s="2" t="s">
        <v>47</v>
      </c>
    </row>
    <row r="15" spans="2:12" x14ac:dyDescent="0.25">
      <c r="C15" s="2" t="s">
        <v>2</v>
      </c>
      <c r="D15" s="2" t="s">
        <v>3</v>
      </c>
      <c r="E15" s="2" t="s">
        <v>2</v>
      </c>
      <c r="F15" s="2" t="s">
        <v>3</v>
      </c>
      <c r="G15" s="2" t="s">
        <v>2</v>
      </c>
      <c r="H15" s="2" t="s">
        <v>3</v>
      </c>
      <c r="J15" s="5">
        <v>0</v>
      </c>
      <c r="K15" s="5">
        <v>0</v>
      </c>
      <c r="L15" s="3" t="s">
        <v>41</v>
      </c>
    </row>
    <row r="16" spans="2:12" x14ac:dyDescent="0.25">
      <c r="B16" s="4" t="s">
        <v>48</v>
      </c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J16" s="3">
        <v>0</v>
      </c>
      <c r="K16" s="3">
        <v>1</v>
      </c>
      <c r="L16" s="3" t="s">
        <v>42</v>
      </c>
    </row>
    <row r="17" spans="2:12" x14ac:dyDescent="0.25">
      <c r="B17" s="4" t="s">
        <v>49</v>
      </c>
      <c r="C17" s="3">
        <v>0</v>
      </c>
      <c r="D17" s="3">
        <v>1</v>
      </c>
      <c r="E17" s="3">
        <v>1</v>
      </c>
      <c r="F17" s="3">
        <v>1</v>
      </c>
      <c r="G17" s="3">
        <v>1</v>
      </c>
      <c r="H17" s="3">
        <v>0</v>
      </c>
      <c r="J17" s="5">
        <v>0</v>
      </c>
      <c r="K17" s="5">
        <v>0</v>
      </c>
      <c r="L17" s="3" t="s">
        <v>41</v>
      </c>
    </row>
    <row r="18" spans="2:12" x14ac:dyDescent="0.25">
      <c r="J18" s="3">
        <v>1</v>
      </c>
      <c r="K18" s="3">
        <v>1</v>
      </c>
      <c r="L18" s="3" t="s">
        <v>43</v>
      </c>
    </row>
    <row r="19" spans="2:12" x14ac:dyDescent="0.25">
      <c r="J19" s="5">
        <v>0</v>
      </c>
      <c r="K19" s="5">
        <v>0</v>
      </c>
      <c r="L19" s="3" t="s">
        <v>41</v>
      </c>
    </row>
    <row r="20" spans="2:12" x14ac:dyDescent="0.25">
      <c r="J20" s="3">
        <v>1</v>
      </c>
      <c r="K20" s="3">
        <v>0</v>
      </c>
      <c r="L20" s="3" t="s">
        <v>44</v>
      </c>
    </row>
  </sheetData>
  <mergeCells count="5">
    <mergeCell ref="C13:H13"/>
    <mergeCell ref="J13:L13"/>
    <mergeCell ref="C14:D14"/>
    <mergeCell ref="E14:F14"/>
    <mergeCell ref="G14:H14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992E58D9ED3B84F98D51C55081FF0F4" ma:contentTypeVersion="13" ma:contentTypeDescription="Crie um novo documento." ma:contentTypeScope="" ma:versionID="c71fe46d16c5a50366a2e294d5219290">
  <xsd:schema xmlns:xsd="http://www.w3.org/2001/XMLSchema" xmlns:xs="http://www.w3.org/2001/XMLSchema" xmlns:p="http://schemas.microsoft.com/office/2006/metadata/properties" xmlns:ns2="649d0b46-fcee-454c-bb42-6d612c616413" xmlns:ns3="380c80b1-0f95-4445-9fca-33332d946180" targetNamespace="http://schemas.microsoft.com/office/2006/metadata/properties" ma:root="true" ma:fieldsID="d33fcb14b2d42f68320ac98c0df6c6ac" ns2:_="" ns3:_="">
    <xsd:import namespace="649d0b46-fcee-454c-bb42-6d612c616413"/>
    <xsd:import namespace="380c80b1-0f95-4445-9fca-33332d94618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9d0b46-fcee-454c-bb42-6d612c61641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8" nillable="true" ma:taxonomy="true" ma:internalName="lcf76f155ced4ddcb4097134ff3c332f" ma:taxonomyFieldName="MediaServiceImageTags" ma:displayName="Marcações de imagem" ma:readOnly="false" ma:fieldId="{5cf76f15-5ced-4ddc-b409-7134ff3c332f}" ma:taxonomyMulti="true" ma:sspId="003322eb-7977-47d8-ac3b-8d560713947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0c80b1-0f95-4445-9fca-33332d946180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e873e776-b964-4bf8-aa52-9284edf8896c}" ma:internalName="TaxCatchAll" ma:showField="CatchAllData" ma:web="380c80b1-0f95-4445-9fca-33332d9461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83A20F8-B036-405B-8A7B-15B7AE3673C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5DF62EB-ED95-49D1-9036-C0461A22ED6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9d0b46-fcee-454c-bb42-6d612c616413"/>
    <ds:schemaRef ds:uri="380c80b1-0f95-4445-9fca-33332d9461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3</vt:i4>
      </vt:variant>
    </vt:vector>
  </HeadingPairs>
  <TitlesOfParts>
    <vt:vector size="6" baseType="lpstr">
      <vt:lpstr>Exemplo</vt:lpstr>
      <vt:lpstr>Passo a passo</vt:lpstr>
      <vt:lpstr>Princípio</vt:lpstr>
      <vt:lpstr>DadosRelacionamentos</vt:lpstr>
      <vt:lpstr>'Passo a passo'!DadosRelacionamentosEspelho</vt:lpstr>
      <vt:lpstr>DadosRelacionamentosEspelho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LAENNDER</dc:creator>
  <cp:lastModifiedBy>Matheus Siqueira</cp:lastModifiedBy>
  <cp:lastPrinted>2022-10-13T14:49:36Z</cp:lastPrinted>
  <dcterms:created xsi:type="dcterms:W3CDTF">2014-11-16T12:54:05Z</dcterms:created>
  <dcterms:modified xsi:type="dcterms:W3CDTF">2022-10-20T18:30:31Z</dcterms:modified>
</cp:coreProperties>
</file>