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stão Semanal - OB" sheetId="1" r:id="rId3"/>
    <sheet state="visible" name="Ciclos do mercado" sheetId="2" r:id="rId4"/>
  </sheets>
  <definedNames/>
  <calcPr/>
</workbook>
</file>

<file path=xl/sharedStrings.xml><?xml version="1.0" encoding="utf-8"?>
<sst xmlns="http://schemas.openxmlformats.org/spreadsheetml/2006/main" count="99" uniqueCount="49">
  <si>
    <t>CICLOS DO MERCADO</t>
  </si>
  <si>
    <t>GESTÃO DE CAPITAL</t>
  </si>
  <si>
    <t>1ª</t>
  </si>
  <si>
    <t>2ª</t>
  </si>
  <si>
    <t>3ª</t>
  </si>
  <si>
    <t>4ª</t>
  </si>
  <si>
    <t>5ª</t>
  </si>
  <si>
    <t>Normal</t>
  </si>
  <si>
    <t>2x0</t>
  </si>
  <si>
    <t>VALORES</t>
  </si>
  <si>
    <t>1x1</t>
  </si>
  <si>
    <t>0x1</t>
  </si>
  <si>
    <t>9x6</t>
  </si>
  <si>
    <t>Otimizada</t>
  </si>
  <si>
    <t>2,87x0</t>
  </si>
  <si>
    <t>11x6</t>
  </si>
  <si>
    <t>3ª Semana de Novembro de 2019</t>
  </si>
  <si>
    <t>x</t>
  </si>
  <si>
    <t>1 sessão</t>
  </si>
  <si>
    <t>3 sessões</t>
  </si>
  <si>
    <t>Saldo inicial</t>
  </si>
  <si>
    <t>Valor por operação</t>
  </si>
  <si>
    <t>% Por operação</t>
  </si>
  <si>
    <t>Meta Final</t>
  </si>
  <si>
    <t>Resultados</t>
  </si>
  <si>
    <t>Análise</t>
  </si>
  <si>
    <t>Win</t>
  </si>
  <si>
    <t>Loss</t>
  </si>
  <si>
    <t>Lucro</t>
  </si>
  <si>
    <t>%</t>
  </si>
  <si>
    <t>Saldo atual</t>
  </si>
  <si>
    <t>Lucro total</t>
  </si>
  <si>
    <t>% Lucro</t>
  </si>
  <si>
    <t>% Meta</t>
  </si>
  <si>
    <t>Suporte + Tendência</t>
  </si>
  <si>
    <t>Resistencia M15 e M5</t>
  </si>
  <si>
    <t>S&amp;R M1</t>
  </si>
  <si>
    <t>GESTÃO DE RISCO</t>
  </si>
  <si>
    <t>Payout Médio</t>
  </si>
  <si>
    <t>Take Profit</t>
  </si>
  <si>
    <t>Stop Loss</t>
  </si>
  <si>
    <t>Exposição</t>
  </si>
  <si>
    <t>Risco total</t>
  </si>
  <si>
    <t>Retorno total</t>
  </si>
  <si>
    <t>% Risco op.</t>
  </si>
  <si>
    <t>Entrada Inicial</t>
  </si>
  <si>
    <t>Desenvolvido por Berman Investimentos</t>
  </si>
  <si>
    <t>Total</t>
  </si>
  <si>
    <t>mmbmmbmbmb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</si>
</sst>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_-&quot;R$&quot;* #,##0.00_-;\-&quot;R$&quot;* #,##0.00_-;_-&quot;R$&quot;* &quot;-&quot;??_-;_-@"/>
    <numFmt numFmtId="166" formatCode="0.000%"/>
    <numFmt numFmtId="167" formatCode="0.0%"/>
  </numFmts>
  <fonts count="14">
    <font>
      <sz val="11.0"/>
      <color rgb="FF000000"/>
      <name val="Calibri"/>
    </font>
    <font>
      <b/>
      <sz val="18.0"/>
      <name val="Nunito"/>
    </font>
    <font>
      <name val="Nunito"/>
    </font>
    <font>
      <sz val="8.0"/>
      <name val="Nunito"/>
    </font>
    <font/>
    <font>
      <b/>
      <sz val="18.0"/>
      <color rgb="FFFFFFFF"/>
      <name val="Nunito"/>
    </font>
    <font>
      <sz val="11.0"/>
      <color rgb="FF000000"/>
      <name val="Nunito"/>
    </font>
    <font>
      <b/>
      <name val="Nunito"/>
    </font>
    <font>
      <b/>
      <sz val="14.0"/>
      <color rgb="FFFFFFFF"/>
      <name val="Nunito"/>
    </font>
    <font>
      <b/>
      <sz val="12.0"/>
      <color rgb="FF000000"/>
      <name val="Nunito"/>
    </font>
    <font>
      <sz val="12.0"/>
      <color rgb="FF000000"/>
      <name val="Nunito"/>
    </font>
    <font>
      <sz val="12.0"/>
      <name val="Nunito"/>
    </font>
    <font>
      <b/>
      <sz val="12.0"/>
      <name val="Nunito"/>
    </font>
    <font>
      <color rgb="FF111111"/>
      <name val="Roboto"/>
    </font>
  </fonts>
  <fills count="13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232323"/>
        <bgColor rgb="FF232323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47F7F"/>
        <bgColor rgb="FFF47F7F"/>
      </patternFill>
    </fill>
    <fill>
      <patternFill patternType="solid">
        <fgColor rgb="FFB7E1CD"/>
        <bgColor rgb="FFB7E1CD"/>
      </patternFill>
    </fill>
    <fill>
      <patternFill patternType="solid">
        <fgColor rgb="FFF4C5C5"/>
        <bgColor rgb="FFF4C5C5"/>
      </patternFill>
    </fill>
    <fill>
      <patternFill patternType="solid">
        <fgColor rgb="FFFFF2CC"/>
        <bgColor rgb="FFFFF2CC"/>
      </patternFill>
    </fill>
    <fill>
      <patternFill patternType="solid">
        <fgColor rgb="FFF49D9D"/>
        <bgColor rgb="FFF49D9D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</fills>
  <borders count="3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/>
      <bottom/>
    </border>
    <border>
      <right/>
      <top/>
      <bottom/>
    </border>
    <border>
      <left/>
      <top/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</border>
    <border>
      <left/>
      <right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/>
      <top/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/>
      <right/>
      <top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3" numFmtId="0" xfId="0" applyAlignment="1" applyFont="1">
      <alignment horizontal="center" readingOrder="0" vertical="center"/>
    </xf>
    <xf borderId="1" fillId="2" fontId="4" numFmtId="0" xfId="0" applyBorder="1" applyFill="1" applyFont="1"/>
    <xf borderId="2" fillId="3" fontId="5" numFmtId="0" xfId="0" applyAlignment="1" applyBorder="1" applyFill="1" applyFont="1">
      <alignment horizontal="center" readingOrder="0" shrinkToFit="0" vertical="center" wrapText="1"/>
    </xf>
    <xf borderId="1" fillId="4" fontId="4" numFmtId="0" xfId="0" applyBorder="1" applyFill="1" applyFont="1"/>
    <xf borderId="3" fillId="0" fontId="4" numFmtId="0" xfId="0" applyBorder="1" applyFont="1"/>
    <xf borderId="0" fillId="0" fontId="4" numFmtId="0" xfId="0" applyAlignment="1" applyFont="1">
      <alignment horizontal="center" readingOrder="0" vertical="center"/>
    </xf>
    <xf borderId="4" fillId="0" fontId="4" numFmtId="0" xfId="0" applyBorder="1" applyFont="1"/>
    <xf borderId="5" fillId="5" fontId="6" numFmtId="0" xfId="0" applyBorder="1" applyFill="1" applyFont="1"/>
    <xf borderId="1" fillId="0" fontId="2" numFmtId="0" xfId="0" applyAlignment="1" applyBorder="1" applyFont="1">
      <alignment horizontal="center" readingOrder="0" vertical="center"/>
    </xf>
    <xf borderId="2" fillId="3" fontId="5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6" fillId="5" fontId="6" numFmtId="0" xfId="0" applyBorder="1" applyFont="1"/>
    <xf borderId="0" fillId="0" fontId="4" numFmtId="0" xfId="0" applyAlignment="1" applyFont="1">
      <alignment horizontal="center" readingOrder="0"/>
    </xf>
    <xf borderId="7" fillId="5" fontId="6" numFmtId="0" xfId="0" applyBorder="1" applyFont="1"/>
    <xf borderId="0" fillId="0" fontId="4" numFmtId="0" xfId="0" applyAlignment="1" applyFont="1">
      <alignment horizontal="center" readingOrder="0" shrinkToFit="0" vertical="top" wrapText="1"/>
    </xf>
    <xf borderId="0" fillId="0" fontId="4" numFmtId="0" xfId="0" applyAlignment="1" applyFont="1">
      <alignment horizontal="left" readingOrder="0" shrinkToFit="0" vertical="top" wrapText="1"/>
    </xf>
    <xf borderId="8" fillId="0" fontId="5" numFmtId="0" xfId="0" applyAlignment="1" applyBorder="1" applyFont="1">
      <alignment horizontal="center" readingOrder="0" shrinkToFit="0" vertical="center" wrapText="1"/>
    </xf>
    <xf borderId="9" fillId="0" fontId="4" numFmtId="0" xfId="0" applyBorder="1" applyFont="1"/>
    <xf borderId="10" fillId="0" fontId="4" numFmtId="0" xfId="0" applyBorder="1" applyFont="1"/>
    <xf borderId="9" fillId="0" fontId="8" numFmtId="0" xfId="0" applyAlignment="1" applyBorder="1" applyFont="1">
      <alignment horizontal="center" readingOrder="0" shrinkToFit="0" vertical="center" wrapText="1"/>
    </xf>
    <xf borderId="6" fillId="5" fontId="0" numFmtId="0" xfId="0" applyBorder="1" applyFont="1"/>
    <xf borderId="11" fillId="5" fontId="0" numFmtId="0" xfId="0" applyBorder="1" applyFont="1"/>
    <xf borderId="12" fillId="6" fontId="9" numFmtId="0" xfId="0" applyAlignment="1" applyBorder="1" applyFill="1" applyFont="1">
      <alignment horizontal="center" readingOrder="0" vertical="center"/>
    </xf>
    <xf borderId="1" fillId="7" fontId="2" numFmtId="0" xfId="0" applyAlignment="1" applyBorder="1" applyFill="1" applyFont="1">
      <alignment horizontal="center" readingOrder="0" vertical="center"/>
    </xf>
    <xf borderId="1" fillId="8" fontId="2" numFmtId="0" xfId="0" applyAlignment="1" applyBorder="1" applyFill="1" applyFont="1">
      <alignment horizontal="center" readingOrder="0" vertical="center"/>
    </xf>
    <xf borderId="1" fillId="9" fontId="2" numFmtId="0" xfId="0" applyAlignment="1" applyBorder="1" applyFill="1" applyFont="1">
      <alignment horizontal="center" readingOrder="0" vertical="center"/>
    </xf>
    <xf borderId="1" fillId="0" fontId="2" numFmtId="10" xfId="0" applyAlignment="1" applyBorder="1" applyFont="1" applyNumberFormat="1">
      <alignment horizontal="center" readingOrder="0" vertical="center"/>
    </xf>
    <xf borderId="1" fillId="0" fontId="2" numFmtId="164" xfId="0" applyAlignment="1" applyBorder="1" applyFont="1" applyNumberFormat="1">
      <alignment horizontal="center" readingOrder="0" vertical="center"/>
    </xf>
    <xf borderId="1" fillId="9" fontId="2" numFmtId="164" xfId="0" applyAlignment="1" applyBorder="1" applyFont="1" applyNumberFormat="1">
      <alignment horizontal="center" readingOrder="0" vertical="center"/>
    </xf>
    <xf borderId="1" fillId="9" fontId="2" numFmtId="10" xfId="0" applyAlignment="1" applyBorder="1" applyFont="1" applyNumberFormat="1">
      <alignment horizontal="center" readingOrder="0" vertical="center"/>
    </xf>
    <xf borderId="13" fillId="7" fontId="2" numFmtId="164" xfId="0" applyAlignment="1" applyBorder="1" applyFont="1" applyNumberFormat="1">
      <alignment horizontal="center" readingOrder="0" vertical="center"/>
    </xf>
    <xf borderId="14" fillId="0" fontId="4" numFmtId="0" xfId="0" applyBorder="1" applyFont="1"/>
    <xf borderId="15" fillId="0" fontId="4" numFmtId="0" xfId="0" applyBorder="1" applyFont="1"/>
    <xf borderId="0" fillId="0" fontId="7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readingOrder="0" vertical="center"/>
    </xf>
    <xf borderId="0" fillId="0" fontId="2" numFmtId="10" xfId="0" applyAlignment="1" applyFont="1" applyNumberFormat="1">
      <alignment horizontal="center" readingOrder="0" vertical="center"/>
    </xf>
    <xf borderId="0" fillId="0" fontId="2" numFmtId="4" xfId="0" applyAlignment="1" applyFont="1" applyNumberFormat="1">
      <alignment horizontal="center" readingOrder="0" vertical="center"/>
    </xf>
    <xf borderId="16" fillId="0" fontId="4" numFmtId="0" xfId="0" applyBorder="1" applyFont="1"/>
    <xf borderId="5" fillId="5" fontId="10" numFmtId="0" xfId="0" applyBorder="1" applyFont="1"/>
    <xf borderId="17" fillId="6" fontId="9" numFmtId="0" xfId="0" applyAlignment="1" applyBorder="1" applyFont="1">
      <alignment horizontal="center" readingOrder="0" vertical="center"/>
    </xf>
    <xf borderId="1" fillId="6" fontId="9" numFmtId="0" xfId="0" applyAlignment="1" applyBorder="1" applyFont="1">
      <alignment horizontal="center" readingOrder="0" vertical="center"/>
    </xf>
    <xf borderId="18" fillId="6" fontId="9" numFmtId="0" xfId="0" applyAlignment="1" applyBorder="1" applyFont="1">
      <alignment horizontal="center" readingOrder="0" vertical="center"/>
    </xf>
    <xf borderId="19" fillId="0" fontId="9" numFmtId="0" xfId="0" applyAlignment="1" applyBorder="1" applyFont="1">
      <alignment horizontal="center" readingOrder="0" vertical="center"/>
    </xf>
    <xf borderId="10" fillId="0" fontId="9" numFmtId="0" xfId="0" applyAlignment="1" applyBorder="1" applyFont="1">
      <alignment horizontal="center" readingOrder="0" vertical="center"/>
    </xf>
    <xf borderId="12" fillId="10" fontId="9" numFmtId="0" xfId="0" applyAlignment="1" applyBorder="1" applyFill="1" applyFont="1">
      <alignment horizontal="center" vertical="center"/>
    </xf>
    <xf borderId="17" fillId="0" fontId="10" numFmtId="165" xfId="0" applyAlignment="1" applyBorder="1" applyFont="1" applyNumberFormat="1">
      <alignment horizontal="center" readingOrder="0" vertical="center"/>
    </xf>
    <xf borderId="1" fillId="0" fontId="10" numFmtId="165" xfId="0" applyAlignment="1" applyBorder="1" applyFont="1" applyNumberFormat="1">
      <alignment horizontal="center" vertical="center"/>
    </xf>
    <xf borderId="1" fillId="0" fontId="10" numFmtId="10" xfId="0" applyAlignment="1" applyBorder="1" applyFont="1" applyNumberFormat="1">
      <alignment horizontal="center" readingOrder="0" vertical="center"/>
    </xf>
    <xf borderId="18" fillId="0" fontId="10" numFmtId="165" xfId="0" applyAlignment="1" applyBorder="1" applyFont="1" applyNumberFormat="1">
      <alignment horizontal="center" vertical="center"/>
    </xf>
    <xf borderId="19" fillId="0" fontId="10" numFmtId="9" xfId="0" applyAlignment="1" applyBorder="1" applyFont="1" applyNumberFormat="1">
      <alignment horizontal="center" readingOrder="0" vertical="center"/>
    </xf>
    <xf borderId="19" fillId="0" fontId="10" numFmtId="3" xfId="0" applyAlignment="1" applyBorder="1" applyFont="1" applyNumberFormat="1">
      <alignment horizontal="center" readingOrder="0" vertical="center"/>
    </xf>
    <xf borderId="10" fillId="0" fontId="10" numFmtId="3" xfId="0" applyAlignment="1" applyBorder="1" applyFont="1" applyNumberFormat="1">
      <alignment horizontal="center" readingOrder="0" vertical="center"/>
    </xf>
    <xf borderId="17" fillId="8" fontId="9" numFmtId="0" xfId="0" applyAlignment="1" applyBorder="1" applyFont="1">
      <alignment horizontal="center" readingOrder="0" vertical="center"/>
    </xf>
    <xf borderId="1" fillId="8" fontId="9" numFmtId="0" xfId="0" applyAlignment="1" applyBorder="1" applyFont="1">
      <alignment horizontal="center" readingOrder="0" vertical="center"/>
    </xf>
    <xf borderId="1" fillId="8" fontId="9" numFmtId="0" xfId="0" applyAlignment="1" applyBorder="1" applyFont="1">
      <alignment horizontal="center" vertical="center"/>
    </xf>
    <xf borderId="18" fillId="8" fontId="9" numFmtId="0" xfId="0" applyAlignment="1" applyBorder="1" applyFont="1">
      <alignment horizontal="center" vertical="center"/>
    </xf>
    <xf borderId="1" fillId="6" fontId="9" numFmtId="0" xfId="0" applyAlignment="1" applyBorder="1" applyFont="1">
      <alignment horizontal="center" vertical="center"/>
    </xf>
    <xf borderId="20" fillId="0" fontId="9" numFmtId="0" xfId="0" applyAlignment="1" applyBorder="1" applyFont="1">
      <alignment horizontal="center" readingOrder="0" vertical="center"/>
    </xf>
    <xf borderId="21" fillId="0" fontId="9" numFmtId="0" xfId="0" applyAlignment="1" applyBorder="1" applyFont="1">
      <alignment horizontal="center" readingOrder="0" vertical="center"/>
    </xf>
    <xf borderId="17" fillId="0" fontId="10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readingOrder="0" vertical="center"/>
    </xf>
    <xf borderId="18" fillId="5" fontId="10" numFmtId="9" xfId="0" applyAlignment="1" applyBorder="1" applyFont="1" applyNumberFormat="1">
      <alignment horizontal="center" readingOrder="0" vertical="center"/>
    </xf>
    <xf borderId="22" fillId="0" fontId="10" numFmtId="165" xfId="0" applyAlignment="1" applyBorder="1" applyFont="1" applyNumberFormat="1">
      <alignment horizontal="center" vertical="center"/>
    </xf>
    <xf borderId="23" fillId="0" fontId="10" numFmtId="165" xfId="0" applyAlignment="1" applyBorder="1" applyFont="1" applyNumberFormat="1">
      <alignment horizontal="center" vertical="center"/>
    </xf>
    <xf borderId="23" fillId="0" fontId="10" numFmtId="10" xfId="0" applyAlignment="1" applyBorder="1" applyFont="1" applyNumberFormat="1">
      <alignment horizontal="center" vertical="center"/>
    </xf>
    <xf borderId="24" fillId="0" fontId="10" numFmtId="10" xfId="0" applyAlignment="1" applyBorder="1" applyFont="1" applyNumberFormat="1">
      <alignment horizontal="center" readingOrder="0" vertical="center"/>
    </xf>
    <xf borderId="19" fillId="0" fontId="10" numFmtId="164" xfId="0" applyAlignment="1" applyBorder="1" applyFont="1" applyNumberFormat="1">
      <alignment horizontal="center" readingOrder="0" vertical="center"/>
    </xf>
    <xf borderId="19" fillId="0" fontId="10" numFmtId="10" xfId="0" applyAlignment="1" applyBorder="1" applyFont="1" applyNumberFormat="1">
      <alignment horizontal="center" readingOrder="0" vertical="center"/>
    </xf>
    <xf borderId="10" fillId="0" fontId="10" numFmtId="10" xfId="0" applyAlignment="1" applyBorder="1" applyFont="1" applyNumberFormat="1">
      <alignment horizontal="center" readingOrder="0" vertical="center"/>
    </xf>
    <xf borderId="6" fillId="5" fontId="10" numFmtId="0" xfId="0" applyBorder="1" applyFont="1"/>
    <xf borderId="25" fillId="5" fontId="10" numFmtId="0" xfId="0" applyBorder="1" applyFont="1"/>
    <xf borderId="11" fillId="5" fontId="6" numFmtId="0" xfId="0" applyBorder="1" applyFont="1"/>
    <xf borderId="26" fillId="5" fontId="0" numFmtId="0" xfId="0" applyBorder="1" applyFont="1"/>
    <xf borderId="27" fillId="3" fontId="5" numFmtId="0" xfId="0" applyAlignment="1" applyBorder="1" applyFont="1">
      <alignment horizontal="center" readingOrder="0" shrinkToFit="0" vertical="center" wrapText="1"/>
    </xf>
    <xf borderId="28" fillId="0" fontId="4" numFmtId="0" xfId="0" applyBorder="1" applyFont="1"/>
    <xf borderId="29" fillId="0" fontId="4" numFmtId="0" xfId="0" applyBorder="1" applyFont="1"/>
    <xf borderId="30" fillId="5" fontId="6" numFmtId="0" xfId="0" applyBorder="1" applyFont="1"/>
    <xf borderId="31" fillId="0" fontId="4" numFmtId="0" xfId="0" applyBorder="1" applyFont="1"/>
    <xf borderId="32" fillId="0" fontId="4" numFmtId="0" xfId="0" applyBorder="1" applyFont="1"/>
    <xf borderId="33" fillId="0" fontId="4" numFmtId="0" xfId="0" applyBorder="1" applyFont="1"/>
    <xf borderId="34" fillId="5" fontId="6" numFmtId="0" xfId="0" applyBorder="1" applyFont="1"/>
    <xf borderId="17" fillId="0" fontId="10" numFmtId="9" xfId="0" applyAlignment="1" applyBorder="1" applyFont="1" applyNumberFormat="1">
      <alignment horizontal="center" readingOrder="0" vertical="center"/>
    </xf>
    <xf borderId="1" fillId="0" fontId="10" numFmtId="3" xfId="0" applyAlignment="1" applyBorder="1" applyFont="1" applyNumberFormat="1">
      <alignment horizontal="center" readingOrder="0" vertical="center"/>
    </xf>
    <xf borderId="18" fillId="0" fontId="10" numFmtId="3" xfId="0" applyAlignment="1" applyBorder="1" applyFont="1" applyNumberFormat="1">
      <alignment horizontal="center" readingOrder="0" vertical="center"/>
    </xf>
    <xf borderId="22" fillId="0" fontId="10" numFmtId="164" xfId="0" applyAlignment="1" applyBorder="1" applyFont="1" applyNumberFormat="1">
      <alignment horizontal="center" readingOrder="0" vertical="center"/>
    </xf>
    <xf borderId="23" fillId="0" fontId="10" numFmtId="164" xfId="0" applyAlignment="1" applyBorder="1" applyFont="1" applyNumberFormat="1">
      <alignment horizontal="center" readingOrder="0" vertical="center"/>
    </xf>
    <xf borderId="23" fillId="0" fontId="10" numFmtId="166" xfId="0" applyAlignment="1" applyBorder="1" applyFont="1" applyNumberFormat="1">
      <alignment horizontal="center" readingOrder="0" vertical="center"/>
    </xf>
    <xf borderId="26" fillId="5" fontId="10" numFmtId="0" xfId="0" applyBorder="1" applyFont="1"/>
    <xf borderId="26" fillId="5" fontId="6" numFmtId="0" xfId="0" applyBorder="1" applyFont="1"/>
    <xf borderId="11" fillId="5" fontId="10" numFmtId="0" xfId="0" applyBorder="1" applyFont="1"/>
    <xf borderId="11" fillId="5" fontId="10" numFmtId="0" xfId="0" applyAlignment="1" applyBorder="1" applyFont="1">
      <alignment horizontal="right" vertical="top"/>
    </xf>
    <xf borderId="7" fillId="5" fontId="10" numFmtId="0" xfId="0" applyAlignment="1" applyBorder="1" applyFont="1">
      <alignment horizontal="center" readingOrder="0"/>
    </xf>
    <xf borderId="5" fillId="0" fontId="4" numFmtId="0" xfId="0" applyBorder="1" applyFont="1"/>
    <xf borderId="6" fillId="0" fontId="4" numFmtId="0" xfId="0" applyBorder="1" applyFont="1"/>
    <xf borderId="35" fillId="5" fontId="10" numFmtId="0" xfId="0" applyBorder="1" applyFont="1"/>
    <xf borderId="27" fillId="5" fontId="10" numFmtId="0" xfId="0" applyAlignment="1" applyBorder="1" applyFont="1">
      <alignment horizontal="center" readingOrder="0" vertical="center"/>
    </xf>
    <xf borderId="36" fillId="0" fontId="4" numFmtId="0" xfId="0" applyBorder="1" applyFont="1"/>
    <xf borderId="37" fillId="0" fontId="4" numFmtId="0" xfId="0" applyBorder="1" applyFont="1"/>
    <xf borderId="38" fillId="0" fontId="4" numFmtId="0" xfId="0" applyBorder="1" applyFont="1"/>
    <xf borderId="0" fillId="0" fontId="11" numFmtId="0" xfId="0" applyFont="1"/>
    <xf borderId="22" fillId="3" fontId="8" numFmtId="0" xfId="0" applyAlignment="1" applyBorder="1" applyFont="1">
      <alignment horizontal="center" readingOrder="0" vertical="center"/>
    </xf>
    <xf borderId="23" fillId="11" fontId="12" numFmtId="0" xfId="0" applyAlignment="1" applyBorder="1" applyFill="1" applyFont="1">
      <alignment horizontal="center" vertical="center"/>
    </xf>
    <xf borderId="23" fillId="12" fontId="12" numFmtId="0" xfId="0" applyAlignment="1" applyBorder="1" applyFill="1" applyFont="1">
      <alignment horizontal="center" vertical="center"/>
    </xf>
    <xf borderId="23" fillId="0" fontId="12" numFmtId="165" xfId="0" applyAlignment="1" applyBorder="1" applyFont="1" applyNumberFormat="1">
      <alignment horizontal="center" vertical="center"/>
    </xf>
    <xf borderId="24" fillId="0" fontId="12" numFmtId="167" xfId="0" applyAlignment="1" applyBorder="1" applyFont="1" applyNumberFormat="1">
      <alignment horizontal="center" vertical="center"/>
    </xf>
    <xf borderId="0" fillId="5" fontId="13" numFmtId="0" xfId="0" applyAlignment="1" applyFill="1" applyFon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504825</xdr:colOff>
      <xdr:row>13</xdr:row>
      <xdr:rowOff>9525</xdr:rowOff>
    </xdr:from>
    <xdr:ext cx="7210425" cy="38195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22.71"/>
    <col customWidth="1" min="5" max="5" width="10.0"/>
    <col customWidth="1" min="6" max="6" width="8.0"/>
    <col customWidth="1" min="7" max="9" width="27.29"/>
    <col customWidth="1" min="10" max="10" width="26.14"/>
    <col customWidth="1" min="11" max="11" width="7.86"/>
    <col customWidth="1" min="12" max="12" width="8.71"/>
    <col customWidth="1" min="13" max="15" width="23.71"/>
    <col customWidth="1" min="16" max="16" width="23.57"/>
    <col customWidth="1" min="17" max="17" width="21.57"/>
    <col customWidth="1" min="18" max="18" width="19.29"/>
    <col customWidth="1" min="19" max="29" width="8.71"/>
  </cols>
  <sheetData>
    <row r="1" ht="72.0" customHeight="1">
      <c r="A1" s="5" t="s">
        <v>1</v>
      </c>
      <c r="B1" s="7"/>
      <c r="C1" s="7"/>
      <c r="D1" s="7"/>
      <c r="E1" s="9"/>
      <c r="F1" s="10"/>
      <c r="G1" s="12" t="s">
        <v>9</v>
      </c>
      <c r="H1" s="7"/>
      <c r="I1" s="7"/>
      <c r="J1" s="9"/>
      <c r="K1" s="15"/>
      <c r="L1" s="17"/>
      <c r="M1" s="20"/>
      <c r="N1" s="21"/>
      <c r="O1" s="21"/>
      <c r="P1" s="22"/>
      <c r="Q1" s="23"/>
      <c r="R1" s="22"/>
      <c r="S1" s="24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ht="30.75" customHeight="1">
      <c r="A2" s="26" t="s">
        <v>16</v>
      </c>
      <c r="B2" s="35"/>
      <c r="C2" s="35"/>
      <c r="D2" s="35"/>
      <c r="E2" s="41"/>
      <c r="F2" s="42"/>
      <c r="G2" s="43" t="s">
        <v>20</v>
      </c>
      <c r="H2" s="44" t="s">
        <v>21</v>
      </c>
      <c r="I2" s="44" t="s">
        <v>22</v>
      </c>
      <c r="J2" s="45" t="s">
        <v>23</v>
      </c>
      <c r="K2" s="15"/>
      <c r="L2" s="17"/>
      <c r="M2" s="46"/>
      <c r="N2" s="46"/>
      <c r="O2" s="46"/>
      <c r="P2" s="46"/>
      <c r="Q2" s="47"/>
      <c r="R2" s="46"/>
      <c r="S2" s="24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ht="30.75" customHeight="1">
      <c r="A3" s="48" t="s">
        <v>24</v>
      </c>
      <c r="B3" s="35"/>
      <c r="C3" s="35"/>
      <c r="D3" s="35"/>
      <c r="E3" s="41"/>
      <c r="F3" s="42"/>
      <c r="G3" s="49">
        <v>1000.0</v>
      </c>
      <c r="H3" s="50">
        <f>G3*I3</f>
        <v>250</v>
      </c>
      <c r="I3" s="51">
        <f>J12/J10</f>
        <v>0.25</v>
      </c>
      <c r="J3" s="52">
        <f>G3*J5+G3</f>
        <v>2000</v>
      </c>
      <c r="K3" s="15"/>
      <c r="L3" s="17"/>
      <c r="M3" s="53"/>
      <c r="N3" s="54"/>
      <c r="O3" s="54"/>
      <c r="P3" s="54"/>
      <c r="Q3" s="55"/>
      <c r="R3" s="54"/>
      <c r="S3" s="24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ht="30.75" customHeight="1">
      <c r="A4" s="56" t="s">
        <v>25</v>
      </c>
      <c r="B4" s="57" t="s">
        <v>26</v>
      </c>
      <c r="C4" s="57" t="s">
        <v>27</v>
      </c>
      <c r="D4" s="58" t="s">
        <v>28</v>
      </c>
      <c r="E4" s="59" t="s">
        <v>29</v>
      </c>
      <c r="F4" s="42"/>
      <c r="G4" s="43" t="s">
        <v>30</v>
      </c>
      <c r="H4" s="60" t="s">
        <v>31</v>
      </c>
      <c r="I4" s="60" t="s">
        <v>32</v>
      </c>
      <c r="J4" s="45" t="s">
        <v>33</v>
      </c>
      <c r="K4" s="15"/>
      <c r="L4" s="17"/>
      <c r="M4" s="46"/>
      <c r="N4" s="46"/>
      <c r="O4" s="46"/>
      <c r="P4" s="46"/>
      <c r="Q4" s="61"/>
      <c r="R4" s="62"/>
      <c r="S4" s="24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ht="30.75" customHeight="1">
      <c r="A5" s="63" t="s">
        <v>34</v>
      </c>
      <c r="B5" s="64">
        <v>0.0</v>
      </c>
      <c r="C5" s="64">
        <v>0.0</v>
      </c>
      <c r="D5" s="50" t="str">
        <f>IF(B5 = 2, (H3+(H3*E5))*(E5+1)-H3, IF(C5=1,-H3,))</f>
        <v/>
      </c>
      <c r="E5" s="65">
        <v>0.87</v>
      </c>
      <c r="F5" s="42"/>
      <c r="G5" s="66">
        <f>G3+H5</f>
        <v>1000</v>
      </c>
      <c r="H5" s="67">
        <f>SUM(D5:D34)</f>
        <v>0</v>
      </c>
      <c r="I5" s="68">
        <f>H5/G3</f>
        <v>0</v>
      </c>
      <c r="J5" s="69">
        <v>1.0</v>
      </c>
      <c r="K5" s="15"/>
      <c r="L5" s="17"/>
      <c r="M5" s="70"/>
      <c r="N5" s="70"/>
      <c r="O5" s="71"/>
      <c r="P5" s="71"/>
      <c r="Q5" s="72"/>
      <c r="R5" s="71"/>
      <c r="S5" s="24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ht="30.75" customHeight="1">
      <c r="A6" s="63" t="s">
        <v>35</v>
      </c>
      <c r="B6" s="64">
        <v>0.0</v>
      </c>
      <c r="C6" s="64">
        <v>0.0</v>
      </c>
      <c r="D6" s="50" t="str">
        <f>IF(B6 = 2, (H3+(H3*E6))*(E6+1)-H3, IF(C6=1,-H3,))</f>
        <v/>
      </c>
      <c r="E6" s="65">
        <v>0.87</v>
      </c>
      <c r="F6" s="73"/>
      <c r="G6" s="74"/>
      <c r="H6" s="74"/>
      <c r="I6" s="74"/>
      <c r="J6" s="74"/>
      <c r="K6" s="75"/>
      <c r="L6" s="75"/>
      <c r="M6" s="76"/>
      <c r="N6" s="76"/>
      <c r="O6" s="76"/>
      <c r="P6" s="76"/>
      <c r="Q6" s="76"/>
      <c r="R6" s="76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ht="30.75" customHeight="1">
      <c r="A7" s="63" t="s">
        <v>36</v>
      </c>
      <c r="B7" s="64">
        <v>0.0</v>
      </c>
      <c r="C7" s="64">
        <v>0.0</v>
      </c>
      <c r="D7" s="50" t="str">
        <f>IF(B7 = 2, (H3+(H3*E7))*(E7+1)-H3, IF(C7=1,-H3,))</f>
        <v/>
      </c>
      <c r="E7" s="65">
        <v>0.87</v>
      </c>
      <c r="F7" s="42"/>
      <c r="G7" s="77" t="s">
        <v>37</v>
      </c>
      <c r="H7" s="78"/>
      <c r="I7" s="78"/>
      <c r="J7" s="79"/>
      <c r="K7" s="80"/>
      <c r="L7" s="7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ht="30.75" customHeight="1">
      <c r="A8" s="63" t="s">
        <v>36</v>
      </c>
      <c r="B8" s="64">
        <v>0.0</v>
      </c>
      <c r="C8" s="64">
        <v>0.0</v>
      </c>
      <c r="D8" s="50" t="str">
        <f>IF(B8 = 2, (H3+(H3*E8))*(E8+1)-H3, IF(C8=1,-H3,))</f>
        <v/>
      </c>
      <c r="E8" s="65">
        <v>0.87</v>
      </c>
      <c r="F8" s="42"/>
      <c r="G8" s="81"/>
      <c r="H8" s="82"/>
      <c r="I8" s="82"/>
      <c r="J8" s="83"/>
      <c r="K8" s="84"/>
      <c r="L8" s="1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ht="30.75" customHeight="1">
      <c r="A9" s="63" t="s">
        <v>36</v>
      </c>
      <c r="B9" s="64">
        <v>0.0</v>
      </c>
      <c r="C9" s="64">
        <v>0.0</v>
      </c>
      <c r="D9" s="50" t="str">
        <f>IF(B9 = 2, (H3+(H3*E9))*(E9+1)-H3, IF(C9=1,-H3,))</f>
        <v/>
      </c>
      <c r="E9" s="65">
        <v>0.87</v>
      </c>
      <c r="F9" s="42"/>
      <c r="G9" s="43" t="s">
        <v>38</v>
      </c>
      <c r="H9" s="44" t="s">
        <v>39</v>
      </c>
      <c r="I9" s="44" t="s">
        <v>40</v>
      </c>
      <c r="J9" s="45" t="s">
        <v>41</v>
      </c>
      <c r="K9" s="84"/>
      <c r="L9" s="1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ht="30.75" customHeight="1">
      <c r="A10" s="63" t="s">
        <v>36</v>
      </c>
      <c r="B10" s="64">
        <v>0.0</v>
      </c>
      <c r="C10" s="64">
        <v>0.0</v>
      </c>
      <c r="D10" s="50" t="str">
        <f>IF(B10 = 2, (H3+(H3*E10))*(E10+1)-H3, IF(C10=1,-H3,))</f>
        <v/>
      </c>
      <c r="E10" s="65">
        <v>0.87</v>
      </c>
      <c r="F10" s="42"/>
      <c r="G10" s="85">
        <v>0.87</v>
      </c>
      <c r="H10" s="86">
        <f>2*J10</f>
        <v>2</v>
      </c>
      <c r="I10" s="86">
        <f>1*J10</f>
        <v>1</v>
      </c>
      <c r="J10" s="87">
        <v>1.0</v>
      </c>
      <c r="K10" s="84"/>
      <c r="L10" s="1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ht="30.75" customHeight="1">
      <c r="A11" s="63" t="s">
        <v>36</v>
      </c>
      <c r="B11" s="64">
        <v>0.0</v>
      </c>
      <c r="C11" s="64">
        <v>0.0</v>
      </c>
      <c r="D11" s="50" t="str">
        <f>IF(B11 = 2, (H3+(H3*E11))*(E11+1)-H3, IF(C11=1,-H3,))</f>
        <v/>
      </c>
      <c r="E11" s="65">
        <v>0.87</v>
      </c>
      <c r="F11" s="42"/>
      <c r="G11" s="43" t="s">
        <v>42</v>
      </c>
      <c r="H11" s="44" t="s">
        <v>43</v>
      </c>
      <c r="I11" s="44" t="s">
        <v>44</v>
      </c>
      <c r="J11" s="45" t="s">
        <v>45</v>
      </c>
      <c r="K11" s="84"/>
      <c r="L11" s="1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ht="30.75" customHeight="1">
      <c r="A12" s="63" t="s">
        <v>36</v>
      </c>
      <c r="B12" s="64">
        <v>0.0</v>
      </c>
      <c r="C12" s="64">
        <v>0.0</v>
      </c>
      <c r="D12" s="50" t="str">
        <f>IF(B12 = 2, (H3+(H3*E12))*(E12+1)-H3, IF(C12=1,-H3,))</f>
        <v/>
      </c>
      <c r="E12" s="65">
        <v>0.87</v>
      </c>
      <c r="F12" s="42"/>
      <c r="G12" s="88">
        <f>H3*I10</f>
        <v>250</v>
      </c>
      <c r="H12" s="89">
        <f>H10*G10*H3</f>
        <v>435</v>
      </c>
      <c r="I12" s="90">
        <f>I3</f>
        <v>0.25</v>
      </c>
      <c r="J12" s="69">
        <v>0.25</v>
      </c>
      <c r="K12" s="84"/>
      <c r="L12" s="1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ht="30.75" customHeight="1">
      <c r="A13" s="63" t="s">
        <v>36</v>
      </c>
      <c r="B13" s="64">
        <v>0.0</v>
      </c>
      <c r="C13" s="64">
        <v>0.0</v>
      </c>
      <c r="D13" s="50" t="str">
        <f>IF(B13 = 2, (H3+(H3*E13))*(E13+1)-H3, IF(C13=1,-H3,))</f>
        <v/>
      </c>
      <c r="E13" s="65">
        <v>0.87</v>
      </c>
      <c r="F13" s="73"/>
      <c r="G13" s="91"/>
      <c r="H13" s="91"/>
      <c r="I13" s="91"/>
      <c r="J13" s="91"/>
      <c r="K13" s="92"/>
      <c r="L13" s="7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ht="30.75" customHeight="1">
      <c r="A14" s="63" t="s">
        <v>36</v>
      </c>
      <c r="B14" s="64">
        <v>0.0</v>
      </c>
      <c r="C14" s="64">
        <v>0.0</v>
      </c>
      <c r="D14" s="50" t="str">
        <f>IF(B14 = 2, (H3+(H3*E14))*(E14+1)-H3, IF(C14=1,-H3,))</f>
        <v/>
      </c>
      <c r="E14" s="65">
        <v>0.87</v>
      </c>
      <c r="F14" s="73"/>
      <c r="G14" s="93"/>
      <c r="H14" s="93"/>
      <c r="I14" s="94"/>
      <c r="J14" s="93"/>
      <c r="K14" s="75"/>
      <c r="L14" s="7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ht="30.75" customHeight="1">
      <c r="A15" s="63" t="s">
        <v>36</v>
      </c>
      <c r="B15" s="64">
        <v>0.0</v>
      </c>
      <c r="C15" s="64">
        <v>0.0</v>
      </c>
      <c r="D15" s="50" t="str">
        <f>IF(B15 = 2, (H3+(H3*E15))*(E15+1)-H3, IF(C15=1,-H3,))</f>
        <v/>
      </c>
      <c r="E15" s="65">
        <v>0.87</v>
      </c>
      <c r="F15" s="73"/>
      <c r="G15" s="93"/>
      <c r="H15" s="93"/>
      <c r="I15" s="93"/>
      <c r="J15" s="93"/>
      <c r="K15" s="75"/>
      <c r="L15" s="7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ht="30.75" customHeight="1">
      <c r="A16" s="63" t="s">
        <v>36</v>
      </c>
      <c r="B16" s="64">
        <v>0.0</v>
      </c>
      <c r="C16" s="64">
        <v>0.0</v>
      </c>
      <c r="D16" s="50" t="str">
        <f>IF(B16 = 2, (H3+(H3*E16))*(E16+1)-H3, IF(C16=1,-H3,))</f>
        <v/>
      </c>
      <c r="E16" s="65">
        <v>0.87</v>
      </c>
      <c r="F16" s="73"/>
      <c r="G16" s="95"/>
      <c r="H16" s="96"/>
      <c r="I16" s="96"/>
      <c r="J16" s="97"/>
      <c r="K16" s="75"/>
      <c r="L16" s="7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ht="30.75" customHeight="1">
      <c r="A17" s="63" t="s">
        <v>36</v>
      </c>
      <c r="B17" s="64">
        <v>0.0</v>
      </c>
      <c r="C17" s="64">
        <v>0.0</v>
      </c>
      <c r="D17" s="50" t="str">
        <f>IF(B17 = 2, (H3+(H3*E17))*(E17+1)-H3, IF(C17=1,-H3,))</f>
        <v/>
      </c>
      <c r="E17" s="65">
        <v>0.87</v>
      </c>
      <c r="F17" s="73"/>
      <c r="G17" s="93"/>
      <c r="H17" s="93"/>
      <c r="I17" s="93"/>
      <c r="J17" s="93"/>
      <c r="K17" s="75"/>
      <c r="L17" s="7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ht="30.75" customHeight="1">
      <c r="A18" s="63" t="s">
        <v>36</v>
      </c>
      <c r="B18" s="64">
        <v>0.0</v>
      </c>
      <c r="C18" s="64">
        <v>0.0</v>
      </c>
      <c r="D18" s="50" t="str">
        <f>IF(B18 = 2, (H3+(H3*E18))*(E18+1)-H3, IF(C18=1,-H3,))</f>
        <v/>
      </c>
      <c r="E18" s="65">
        <v>0.87</v>
      </c>
      <c r="F18" s="73"/>
      <c r="G18" s="93"/>
      <c r="H18" s="93"/>
      <c r="I18" s="93"/>
      <c r="J18" s="93"/>
      <c r="K18" s="75"/>
      <c r="L18" s="7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ht="30.75" customHeight="1">
      <c r="A19" s="63" t="s">
        <v>36</v>
      </c>
      <c r="B19" s="64">
        <v>0.0</v>
      </c>
      <c r="C19" s="64">
        <v>0.0</v>
      </c>
      <c r="D19" s="50" t="str">
        <f>IF(B19 = 2, (H3+(H3*E19))*(E19+1)-H3, IF(C19=1,-H3,))</f>
        <v/>
      </c>
      <c r="E19" s="65">
        <v>0.87</v>
      </c>
      <c r="F19" s="73"/>
      <c r="G19" s="93"/>
      <c r="H19" s="93"/>
      <c r="I19" s="93"/>
      <c r="J19" s="93"/>
      <c r="K19" s="75"/>
      <c r="L19" s="7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ht="30.75" customHeight="1">
      <c r="A20" s="63" t="s">
        <v>36</v>
      </c>
      <c r="B20" s="64">
        <v>0.0</v>
      </c>
      <c r="C20" s="64">
        <v>0.0</v>
      </c>
      <c r="D20" s="50" t="str">
        <f>IF(B20 = 2, (H3+(H3*E20))*(E20+1)-H3, IF(C20=1,-H3,))</f>
        <v/>
      </c>
      <c r="E20" s="65">
        <v>0.87</v>
      </c>
      <c r="F20" s="73"/>
      <c r="G20" s="93"/>
      <c r="H20" s="93"/>
      <c r="I20" s="93"/>
      <c r="J20" s="93"/>
      <c r="K20" s="75"/>
      <c r="L20" s="7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ht="30.75" customHeight="1">
      <c r="A21" s="63" t="s">
        <v>36</v>
      </c>
      <c r="B21" s="64">
        <v>0.0</v>
      </c>
      <c r="C21" s="64">
        <v>0.0</v>
      </c>
      <c r="D21" s="50" t="str">
        <f>IF(B21 = 2, (H3+(H3*E21))*(E21+1)-H3, IF(C21=1,-H3,))</f>
        <v/>
      </c>
      <c r="E21" s="65">
        <v>0.87</v>
      </c>
      <c r="F21" s="73"/>
      <c r="G21" s="93"/>
      <c r="H21" s="93"/>
      <c r="I21" s="93"/>
      <c r="J21" s="93"/>
      <c r="K21" s="75"/>
      <c r="L21" s="7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ht="30.75" customHeight="1">
      <c r="A22" s="63" t="s">
        <v>36</v>
      </c>
      <c r="B22" s="64">
        <v>0.0</v>
      </c>
      <c r="C22" s="64">
        <v>0.0</v>
      </c>
      <c r="D22" s="50" t="str">
        <f>IF(B22 = 2, (H3+(H3*E22))*(E22+1)-H3, IF(C22=1,-H3,))</f>
        <v/>
      </c>
      <c r="E22" s="65">
        <v>0.87</v>
      </c>
      <c r="F22" s="73"/>
      <c r="G22" s="93"/>
      <c r="H22" s="93"/>
      <c r="I22" s="93"/>
      <c r="J22" s="93"/>
      <c r="K22" s="75"/>
      <c r="L22" s="7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ht="28.5" customHeight="1">
      <c r="A23" s="63" t="s">
        <v>36</v>
      </c>
      <c r="B23" s="64">
        <v>0.0</v>
      </c>
      <c r="C23" s="64">
        <v>0.0</v>
      </c>
      <c r="D23" s="50" t="str">
        <f>IF(B23 = 2, (H3+(H3*E23))*(E23+1)-H3, IF(C23=1,-H3,))</f>
        <v/>
      </c>
      <c r="E23" s="65">
        <v>0.87</v>
      </c>
      <c r="F23" s="73"/>
      <c r="G23" s="98"/>
      <c r="H23" s="98"/>
      <c r="I23" s="98"/>
      <c r="J23" s="98"/>
      <c r="K23" s="75"/>
      <c r="L23" s="7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ht="30.0" customHeight="1">
      <c r="A24" s="63" t="s">
        <v>36</v>
      </c>
      <c r="B24" s="64">
        <v>0.0</v>
      </c>
      <c r="C24" s="64">
        <v>0.0</v>
      </c>
      <c r="D24" s="50" t="str">
        <f>IF(B24 = 2, (H3+(H3*E24))*(E24+1)-H3, IF(C24=1,-H3,))</f>
        <v/>
      </c>
      <c r="E24" s="65">
        <v>0.87</v>
      </c>
      <c r="F24" s="42"/>
      <c r="G24" s="99" t="s">
        <v>46</v>
      </c>
      <c r="H24" s="78"/>
      <c r="I24" s="78"/>
      <c r="J24" s="79"/>
      <c r="K24" s="15"/>
      <c r="L24" s="7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ht="30.0" customHeight="1">
      <c r="A25" s="63" t="s">
        <v>36</v>
      </c>
      <c r="B25" s="64">
        <v>0.0</v>
      </c>
      <c r="C25" s="64">
        <v>0.0</v>
      </c>
      <c r="D25" s="50" t="str">
        <f>IF(B25 = 2, (H3+(H3*E25))*(E25+1)-H3, IF(C25=1,-H3,))</f>
        <v/>
      </c>
      <c r="E25" s="65">
        <v>0.87</v>
      </c>
      <c r="F25" s="42"/>
      <c r="G25" s="100"/>
      <c r="H25" s="101"/>
      <c r="I25" s="101"/>
      <c r="J25" s="102"/>
      <c r="K25" s="15"/>
      <c r="L25" s="7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ht="30.0" customHeight="1">
      <c r="A26" s="63" t="s">
        <v>36</v>
      </c>
      <c r="B26" s="64">
        <v>0.0</v>
      </c>
      <c r="C26" s="64">
        <v>0.0</v>
      </c>
      <c r="D26" s="50" t="str">
        <f>IF(B26 = 2, (H3+(H3*E26))*(E26+1)-H3, IF(C26=1,-H3,))</f>
        <v/>
      </c>
      <c r="E26" s="65">
        <v>0.87</v>
      </c>
      <c r="F26" s="73"/>
      <c r="G26" s="91"/>
      <c r="H26" s="91"/>
      <c r="I26" s="91"/>
      <c r="J26" s="91"/>
      <c r="K26" s="75"/>
      <c r="L26" s="7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ht="30.0" customHeight="1">
      <c r="A27" s="63" t="s">
        <v>36</v>
      </c>
      <c r="B27" s="64">
        <v>0.0</v>
      </c>
      <c r="C27" s="64">
        <v>0.0</v>
      </c>
      <c r="D27" s="50" t="str">
        <f>IF(B27 = 2, (H3+(H3*E27))*(E27+1)-H3, IF(C27=1,-H3,))</f>
        <v/>
      </c>
      <c r="E27" s="65">
        <v>0.87</v>
      </c>
      <c r="F27" s="73"/>
      <c r="G27" s="93"/>
      <c r="H27" s="93"/>
      <c r="I27" s="93"/>
      <c r="J27" s="93"/>
      <c r="K27" s="75"/>
      <c r="L27" s="7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ht="30.0" customHeight="1">
      <c r="A28" s="63" t="s">
        <v>36</v>
      </c>
      <c r="B28" s="64">
        <v>0.0</v>
      </c>
      <c r="C28" s="64">
        <v>0.0</v>
      </c>
      <c r="D28" s="50" t="str">
        <f>IF(B28 = 2, (H3+(H3*E28))*(E28+1)-H3, IF(C28=1,-H3,))</f>
        <v/>
      </c>
      <c r="E28" s="65">
        <v>0.87</v>
      </c>
      <c r="F28" s="73"/>
      <c r="G28" s="93"/>
      <c r="H28" s="93"/>
      <c r="I28" s="93"/>
      <c r="J28" s="93"/>
      <c r="K28" s="75"/>
      <c r="L28" s="7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ht="30.0" customHeight="1">
      <c r="A29" s="63" t="s">
        <v>36</v>
      </c>
      <c r="B29" s="64">
        <v>0.0</v>
      </c>
      <c r="C29" s="64">
        <v>0.0</v>
      </c>
      <c r="D29" s="50" t="str">
        <f>IF(B29 = 2, (H3+(H3*E29))*(E29+1)-H3, IF(C29=1,-H3,))</f>
        <v/>
      </c>
      <c r="E29" s="65">
        <v>0.87</v>
      </c>
      <c r="F29" s="103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ht="30.0" customHeight="1">
      <c r="A30" s="63" t="s">
        <v>36</v>
      </c>
      <c r="B30" s="64">
        <v>0.0</v>
      </c>
      <c r="C30" s="64">
        <v>0.0</v>
      </c>
      <c r="D30" s="50" t="str">
        <f>IF(B30 = 2, (H3+(H3*E30))*(E30+1)-H3, IF(C30=1,-H3,))</f>
        <v/>
      </c>
      <c r="E30" s="65">
        <v>0.87</v>
      </c>
    </row>
    <row r="31" ht="30.0" customHeight="1">
      <c r="A31" s="63" t="s">
        <v>36</v>
      </c>
      <c r="B31" s="64">
        <v>0.0</v>
      </c>
      <c r="C31" s="64">
        <v>0.0</v>
      </c>
      <c r="D31" s="50" t="str">
        <f>IF(B31 = 2, (H3+(H3*E31))*(E31+1)-H3, IF(C31=1,-H3,))</f>
        <v/>
      </c>
      <c r="E31" s="65">
        <v>0.87</v>
      </c>
    </row>
    <row r="32" ht="30.0" customHeight="1">
      <c r="A32" s="63" t="s">
        <v>36</v>
      </c>
      <c r="B32" s="64">
        <v>0.0</v>
      </c>
      <c r="C32" s="64">
        <v>0.0</v>
      </c>
      <c r="D32" s="50" t="str">
        <f>IF(B32 = 2, (H3+(H3*E32))*(E32+1)-H3, IF(C32=1,-H3,))</f>
        <v/>
      </c>
      <c r="E32" s="65">
        <v>0.87</v>
      </c>
    </row>
    <row r="33" ht="30.0" customHeight="1">
      <c r="A33" s="63" t="s">
        <v>36</v>
      </c>
      <c r="B33" s="64">
        <v>0.0</v>
      </c>
      <c r="C33" s="64">
        <v>0.0</v>
      </c>
      <c r="D33" s="50" t="str">
        <f>IF(B33 = 2, (H3+(H3*E33))*(E33+1)-H3, IF(C33=1,-H3,))</f>
        <v/>
      </c>
      <c r="E33" s="65">
        <v>0.87</v>
      </c>
    </row>
    <row r="34" ht="30.0" customHeight="1">
      <c r="A34" s="63" t="s">
        <v>36</v>
      </c>
      <c r="B34" s="64">
        <v>0.0</v>
      </c>
      <c r="C34" s="64">
        <v>0.0</v>
      </c>
      <c r="D34" s="50" t="str">
        <f>IF(B34 = 2, (H3+(H3*E34))*(E34+1)-H3, IF(C34=1,-H3,))</f>
        <v/>
      </c>
      <c r="E34" s="65">
        <v>0.87</v>
      </c>
    </row>
    <row r="35" ht="37.5" customHeight="1">
      <c r="A35" s="104" t="s">
        <v>47</v>
      </c>
      <c r="B35" s="105">
        <f>SUM(B5:B34)/2</f>
        <v>0</v>
      </c>
      <c r="C35" s="106">
        <f t="shared" ref="C35:D35" si="1">SUM(C5:C34)</f>
        <v>0</v>
      </c>
      <c r="D35" s="107">
        <f t="shared" si="1"/>
        <v>0</v>
      </c>
      <c r="E35" s="108" t="str">
        <f>B35/(B35+C35)</f>
        <v>#DIV/0!</v>
      </c>
    </row>
    <row r="36" ht="15.75" customHeight="1">
      <c r="A36" s="10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>
      <c r="G48" s="109" t="s">
        <v>48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G16:J16"/>
    <mergeCell ref="G24:J25"/>
    <mergeCell ref="F29:M35"/>
    <mergeCell ref="A36:M45"/>
    <mergeCell ref="A1:E1"/>
    <mergeCell ref="G1:J1"/>
    <mergeCell ref="M1:P1"/>
    <mergeCell ref="Q1:R1"/>
    <mergeCell ref="A2:E2"/>
    <mergeCell ref="A3:E3"/>
    <mergeCell ref="G7:J8"/>
  </mergeCells>
  <conditionalFormatting sqref="D5:D34">
    <cfRule type="cellIs" dxfId="0" priority="1" operator="greaterThan">
      <formula>0</formula>
    </cfRule>
  </conditionalFormatting>
  <conditionalFormatting sqref="D5:D34">
    <cfRule type="cellIs" dxfId="1" priority="2" operator="lessThan">
      <formula>0</formula>
    </cfRule>
  </conditionalFormatting>
  <conditionalFormatting sqref="D5:D34">
    <cfRule type="cellIs" dxfId="2" priority="3" operator="equal">
      <formula>0</formula>
    </cfRule>
  </conditionalFormatting>
  <conditionalFormatting sqref="D35">
    <cfRule type="cellIs" dxfId="0" priority="4" operator="greaterThan">
      <formula>0</formula>
    </cfRule>
  </conditionalFormatting>
  <conditionalFormatting sqref="D35">
    <cfRule type="cellIs" dxfId="1" priority="5" operator="lessThan">
      <formula>0</formula>
    </cfRule>
  </conditionalFormatting>
  <conditionalFormatting sqref="D35">
    <cfRule type="cellIs" dxfId="2" priority="6" operator="equal">
      <formula>0</formula>
    </cfRule>
  </conditionalFormatting>
  <conditionalFormatting sqref="E35">
    <cfRule type="cellIs" dxfId="0" priority="7" operator="greaterThan">
      <formula>"55%"</formula>
    </cfRule>
  </conditionalFormatting>
  <conditionalFormatting sqref="E35">
    <cfRule type="cellIs" dxfId="1" priority="8" operator="lessThan">
      <formula>"55%"</formula>
    </cfRule>
  </conditionalFormatting>
  <conditionalFormatting sqref="E35">
    <cfRule type="cellIs" dxfId="3" priority="9" operator="equal">
      <formula>"55%"</formula>
    </cfRule>
  </conditionalFormatting>
  <conditionalFormatting sqref="D5:D34">
    <cfRule type="notContainsBlanks" dxfId="4" priority="10">
      <formula>LEN(TRIM(D5))&gt;0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5">
      <c r="A5" s="1" t="s"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>
      <c r="C8" s="3">
        <v>1.0</v>
      </c>
      <c r="D8" s="3">
        <v>2.0</v>
      </c>
      <c r="E8" s="3">
        <v>3.0</v>
      </c>
      <c r="F8" s="3">
        <v>4.0</v>
      </c>
      <c r="G8" s="3">
        <v>5.0</v>
      </c>
      <c r="H8" s="3">
        <v>6.0</v>
      </c>
      <c r="I8" s="3">
        <v>7.0</v>
      </c>
      <c r="J8" s="3">
        <v>8.0</v>
      </c>
      <c r="K8" s="3">
        <v>9.0</v>
      </c>
      <c r="L8" s="3">
        <v>10.0</v>
      </c>
    </row>
    <row r="9" ht="28.5" customHeight="1">
      <c r="C9" s="4"/>
      <c r="D9" s="4"/>
      <c r="E9" s="4"/>
      <c r="F9" s="4"/>
      <c r="G9" s="4"/>
      <c r="H9" s="6"/>
      <c r="I9" s="6"/>
      <c r="J9" s="6"/>
      <c r="K9" s="6"/>
      <c r="L9" s="6"/>
    </row>
    <row r="10" ht="21.75" customHeight="1">
      <c r="C10" s="8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2</v>
      </c>
      <c r="I10" s="8" t="s">
        <v>3</v>
      </c>
      <c r="J10" s="8" t="s">
        <v>4</v>
      </c>
      <c r="K10" s="8" t="s">
        <v>5</v>
      </c>
      <c r="L10" s="8" t="s">
        <v>6</v>
      </c>
    </row>
    <row r="14" ht="24.75" customHeight="1">
      <c r="A14" s="8" t="s">
        <v>7</v>
      </c>
      <c r="C14" s="11" t="s">
        <v>8</v>
      </c>
      <c r="D14" s="11" t="s">
        <v>8</v>
      </c>
      <c r="E14" s="11" t="s">
        <v>8</v>
      </c>
      <c r="F14" s="11" t="s">
        <v>8</v>
      </c>
      <c r="G14" s="11" t="s">
        <v>10</v>
      </c>
      <c r="H14" s="11" t="s">
        <v>11</v>
      </c>
      <c r="I14" s="11" t="s">
        <v>11</v>
      </c>
      <c r="J14" s="11" t="s">
        <v>11</v>
      </c>
      <c r="K14" s="11" t="s">
        <v>11</v>
      </c>
      <c r="L14" s="11" t="s">
        <v>11</v>
      </c>
      <c r="M14" s="13"/>
      <c r="N14" s="11" t="s">
        <v>12</v>
      </c>
      <c r="O14" s="13"/>
      <c r="Q14" s="13"/>
    </row>
    <row r="15">
      <c r="C15" s="14"/>
      <c r="F15" s="14"/>
      <c r="I15" s="14"/>
      <c r="K15" s="14"/>
      <c r="M15" s="14"/>
      <c r="O15" s="14"/>
      <c r="Q15" s="14"/>
    </row>
    <row r="16">
      <c r="C16" s="16"/>
      <c r="D16" s="16"/>
    </row>
    <row r="17" ht="25.5" customHeight="1">
      <c r="A17" s="8" t="s">
        <v>13</v>
      </c>
      <c r="C17" s="11" t="s">
        <v>14</v>
      </c>
      <c r="D17" s="11" t="s">
        <v>14</v>
      </c>
      <c r="E17" s="11" t="s">
        <v>14</v>
      </c>
      <c r="F17" s="11" t="s">
        <v>14</v>
      </c>
      <c r="G17" s="11" t="s">
        <v>11</v>
      </c>
      <c r="H17" s="11" t="s">
        <v>11</v>
      </c>
      <c r="I17" s="11" t="s">
        <v>11</v>
      </c>
      <c r="J17" s="11" t="s">
        <v>11</v>
      </c>
      <c r="K17" s="11" t="s">
        <v>11</v>
      </c>
      <c r="L17" s="11" t="s">
        <v>11</v>
      </c>
      <c r="N17" s="11" t="s">
        <v>15</v>
      </c>
    </row>
    <row r="18">
      <c r="C18" s="14"/>
      <c r="F18" s="14"/>
      <c r="I18" s="14"/>
    </row>
    <row r="19">
      <c r="C19" s="8"/>
      <c r="D19" s="8"/>
    </row>
    <row r="20">
      <c r="C20" s="8"/>
      <c r="D20" s="8"/>
    </row>
    <row r="21">
      <c r="C21" s="18"/>
      <c r="D21" s="18"/>
      <c r="E21" s="19"/>
      <c r="F21" s="16"/>
      <c r="G21" s="16"/>
    </row>
    <row r="22">
      <c r="C22" s="18"/>
      <c r="E22" s="19"/>
      <c r="F22" s="16"/>
    </row>
    <row r="23">
      <c r="C23" s="19"/>
      <c r="D23" s="19"/>
      <c r="E23" s="19"/>
    </row>
    <row r="24" ht="22.5" customHeight="1">
      <c r="C24" s="19"/>
      <c r="D24" s="19"/>
      <c r="E24" s="19"/>
      <c r="G24" s="27">
        <v>22.0</v>
      </c>
      <c r="H24" s="11" t="s">
        <v>17</v>
      </c>
      <c r="I24" s="28">
        <v>12.0</v>
      </c>
      <c r="K24" s="29">
        <f>G24+I24</f>
        <v>34</v>
      </c>
    </row>
    <row r="25" ht="22.5" customHeight="1">
      <c r="C25" s="19"/>
      <c r="D25" s="19"/>
      <c r="E25" s="19"/>
      <c r="G25" s="30">
        <f>G24/K24</f>
        <v>0.6470588235</v>
      </c>
      <c r="H25" s="11" t="s">
        <v>17</v>
      </c>
      <c r="I25" s="30">
        <f>I24/K24</f>
        <v>0.3529411765</v>
      </c>
      <c r="J25" s="14"/>
      <c r="L25" s="14"/>
      <c r="M25" s="14"/>
      <c r="O25" s="8"/>
    </row>
    <row r="26" ht="22.5" customHeight="1">
      <c r="C26" s="14"/>
      <c r="D26" s="14"/>
      <c r="E26" s="14"/>
      <c r="G26" s="31">
        <f>K26*L26*G24</f>
        <v>1914</v>
      </c>
      <c r="H26" s="11" t="s">
        <v>17</v>
      </c>
      <c r="I26" s="31">
        <f>K26*I24</f>
        <v>1200</v>
      </c>
      <c r="J26" s="13"/>
      <c r="K26" s="32">
        <v>100.0</v>
      </c>
      <c r="L26" s="33">
        <v>0.87</v>
      </c>
      <c r="M26" s="14"/>
      <c r="N26" s="14"/>
      <c r="O26" s="14"/>
    </row>
    <row r="27" ht="21.75" customHeight="1">
      <c r="F27" s="8" t="s">
        <v>18</v>
      </c>
      <c r="G27" s="34">
        <f>G26-I26</f>
        <v>714</v>
      </c>
      <c r="H27" s="35"/>
      <c r="I27" s="36"/>
    </row>
    <row r="28" ht="22.5" customHeight="1">
      <c r="F28" s="8" t="s">
        <v>19</v>
      </c>
      <c r="G28" s="34">
        <f>(G26-I26)*3</f>
        <v>2142</v>
      </c>
      <c r="H28" s="35"/>
      <c r="I28" s="36"/>
      <c r="L28" s="14"/>
      <c r="M28" s="14"/>
      <c r="O28" s="8"/>
    </row>
    <row r="29">
      <c r="L29" s="37"/>
      <c r="M29" s="14"/>
      <c r="N29" s="14"/>
      <c r="O29" s="14"/>
    </row>
    <row r="36" ht="24.0" customHeight="1">
      <c r="G36" s="38"/>
      <c r="H36" s="13"/>
      <c r="I36" s="39"/>
    </row>
    <row r="37" ht="24.0" customHeight="1">
      <c r="G37" s="38"/>
    </row>
    <row r="38" ht="24.0" customHeight="1">
      <c r="G38" s="38"/>
    </row>
    <row r="39" ht="24.0" customHeight="1">
      <c r="G39" s="38"/>
      <c r="I39" s="38"/>
    </row>
    <row r="40" ht="24.0" customHeight="1">
      <c r="G40" s="40"/>
    </row>
    <row r="41" ht="24.0" customHeight="1"/>
    <row r="42" ht="24.0" customHeight="1"/>
    <row r="43" ht="24.0" customHeight="1"/>
    <row r="44" ht="24.0" customHeight="1"/>
    <row r="45" ht="24.0" customHeight="1"/>
    <row r="46" ht="24.0" customHeight="1"/>
    <row r="47" ht="24.0" customHeight="1"/>
    <row r="48" ht="24.0" customHeight="1"/>
    <row r="49" ht="24.0" customHeight="1"/>
  </sheetData>
  <mergeCells count="10">
    <mergeCell ref="F22:G22"/>
    <mergeCell ref="G27:I27"/>
    <mergeCell ref="G28:I28"/>
    <mergeCell ref="A5:O6"/>
    <mergeCell ref="C15:D15"/>
    <mergeCell ref="F15:G15"/>
    <mergeCell ref="C18:D18"/>
    <mergeCell ref="F18:G18"/>
    <mergeCell ref="I18:J18"/>
    <mergeCell ref="C22:D22"/>
  </mergeCells>
  <drawing r:id="rId1"/>
</worksheet>
</file>