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ornada Drop Start\Módulos\Comece por Aqui\Aula 23-Precificação\"/>
    </mc:Choice>
  </mc:AlternateContent>
  <xr:revisionPtr revIDLastSave="0" documentId="8_{8914E637-82D3-4B67-B8F5-BAFBC1C1C293}" xr6:coauthVersionLast="47" xr6:coauthVersionMax="47" xr10:uidLastSave="{00000000-0000-0000-0000-000000000000}"/>
  <bookViews>
    <workbookView xWindow="-120" yWindow="-120" windowWidth="20730" windowHeight="11160" activeTab="1" xr2:uid="{945F2D22-86AE-49CF-B437-E4D87E805352}"/>
  </bookViews>
  <sheets>
    <sheet name="Precificação do Seu Produto" sheetId="1" r:id="rId1"/>
    <sheet name="Projeção Mensa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O13" i="1" l="1"/>
  <c r="Q13" i="1" s="1"/>
  <c r="F10" i="1"/>
  <c r="O16" i="1"/>
  <c r="Q16" i="1" s="1"/>
  <c r="O15" i="1"/>
  <c r="Q15" i="1" s="1"/>
  <c r="O20" i="1"/>
  <c r="P20" i="1" s="1"/>
  <c r="O11" i="1"/>
  <c r="Q11" i="1" s="1"/>
  <c r="O19" i="1"/>
  <c r="P19" i="1" s="1"/>
  <c r="R19" i="1" s="1"/>
  <c r="O14" i="1"/>
  <c r="P14" i="1" s="1"/>
  <c r="O18" i="1"/>
  <c r="Q18" i="1" s="1"/>
  <c r="O12" i="1"/>
  <c r="P12" i="1" s="1"/>
  <c r="O10" i="1"/>
  <c r="O21" i="1"/>
  <c r="P21" i="1" s="1"/>
  <c r="O17" i="1"/>
  <c r="P17" i="1" s="1"/>
  <c r="R17" i="1" s="1"/>
  <c r="P13" i="1"/>
  <c r="R13" i="1" s="1"/>
  <c r="P16" i="1"/>
  <c r="R16" i="1" s="1"/>
  <c r="P10" i="1" l="1"/>
  <c r="R10" i="1" s="1"/>
  <c r="Q10" i="1"/>
  <c r="S10" i="1" s="1"/>
  <c r="T10" i="1" s="1"/>
  <c r="C4" i="2"/>
  <c r="M3" i="2" s="1"/>
  <c r="P15" i="1"/>
  <c r="R15" i="1" s="1"/>
  <c r="R14" i="1"/>
  <c r="Q14" i="1"/>
  <c r="S14" i="1" s="1"/>
  <c r="T14" i="1" s="1"/>
  <c r="P11" i="1"/>
  <c r="R11" i="1" s="1"/>
  <c r="Q20" i="1"/>
  <c r="S20" i="1" s="1"/>
  <c r="Q12" i="1"/>
  <c r="S12" i="1" s="1"/>
  <c r="T12" i="1" s="1"/>
  <c r="Q19" i="1"/>
  <c r="S19" i="1" s="1"/>
  <c r="T19" i="1" s="1"/>
  <c r="Q17" i="1"/>
  <c r="S17" i="1" s="1"/>
  <c r="P18" i="1"/>
  <c r="R18" i="1" s="1"/>
  <c r="Q21" i="1"/>
  <c r="S21" i="1" s="1"/>
  <c r="T21" i="1" s="1"/>
  <c r="S16" i="1"/>
  <c r="T16" i="1" s="1"/>
  <c r="R21" i="1"/>
  <c r="R20" i="1"/>
  <c r="R12" i="1"/>
  <c r="S13" i="1"/>
  <c r="T13" i="1" l="1"/>
  <c r="H4" i="2"/>
  <c r="J4" i="2"/>
  <c r="G4" i="2"/>
  <c r="G3" i="2"/>
  <c r="S15" i="1"/>
  <c r="J3" i="2"/>
  <c r="M4" i="2"/>
  <c r="S11" i="1"/>
  <c r="T11" i="1" s="1"/>
  <c r="T15" i="1"/>
  <c r="N4" i="2"/>
  <c r="O4" i="2" s="1"/>
  <c r="N3" i="2"/>
  <c r="O3" i="2" s="1"/>
  <c r="K3" i="2"/>
  <c r="H3" i="2"/>
  <c r="K4" i="2"/>
  <c r="T20" i="1"/>
  <c r="S18" i="1"/>
  <c r="T18" i="1" s="1"/>
  <c r="T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tc={35FEEEFF-B373-48ED-ADF9-6F948690C8D6}</author>
    <author>tc={FA53B8AE-D74B-4D8E-AE30-84379964185B}</author>
    <author>tc={A43B83F8-3F9D-4651-A87B-3A0DECB3E263}</author>
    <author>tc={E97D79C4-3B04-41CF-9C1F-F216B8F82255}</author>
    <author>tc={B69F545F-0D6B-4C7E-98B7-CB4FFBE980E7}</author>
    <author>tc={A5BAF9AD-0C37-40F6-B62E-5AEFFD4E2F72}</author>
    <author>tc={6C437862-44B1-42AB-A43C-EE75DC31D5EE}</author>
    <author>tc={B9CCD176-7E97-481A-818E-9BCC419CEBAC}</author>
    <author>tc={A4395A9A-20DD-4E28-9380-0386279B73D0}</author>
    <author>tc={E1FB02A6-D52A-41EB-BB67-A1FF37BB7E41}</author>
    <author>tc={691DD43C-2D5A-49B5-A820-0D0D5954C435}</author>
    <author>tc={BB93B20F-73B1-4F7B-BABC-27BC9824F7D3}</author>
    <author>tc={E946769A-5000-4958-8F26-A8CB5E4EEDDF}</author>
    <author>tc={859317ED-FB91-4E78-89D1-72969F4882AB}</author>
    <author>tc={7A4B53E6-BCF1-4979-B29E-C52597C262A2}</author>
    <author>tc={952848BE-411B-41F8-A5D8-51C9AE0E7ABF}</author>
    <author>tc={AE3734EF-330F-41C8-9DA2-7A62C32D7F75}</author>
    <author>tc={E6797E43-7CCA-4431-A54E-3D376AD517A1}</author>
    <author>tc={B71129B5-B142-4DA5-88AA-D12AFC936A0D}</author>
    <author>tc={B7A0BE2B-0F17-41D9-BF27-80447911487D}</author>
    <author>tc={4D1205F2-F7CA-408B-A6FF-0ECBBAE7D0E9}</author>
  </authors>
  <commentList>
    <comment ref="N8" authorId="0" shapeId="0" xr:uid="{35FEEEFF-B373-48ED-ADF9-6F948690C8D6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Nesse bloco, vamos estimar o Lucro ao vender uma unidade de cada produto.</t>
      </text>
    </comment>
    <comment ref="B9" authorId="1" shapeId="0" xr:uid="{FA53B8AE-D74B-4D8E-AE30-84379964185B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Na célula abaixo, inserir somente o custo do Produto.</t>
      </text>
    </comment>
    <comment ref="C9" authorId="2" shapeId="0" xr:uid="{A43B83F8-3F9D-4651-A87B-3A0DECB3E263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Inserir na célula abaixo o custo do frete do produto. Caso seja grátis, colocar 0.</t>
      </text>
    </comment>
    <comment ref="D9" authorId="3" shapeId="0" xr:uid="{E97D79C4-3B04-41CF-9C1F-F216B8F82255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O custo Total do Produto é o valor do produto + o frete cobrado pelo fornecedor.</t>
      </text>
    </comment>
    <comment ref="N9" authorId="4" shapeId="0" xr:uid="{B69F545F-0D6B-4C7E-98B7-CB4FFBE980E7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Mark up é o fator multiplicador sobre o custo total do produto. Se você compra um produto por R$ 100,00 e aplica um mark-up de 1,25 você vai vender o produto por R$ 125,00 ( R$ 100 * 1,25)</t>
      </text>
    </comment>
    <comment ref="O9" authorId="5" shapeId="0" xr:uid="{A5BAF9AD-0C37-40F6-B62E-5AEFFD4E2F72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Preço de Venda do Produto para os clientes.</t>
      </text>
    </comment>
    <comment ref="P9" authorId="6" shapeId="0" xr:uid="{6C437862-44B1-42AB-A43C-EE75DC31D5EE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Custo total dos pontos citados no ponto 2 já somados.</t>
      </text>
    </comment>
    <comment ref="Q9" authorId="7" shapeId="0" xr:uid="{B9CCD176-7E97-481A-818E-9BCC419CEBA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Estimativa do custo por venda no Facebook para fazer a venda para um cliente.</t>
      </text>
    </comment>
    <comment ref="R9" authorId="8" shapeId="0" xr:uid="{A4395A9A-20DD-4E28-9380-0386279B73D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Esse é o valor máximo que podemos gastar em uma venda no Facebook para ficar no zero a zero. Percebam que quanto maior o Mark- Up, maior o CPA. CPA= Custo por Aquisição de Cliente</t>
      </text>
    </comment>
    <comment ref="S9" authorId="9" shapeId="0" xr:uid="{E1FB02A6-D52A-41EB-BB67-A1FF37BB7E41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Esse é o valor de Lucro que você terá por cada produto vendido.</t>
      </text>
    </comment>
    <comment ref="T9" authorId="10" shapeId="0" xr:uid="{691DD43C-2D5A-49B5-A820-0D0D5954C435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Margem de Lucro. Ou seja se você vende o produto a R$ 100,00 e a margem de lucro é 20%, você vai ganhar R$ 20,00 por venda já retirando todos os custos.</t>
      </text>
    </comment>
    <comment ref="N10" authorId="11" shapeId="0" xr:uid="{BB93B20F-73B1-4F7B-BABC-27BC9824F7D3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Evitar vender com essa precificação porque a chance de prejuízo é alta, dado que a margem fica apertada.</t>
      </text>
    </comment>
    <comment ref="D13" authorId="12" shapeId="0" xr:uid="{E946769A-5000-4958-8F26-A8CB5E4EEDDF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Nesse bloco, vamos  contabilizar todos os custos fixos envolvidos na venda de cada um dos produtos.</t>
      </text>
    </comment>
    <comment ref="N13" authorId="13" shapeId="0" xr:uid="{859317ED-FB91-4E78-89D1-72969F4882AB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Conforme nossos testes de mais quase 3 anos, esse é o melhor mark-up que permite vender o produto e com lucratividade.</t>
      </text>
    </comment>
    <comment ref="D14" authorId="14" shapeId="0" xr:uid="{7A4B53E6-BCF1-4979-B29E-C52597C262A2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É fundamental considerar os impostos na precificação do seu produto, mesmo que você ainda não os pague. Na célula do lado, você pode customizar o valor conforme sua alíquota de impostos.</t>
      </text>
    </comment>
    <comment ref="D15" authorId="15" shapeId="0" xr:uid="{952848BE-411B-41F8-A5D8-51C9AE0E7ABF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Mensalmente, um pequeno percentual de pedidos pode ser devolvido pelos clientes ou extraviado pelos correios. Assumi aqui 0,5% que é uma taxa já alta, mas fica a seu critério mudar, seja para um cenário mais otimista ou pessimista.</t>
      </text>
    </comment>
    <comment ref="D16" authorId="16" shapeId="0" xr:uid="{AE3734EF-330F-41C8-9DA2-7A62C32D7F75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Essa é a taxa que os Gateways de Pagamento ( Mercado Pago/Appmax) cobram para receber o dinheiro do cliente e repassar para você. Conforme você aumenta o seu faturamento a taxa diminui, mas no mercado pago a taxa inicial é de 5%.</t>
      </text>
    </comment>
    <comment ref="D17" authorId="17" shapeId="0" xr:uid="{E6797E43-7CCA-4431-A54E-3D376AD517A1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Em busca de aumentar a conversão da sua loja, é fundamental ter um Checkout Transparente que facilite o processo de compra. O checkout que mais recomendo é o da Yampi, que no plano básico cobra 2,5% por venda e não tem custo mensal. Caso você tenha outro plano, basta modificar os % na célula do lado.</t>
      </text>
    </comment>
    <comment ref="N17" authorId="18" shapeId="0" xr:uid="{B71129B5-B142-4DA5-88AA-D12AFC936A0D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Vender com uma precificação de 3 vezes pra cima costuma ser mais difícil, o que pode dificultar seu processo de vendas.</t>
      </text>
    </comment>
    <comment ref="D18" authorId="19" shapeId="0" xr:uid="{B7A0BE2B-0F17-41D9-BF27-80447911487D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O IOF ( Imposto sobre Operações Financeiras) é uma taxa cobrada ao comprar do seu fornecedor no Aliexpress. Se você pagar no boleto, esse valor é de 0,38% e já é adicionado no momento que você compra o produto.</t>
      </text>
    </comment>
    <comment ref="D21" authorId="20" shapeId="0" xr:uid="{4D1205F2-F7CA-408B-A6FF-0ECBBAE7D0E9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É fundamental ter uma estimativa do custo de marketing que vamos ter para fazer uma venda. Normalmente, vamos gastar entre 20-30% do valor de venda do produto para fazer uma venda, então assumi a metade como uma estimativa para os cálculos.</t>
      </text>
    </comment>
  </commentList>
</comments>
</file>

<file path=xl/sharedStrings.xml><?xml version="1.0" encoding="utf-8"?>
<sst xmlns="http://schemas.openxmlformats.org/spreadsheetml/2006/main" count="38" uniqueCount="31">
  <si>
    <t>Tabela de Precificação do seu Produto</t>
  </si>
  <si>
    <t>Produto</t>
  </si>
  <si>
    <t>Custo total do Produto</t>
  </si>
  <si>
    <t>Estrutura de Custos Fixos por Venda</t>
  </si>
  <si>
    <t>Impostos</t>
  </si>
  <si>
    <t>Pedidos Devolvidos/Estornados</t>
  </si>
  <si>
    <t>Gateway de Pagamento</t>
  </si>
  <si>
    <t>Checkout</t>
  </si>
  <si>
    <t>IOF</t>
  </si>
  <si>
    <t>Custo de Publicidade</t>
  </si>
  <si>
    <t>Publicidade</t>
  </si>
  <si>
    <t>Estimador de Lucro</t>
  </si>
  <si>
    <t>Mark Up</t>
  </si>
  <si>
    <t>Preço Final</t>
  </si>
  <si>
    <t>Max. CPA</t>
  </si>
  <si>
    <t>Lucro</t>
  </si>
  <si>
    <t>% de Lucro</t>
  </si>
  <si>
    <t>Custo Fixo por Venda</t>
  </si>
  <si>
    <t>Custo do Produto</t>
  </si>
  <si>
    <t>Custo do Frete</t>
  </si>
  <si>
    <t>Lucro:</t>
  </si>
  <si>
    <t>Estimador de Lucro-Mensal</t>
  </si>
  <si>
    <t xml:space="preserve">Mark-Up </t>
  </si>
  <si>
    <t>Quantidade Vendida</t>
  </si>
  <si>
    <t>Valor De Venda</t>
  </si>
  <si>
    <t>Faturamento</t>
  </si>
  <si>
    <t>Clicar na célula ao lado 
e escolher seu mark-up</t>
  </si>
  <si>
    <t>Instruções da planilha</t>
  </si>
  <si>
    <t>Mude os valores das células com fundo laranja</t>
  </si>
  <si>
    <t>Em caso de dúvidas, passar o mouse em cima da célula na parte roxa no canto superior direito, vai ser explicado o que faz aquela célula</t>
  </si>
  <si>
    <t>Preço Sugerido (1.75X)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</si>
</sst>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[$R$ -416]#,##0.00"/>
    <numFmt numFmtId="165" formatCode="&quot;R$&quot;\ 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rgb="FFFFFFFF"/>
      <name val="Trebuchet MS"/>
      <family val="2"/>
    </font>
    <font>
      <sz val="10"/>
      <color theme="1"/>
      <name val="Calibri"/>
      <family val="2"/>
    </font>
    <font>
      <i/>
      <sz val="14"/>
      <color rgb="FF000000"/>
      <name val="Trebuchet MS"/>
      <family val="2"/>
    </font>
    <font>
      <sz val="10"/>
      <name val="Arial"/>
      <family val="2"/>
    </font>
    <font>
      <b/>
      <sz val="14"/>
      <color theme="1"/>
      <name val="Calibri"/>
      <family val="2"/>
    </font>
    <font>
      <b/>
      <sz val="14"/>
      <color rgb="FF000000"/>
      <name val="Trebuchet MS"/>
      <family val="2"/>
    </font>
    <font>
      <sz val="14"/>
      <color rgb="FF000000"/>
      <name val="Trebuchet MS"/>
      <family val="2"/>
    </font>
    <font>
      <b/>
      <sz val="14"/>
      <color rgb="FF000000"/>
      <name val="Abadi"/>
      <family val="2"/>
    </font>
    <font>
      <sz val="10"/>
      <color rgb="FF434343"/>
      <name val="Arial"/>
      <family val="2"/>
    </font>
    <font>
      <sz val="12"/>
      <color theme="1"/>
      <name val="Calibri"/>
      <family val="2"/>
    </font>
    <font>
      <b/>
      <sz val="12"/>
      <color rgb="FF000000"/>
      <name val="Trebuchet MS"/>
      <family val="2"/>
    </font>
    <font>
      <b/>
      <sz val="10"/>
      <color rgb="FF000000"/>
      <name val="Trebuchet MS"/>
      <family val="2"/>
    </font>
    <font>
      <b/>
      <sz val="14"/>
      <color theme="1"/>
      <name val="Trebuchet MS"/>
      <family val="2"/>
    </font>
    <font>
      <sz val="14"/>
      <color rgb="FF000000"/>
      <name val="Calibri"/>
      <family val="2"/>
    </font>
    <font>
      <b/>
      <sz val="12"/>
      <color theme="1"/>
      <name val="Trebuchet MS"/>
      <family val="2"/>
    </font>
    <font>
      <b/>
      <sz val="11"/>
      <color theme="1"/>
      <name val="Trebuchet MS"/>
      <family val="2"/>
    </font>
    <font>
      <sz val="14"/>
      <color theme="1"/>
      <name val="Trebuchet MS"/>
      <family val="2"/>
    </font>
    <font>
      <sz val="9"/>
      <color theme="1"/>
      <name val="Calibri"/>
      <family val="2"/>
      <scheme val="minor"/>
    </font>
    <font>
      <sz val="12"/>
      <color rgb="FF000000"/>
      <name val="Calibri"/>
      <family val="2"/>
    </font>
    <font>
      <sz val="18"/>
      <color theme="1" tint="4.9989318521683403E-2"/>
      <name val="Trebuchet MS"/>
      <family val="2"/>
    </font>
    <font>
      <sz val="10"/>
      <color theme="1" tint="4.9989318521683403E-2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F4CCCC"/>
        <bgColor rgb="FFF4CCCC"/>
      </patternFill>
    </fill>
    <fill>
      <patternFill patternType="solid">
        <fgColor rgb="FFC6EFCE"/>
        <bgColor rgb="FFC6EFCE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C6EFCE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rgb="FFFFF2CC"/>
      </patternFill>
    </fill>
    <fill>
      <patternFill patternType="solid">
        <fgColor theme="0"/>
        <bgColor rgb="FF0070C0"/>
      </patternFill>
    </fill>
    <fill>
      <patternFill patternType="solid">
        <fgColor rgb="FF00B050"/>
        <bgColor rgb="FF0070C0"/>
      </patternFill>
    </fill>
    <fill>
      <patternFill patternType="solid">
        <fgColor theme="5"/>
        <bgColor rgb="FFFFF2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4">
    <xf numFmtId="0" fontId="0" fillId="0" borderId="0" xfId="0"/>
    <xf numFmtId="0" fontId="0" fillId="2" borderId="0" xfId="0" applyFill="1"/>
    <xf numFmtId="0" fontId="7" fillId="3" borderId="2" xfId="0" applyFont="1" applyFill="1" applyBorder="1" applyAlignment="1">
      <alignment horizontal="left"/>
    </xf>
    <xf numFmtId="164" fontId="10" fillId="5" borderId="2" xfId="0" applyNumberFormat="1" applyFont="1" applyFill="1" applyBorder="1" applyAlignment="1">
      <alignment horizontal="left"/>
    </xf>
    <xf numFmtId="9" fontId="2" fillId="2" borderId="1" xfId="0" applyNumberFormat="1" applyFont="1" applyFill="1" applyBorder="1"/>
    <xf numFmtId="10" fontId="10" fillId="5" borderId="2" xfId="1" applyNumberFormat="1" applyFont="1" applyFill="1" applyBorder="1" applyAlignment="1">
      <alignment horizontal="left"/>
    </xf>
    <xf numFmtId="0" fontId="10" fillId="3" borderId="2" xfId="0" applyFont="1" applyFill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164" fontId="14" fillId="6" borderId="2" xfId="0" applyNumberFormat="1" applyFont="1" applyFill="1" applyBorder="1" applyAlignment="1">
      <alignment horizontal="center"/>
    </xf>
    <xf numFmtId="9" fontId="11" fillId="0" borderId="2" xfId="0" applyNumberFormat="1" applyFont="1" applyBorder="1" applyAlignment="1">
      <alignment horizontal="center"/>
    </xf>
    <xf numFmtId="9" fontId="15" fillId="3" borderId="2" xfId="0" applyNumberFormat="1" applyFont="1" applyFill="1" applyBorder="1" applyAlignment="1">
      <alignment horizontal="center"/>
    </xf>
    <xf numFmtId="165" fontId="13" fillId="0" borderId="2" xfId="0" applyNumberFormat="1" applyFont="1" applyBorder="1" applyAlignment="1">
      <alignment horizontal="center"/>
    </xf>
    <xf numFmtId="0" fontId="16" fillId="8" borderId="2" xfId="0" applyFont="1" applyFill="1" applyBorder="1" applyAlignment="1">
      <alignment horizontal="center"/>
    </xf>
    <xf numFmtId="0" fontId="15" fillId="9" borderId="2" xfId="0" applyFont="1" applyFill="1" applyBorder="1" applyAlignment="1">
      <alignment horizontal="center"/>
    </xf>
    <xf numFmtId="0" fontId="16" fillId="10" borderId="2" xfId="0" applyFont="1" applyFill="1" applyBorder="1" applyAlignment="1">
      <alignment horizontal="center"/>
    </xf>
    <xf numFmtId="0" fontId="16" fillId="11" borderId="2" xfId="0" applyFont="1" applyFill="1" applyBorder="1" applyAlignment="1">
      <alignment horizontal="center"/>
    </xf>
    <xf numFmtId="164" fontId="14" fillId="12" borderId="2" xfId="0" applyNumberFormat="1" applyFont="1" applyFill="1" applyBorder="1" applyAlignment="1">
      <alignment horizontal="center"/>
    </xf>
    <xf numFmtId="9" fontId="11" fillId="11" borderId="2" xfId="0" applyNumberFormat="1" applyFont="1" applyFill="1" applyBorder="1" applyAlignment="1">
      <alignment horizontal="center"/>
    </xf>
    <xf numFmtId="0" fontId="15" fillId="13" borderId="2" xfId="0" applyFont="1" applyFill="1" applyBorder="1" applyAlignment="1">
      <alignment horizontal="center"/>
    </xf>
    <xf numFmtId="9" fontId="15" fillId="13" borderId="2" xfId="0" applyNumberFormat="1" applyFont="1" applyFill="1" applyBorder="1" applyAlignment="1">
      <alignment horizontal="center"/>
    </xf>
    <xf numFmtId="0" fontId="15" fillId="14" borderId="2" xfId="0" applyFont="1" applyFill="1" applyBorder="1" applyAlignment="1">
      <alignment horizontal="center"/>
    </xf>
    <xf numFmtId="9" fontId="15" fillId="14" borderId="2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left"/>
    </xf>
    <xf numFmtId="165" fontId="13" fillId="2" borderId="2" xfId="0" applyNumberFormat="1" applyFont="1" applyFill="1" applyBorder="1" applyAlignment="1">
      <alignment horizontal="center"/>
    </xf>
    <xf numFmtId="164" fontId="6" fillId="2" borderId="2" xfId="0" applyNumberFormat="1" applyFont="1" applyFill="1" applyBorder="1" applyAlignment="1">
      <alignment horizontal="center"/>
    </xf>
    <xf numFmtId="0" fontId="17" fillId="7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164" fontId="18" fillId="2" borderId="1" xfId="0" applyNumberFormat="1" applyFont="1" applyFill="1" applyBorder="1" applyAlignment="1">
      <alignment horizontal="center" vertical="center"/>
    </xf>
    <xf numFmtId="3" fontId="18" fillId="2" borderId="1" xfId="0" applyNumberFormat="1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0" fillId="2" borderId="0" xfId="0" applyFill="1" applyBorder="1"/>
    <xf numFmtId="44" fontId="18" fillId="2" borderId="1" xfId="0" applyNumberFormat="1" applyFont="1" applyFill="1" applyBorder="1" applyAlignment="1">
      <alignment horizontal="center" vertical="center"/>
    </xf>
    <xf numFmtId="0" fontId="17" fillId="7" borderId="14" xfId="0" applyFont="1" applyFill="1" applyBorder="1" applyAlignment="1">
      <alignment horizontal="center" vertical="center"/>
    </xf>
    <xf numFmtId="164" fontId="9" fillId="17" borderId="18" xfId="0" applyNumberFormat="1" applyFont="1" applyFill="1" applyBorder="1" applyAlignment="1">
      <alignment horizontal="left"/>
    </xf>
    <xf numFmtId="0" fontId="24" fillId="14" borderId="3" xfId="0" applyFont="1" applyFill="1" applyBorder="1"/>
    <xf numFmtId="0" fontId="25" fillId="11" borderId="5" xfId="0" applyFont="1" applyFill="1" applyBorder="1"/>
    <xf numFmtId="0" fontId="25" fillId="11" borderId="4" xfId="0" applyFont="1" applyFill="1" applyBorder="1"/>
    <xf numFmtId="0" fontId="23" fillId="4" borderId="3" xfId="0" applyFont="1" applyFill="1" applyBorder="1" applyAlignment="1">
      <alignment horizontal="left"/>
    </xf>
    <xf numFmtId="0" fontId="8" fillId="0" borderId="5" xfId="0" applyFont="1" applyBorder="1"/>
    <xf numFmtId="0" fontId="8" fillId="0" borderId="4" xfId="0" applyFont="1" applyBorder="1"/>
    <xf numFmtId="0" fontId="23" fillId="4" borderId="3" xfId="0" applyFont="1" applyFill="1" applyBorder="1" applyAlignment="1">
      <alignment horizontal="left" wrapTex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16" borderId="15" xfId="0" applyFont="1" applyFill="1" applyBorder="1" applyAlignment="1">
      <alignment horizontal="center"/>
    </xf>
    <xf numFmtId="0" fontId="5" fillId="16" borderId="16" xfId="0" applyFont="1" applyFill="1" applyBorder="1" applyAlignment="1">
      <alignment horizontal="center"/>
    </xf>
    <xf numFmtId="0" fontId="5" fillId="16" borderId="17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left"/>
    </xf>
    <xf numFmtId="0" fontId="10" fillId="3" borderId="14" xfId="0" applyFont="1" applyFill="1" applyBorder="1" applyAlignment="1">
      <alignment horizontal="left"/>
    </xf>
    <xf numFmtId="0" fontId="5" fillId="16" borderId="3" xfId="0" applyFont="1" applyFill="1" applyBorder="1" applyAlignment="1">
      <alignment horizontal="center"/>
    </xf>
    <xf numFmtId="0" fontId="8" fillId="7" borderId="5" xfId="0" applyFont="1" applyFill="1" applyBorder="1"/>
    <xf numFmtId="0" fontId="8" fillId="7" borderId="4" xfId="0" applyFont="1" applyFill="1" applyBorder="1"/>
    <xf numFmtId="0" fontId="5" fillId="16" borderId="6" xfId="0" applyFont="1" applyFill="1" applyBorder="1" applyAlignment="1">
      <alignment horizontal="center"/>
    </xf>
    <xf numFmtId="0" fontId="5" fillId="16" borderId="7" xfId="0" applyFont="1" applyFill="1" applyBorder="1" applyAlignment="1">
      <alignment horizontal="center"/>
    </xf>
    <xf numFmtId="0" fontId="5" fillId="16" borderId="8" xfId="0" applyFont="1" applyFill="1" applyBorder="1" applyAlignment="1">
      <alignment horizontal="center"/>
    </xf>
    <xf numFmtId="0" fontId="10" fillId="3" borderId="10" xfId="0" applyFont="1" applyFill="1" applyBorder="1" applyAlignment="1">
      <alignment horizontal="left"/>
    </xf>
    <xf numFmtId="0" fontId="12" fillId="3" borderId="9" xfId="0" applyFont="1" applyFill="1" applyBorder="1" applyAlignment="1">
      <alignment horizontal="left"/>
    </xf>
    <xf numFmtId="0" fontId="12" fillId="3" borderId="10" xfId="0" applyFont="1" applyFill="1" applyBorder="1" applyAlignment="1">
      <alignment horizontal="left"/>
    </xf>
    <xf numFmtId="0" fontId="5" fillId="16" borderId="0" xfId="0" applyFont="1" applyFill="1" applyBorder="1" applyAlignment="1">
      <alignment horizontal="center"/>
    </xf>
    <xf numFmtId="0" fontId="5" fillId="16" borderId="12" xfId="0" applyFont="1" applyFill="1" applyBorder="1" applyAlignment="1">
      <alignment horizontal="center"/>
    </xf>
    <xf numFmtId="0" fontId="5" fillId="16" borderId="13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164" fontId="9" fillId="14" borderId="3" xfId="0" applyNumberFormat="1" applyFont="1" applyFill="1" applyBorder="1" applyAlignment="1" applyProtection="1">
      <alignment horizontal="center"/>
    </xf>
    <xf numFmtId="164" fontId="9" fillId="14" borderId="4" xfId="0" applyNumberFormat="1" applyFont="1" applyFill="1" applyBorder="1" applyAlignment="1" applyProtection="1">
      <alignment horizontal="center"/>
    </xf>
    <xf numFmtId="0" fontId="19" fillId="7" borderId="1" xfId="0" applyFont="1" applyFill="1" applyBorder="1" applyAlignment="1">
      <alignment horizontal="center" vertical="center"/>
    </xf>
    <xf numFmtId="0" fontId="19" fillId="7" borderId="9" xfId="0" applyFont="1" applyFill="1" applyBorder="1" applyAlignment="1">
      <alignment horizontal="center" vertical="center"/>
    </xf>
    <xf numFmtId="0" fontId="17" fillId="10" borderId="1" xfId="0" applyFont="1" applyFill="1" applyBorder="1" applyAlignment="1">
      <alignment horizontal="center" vertical="center"/>
    </xf>
    <xf numFmtId="0" fontId="17" fillId="10" borderId="9" xfId="0" applyFont="1" applyFill="1" applyBorder="1" applyAlignment="1">
      <alignment horizontal="center" vertical="center"/>
    </xf>
    <xf numFmtId="0" fontId="5" fillId="15" borderId="11" xfId="0" applyFont="1" applyFill="1" applyBorder="1" applyAlignment="1">
      <alignment horizontal="center" vertical="center"/>
    </xf>
    <xf numFmtId="0" fontId="5" fillId="15" borderId="14" xfId="0" applyFont="1" applyFill="1" applyBorder="1" applyAlignment="1">
      <alignment horizontal="center" vertical="center"/>
    </xf>
    <xf numFmtId="164" fontId="18" fillId="2" borderId="1" xfId="0" applyNumberFormat="1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22" fillId="10" borderId="0" xfId="0" applyFont="1" applyFill="1" applyAlignment="1">
      <alignment horizontal="center" wrapText="1"/>
    </xf>
    <xf numFmtId="0" fontId="0" fillId="10" borderId="20" xfId="0" applyFill="1" applyBorder="1" applyAlignment="1">
      <alignment horizontal="center" wrapText="1"/>
    </xf>
    <xf numFmtId="0" fontId="20" fillId="7" borderId="1" xfId="0" applyFont="1" applyFill="1" applyBorder="1" applyAlignment="1">
      <alignment horizontal="center" vertical="center"/>
    </xf>
    <xf numFmtId="0" fontId="20" fillId="7" borderId="9" xfId="0" applyFont="1" applyFill="1" applyBorder="1" applyAlignment="1">
      <alignment horizontal="center" vertical="center"/>
    </xf>
    <xf numFmtId="44" fontId="21" fillId="2" borderId="1" xfId="2" applyFont="1" applyFill="1" applyBorder="1" applyAlignment="1">
      <alignment horizontal="center" vertical="center"/>
    </xf>
    <xf numFmtId="44" fontId="21" fillId="2" borderId="9" xfId="2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2" fillId="2" borderId="19" xfId="0" applyFont="1" applyFill="1" applyBorder="1" applyAlignment="1">
      <alignment horizontal="center" wrapText="1"/>
    </xf>
  </cellXfs>
  <cellStyles count="3">
    <cellStyle name="Moeda" xfId="2" builtinId="4"/>
    <cellStyle name="Normal" xfId="0" builtinId="0"/>
    <cellStyle name="Porcentagem" xfId="1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51098</xdr:colOff>
      <xdr:row>6</xdr:row>
      <xdr:rowOff>136071</xdr:rowOff>
    </xdr:from>
    <xdr:to>
      <xdr:col>0</xdr:col>
      <xdr:colOff>517072</xdr:colOff>
      <xdr:row>8</xdr:row>
      <xdr:rowOff>118382</xdr:rowOff>
    </xdr:to>
    <xdr:pic>
      <xdr:nvPicPr>
        <xdr:cNvPr id="2" name="Imagem 1" descr="Number One Symbol - Free vector graphic on Pixabay">
          <a:extLst>
            <a:ext uri="{FF2B5EF4-FFF2-40B4-BE49-F238E27FC236}">
              <a16:creationId xmlns:a16="http://schemas.microsoft.com/office/drawing/2014/main" id="{32BAFA34-B934-4DB7-8709-7B664568F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98" y="1387928"/>
          <a:ext cx="465974" cy="472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606878</xdr:colOff>
      <xdr:row>11</xdr:row>
      <xdr:rowOff>161329</xdr:rowOff>
    </xdr:from>
    <xdr:to>
      <xdr:col>2</xdr:col>
      <xdr:colOff>1110343</xdr:colOff>
      <xdr:row>13</xdr:row>
      <xdr:rowOff>129266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0D4A7D5-2ACB-41EB-B579-506475408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7153" y="2609254"/>
          <a:ext cx="503465" cy="5013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802821</xdr:colOff>
      <xdr:row>18</xdr:row>
      <xdr:rowOff>156863</xdr:rowOff>
    </xdr:from>
    <xdr:to>
      <xdr:col>2</xdr:col>
      <xdr:colOff>1333500</xdr:colOff>
      <xdr:row>20</xdr:row>
      <xdr:rowOff>146958</xdr:rowOff>
    </xdr:to>
    <xdr:pic>
      <xdr:nvPicPr>
        <xdr:cNvPr id="4" name="Imagem 3" descr="White Number 3 In Orange Circle Icons PNG - Free PNG and Icons Downloads">
          <a:extLst>
            <a:ext uri="{FF2B5EF4-FFF2-40B4-BE49-F238E27FC236}">
              <a16:creationId xmlns:a16="http://schemas.microsoft.com/office/drawing/2014/main" id="{35E994DA-682E-4FF5-AFB1-64C2913F4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7178" y="4402292"/>
          <a:ext cx="530679" cy="534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81643</xdr:colOff>
      <xdr:row>3</xdr:row>
      <xdr:rowOff>136071</xdr:rowOff>
    </xdr:from>
    <xdr:to>
      <xdr:col>13</xdr:col>
      <xdr:colOff>585107</xdr:colOff>
      <xdr:row>4</xdr:row>
      <xdr:rowOff>457657</xdr:rowOff>
    </xdr:to>
    <xdr:pic>
      <xdr:nvPicPr>
        <xdr:cNvPr id="5" name="Imagem 4" descr="4 PNG Icon 47735 - Web Icons PNG">
          <a:extLst>
            <a:ext uri="{FF2B5EF4-FFF2-40B4-BE49-F238E27FC236}">
              <a16:creationId xmlns:a16="http://schemas.microsoft.com/office/drawing/2014/main" id="{B2E2BA2A-C289-4F01-BECC-4E086A6FB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4929" y="816428"/>
          <a:ext cx="503464" cy="512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0</xdr:row>
      <xdr:rowOff>0</xdr:rowOff>
    </xdr:from>
    <xdr:to>
      <xdr:col>1</xdr:col>
      <xdr:colOff>285749</xdr:colOff>
      <xdr:row>1</xdr:row>
      <xdr:rowOff>27979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9411062-AD03-40D7-BE82-28C33DAD3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0"/>
          <a:ext cx="466724" cy="437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Artur Mendes Ribeiro" id="{C50C0452-DA03-4333-8D0F-BBEBAD9904D7}" userId="Artur Mendes Ribeiro" providerId="None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8" dT="2021-05-22T19:28:59.04" personId="{C50C0452-DA03-4333-8D0F-BBEBAD9904D7}" id="{35FEEEFF-B373-48ED-ADF9-6F948690C8D6}">
    <text>Nesse bloco, vamos estimar o Lucro ao vender uma unidade de cada produto.</text>
  </threadedComment>
  <threadedComment ref="B9" dT="2021-05-22T19:15:16.56" personId="{C50C0452-DA03-4333-8D0F-BBEBAD9904D7}" id="{FA53B8AE-D74B-4D8E-AE30-84379964185B}">
    <text>Na célula abaixo, inserir somente o custo do Produto.</text>
  </threadedComment>
  <threadedComment ref="C9" dT="2021-05-22T19:15:45.19" personId="{C50C0452-DA03-4333-8D0F-BBEBAD9904D7}" id="{A43B83F8-3F9D-4651-A87B-3A0DECB3E263}">
    <text>Inserir na célula abaixo o custo do frete do produto. Caso seja grátis, colocar 0.</text>
  </threadedComment>
  <threadedComment ref="D9" dT="2021-05-22T19:02:16.20" personId="{C50C0452-DA03-4333-8D0F-BBEBAD9904D7}" id="{E97D79C4-3B04-41CF-9C1F-F216B8F82255}">
    <text>O custo Total do Produto é o valor do produto + o frete cobrado pelo fornecedor.</text>
  </threadedComment>
  <threadedComment ref="N9" dT="2021-05-22T19:36:25.09" personId="{C50C0452-DA03-4333-8D0F-BBEBAD9904D7}" id="{B69F545F-0D6B-4C7E-98B7-CB4FFBE980E7}">
    <text>Mark up é o fator multiplicador sobre o custo total do produto. Se você compra um produto por R$ 100,00 e aplica um mark-up de 1,25 você vai vender o produto por R$ 125,00 ( R$ 100 * 1,25)</text>
  </threadedComment>
  <threadedComment ref="O9" dT="2021-05-22T19:36:39.76" personId="{C50C0452-DA03-4333-8D0F-BBEBAD9904D7}" id="{A5BAF9AD-0C37-40F6-B62E-5AEFFD4E2F72}">
    <text>Preço de Venda do Produto para os clientes.</text>
  </threadedComment>
  <threadedComment ref="P9" dT="2021-05-22T19:37:05.25" personId="{C50C0452-DA03-4333-8D0F-BBEBAD9904D7}" id="{6C437862-44B1-42AB-A43C-EE75DC31D5EE}">
    <text>Custo total dos pontos citados no ponto 2 já somados.</text>
  </threadedComment>
  <threadedComment ref="Q9" dT="2021-05-22T19:37:41.06" personId="{C50C0452-DA03-4333-8D0F-BBEBAD9904D7}" id="{B9CCD176-7E97-481A-818E-9BCC419CEBAC}">
    <text>Estimativa do custo por venda no Facebook para fazer a venda para um cliente.</text>
  </threadedComment>
  <threadedComment ref="R9" dT="2021-05-22T19:38:23.98" personId="{C50C0452-DA03-4333-8D0F-BBEBAD9904D7}" id="{A4395A9A-20DD-4E28-9380-0386279B73D0}">
    <text>Esse é o valor máximo que podemos gastar em uma venda no Facebook para ficar no zero a zero. Percebam que quanto maior o Mark- Up, maior o CPA. CPA= Custo por Aquisição de Cliente</text>
  </threadedComment>
  <threadedComment ref="S9" dT="2021-05-22T19:38:49.44" personId="{C50C0452-DA03-4333-8D0F-BBEBAD9904D7}" id="{E1FB02A6-D52A-41EB-BB67-A1FF37BB7E41}">
    <text>Esse é o valor de Lucro que você terá por cada produto vendido.</text>
  </threadedComment>
  <threadedComment ref="T9" dT="2021-05-22T19:39:29.61" personId="{C50C0452-DA03-4333-8D0F-BBEBAD9904D7}" id="{691DD43C-2D5A-49B5-A820-0D0D5954C435}">
    <text>Margem de Lucro. Ou seja se você vende o produto a R$ 100,00 e a margem de lucro é 20%, você vai ganhar R$ 20,00 por venda já retirando todos os custos.</text>
  </threadedComment>
  <threadedComment ref="N10" dT="2021-05-22T19:29:24.12" personId="{C50C0452-DA03-4333-8D0F-BBEBAD9904D7}" id="{BB93B20F-73B1-4F7B-BABC-27BC9824F7D3}">
    <text>Evitar vender com essa precificação porque a chance de prejuízo é alta, dado que a margem fica apertada.</text>
  </threadedComment>
  <threadedComment ref="D13" dT="2021-05-22T19:28:11.50" personId="{C50C0452-DA03-4333-8D0F-BBEBAD9904D7}" id="{E946769A-5000-4958-8F26-A8CB5E4EEDDF}">
    <text>Nesse bloco, vamos  contabilizar todos os custos fixos envolvidos na venda de cada um dos produtos.</text>
  </threadedComment>
  <threadedComment ref="N13" dT="2021-05-22T19:30:15.21" personId="{C50C0452-DA03-4333-8D0F-BBEBAD9904D7}" id="{859317ED-FB91-4E78-89D1-72969F4882AB}">
    <text>Conforme nossos testes de mais quase 3 anos, esse é o melhor mark-up que permite vender o produto e com lucratividade.</text>
  </threadedComment>
  <threadedComment ref="D14" dT="2021-05-22T19:19:26.15" personId="{C50C0452-DA03-4333-8D0F-BBEBAD9904D7}" id="{7A4B53E6-BCF1-4979-B29E-C52597C262A2}">
    <text>É fundamental considerar os impostos na precificação do seu produto, mesmo que você ainda não os pague. Na célula do lado, você pode customizar o valor conforme sua alíquota de impostos.</text>
  </threadedComment>
  <threadedComment ref="D15" dT="2021-05-22T19:20:27.48" personId="{C50C0452-DA03-4333-8D0F-BBEBAD9904D7}" id="{952848BE-411B-41F8-A5D8-51C9AE0E7ABF}">
    <text>Mensalmente, um pequeno percentual de pedidos pode ser devolvido pelos clientes ou extraviado pelos correios. Assumi aqui 0,5% que é uma taxa já alta, mas fica a seu critério mudar, seja para um cenário mais otimista ou pessimista.</text>
  </threadedComment>
  <threadedComment ref="D16" dT="2021-05-22T19:22:25.57" personId="{C50C0452-DA03-4333-8D0F-BBEBAD9904D7}" id="{AE3734EF-330F-41C8-9DA2-7A62C32D7F75}">
    <text>Essa é a taxa que os Gateways de Pagamento ( Mercado Pago/Appmax) cobram para receber o dinheiro do cliente e repassar para você. Conforme você aumenta o seu faturamento a taxa diminui, mas no mercado pago a taxa inicial é de 5%.</text>
  </threadedComment>
  <threadedComment ref="D17" dT="2021-05-22T19:23:22.94" personId="{C50C0452-DA03-4333-8D0F-BBEBAD9904D7}" id="{E6797E43-7CCA-4431-A54E-3D376AD517A1}">
    <text>Em busca de aumentar a conversão da sua loja, é fundamental ter um Checkout Transparente que facilite o processo de compra. O checkout que mais recomendo é o da Yampi, que no plano básico cobra 2,5% por venda e não tem custo mensal. Caso você tenha outro plano, basta modificar os % na célula do lado.</text>
  </threadedComment>
  <threadedComment ref="N17" dT="2021-05-22T19:30:40.55" personId="{C50C0452-DA03-4333-8D0F-BBEBAD9904D7}" id="{B71129B5-B142-4DA5-88AA-D12AFC936A0D}">
    <text>Vender com uma precificação de 3 vezes pra cima costuma ser mais difícil, o que pode dificultar seu processo de vendas.</text>
  </threadedComment>
  <threadedComment ref="D18" dT="2021-05-22T19:24:10.51" personId="{C50C0452-DA03-4333-8D0F-BBEBAD9904D7}" id="{B7A0BE2B-0F17-41D9-BF27-80447911487D}">
    <text>O IOF ( Imposto sobre Operações Financeiras) é uma taxa cobrada ao comprar do seu fornecedor no Aliexpress. Se você pagar no boleto, esse valor é de 0,38% e já é adicionado no momento que você compra o produto.</text>
  </threadedComment>
  <threadedComment ref="D21" dT="2021-05-22T19:24:56.04" personId="{C50C0452-DA03-4333-8D0F-BBEBAD9904D7}" id="{4D1205F2-F7CA-408B-A6FF-0ECBBAE7D0E9}">
    <text>É fundamental ter uma estimativa do custo de marketing que vamos ter para fazer uma venda. Normalmente, vamos gastar entre 20-30% do valor de venda do produto para fazer uma venda, então assumi a metade como uma estimativa para os cálculos.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1461B-0C1F-46EC-8EC8-AD4056407862}">
  <dimension ref="A1:T21"/>
  <sheetViews>
    <sheetView topLeftCell="A8" zoomScale="80" zoomScaleNormal="80" workbookViewId="0">
      <selection activeCell="B11" sqref="B11"/>
    </sheetView>
  </sheetViews>
  <sheetFormatPr defaultRowHeight="15" x14ac:dyDescent="0.25"/>
  <cols>
    <col min="1" max="1" width="9.140625" style="1"/>
    <col min="2" max="2" width="23.85546875" style="1" bestFit="1" customWidth="1"/>
    <col min="3" max="3" width="20.5703125" style="1" bestFit="1" customWidth="1"/>
    <col min="4" max="4" width="41.85546875" style="1" bestFit="1" customWidth="1"/>
    <col min="5" max="5" width="21.85546875" style="1" customWidth="1"/>
    <col min="6" max="6" width="37.5703125" style="1" customWidth="1"/>
    <col min="7" max="7" width="10" style="1" hidden="1" customWidth="1"/>
    <col min="8" max="8" width="19.85546875" style="1" hidden="1" customWidth="1"/>
    <col min="9" max="9" width="4.42578125" style="1" customWidth="1"/>
    <col min="10" max="11" width="2.42578125" style="1" customWidth="1"/>
    <col min="12" max="12" width="6.7109375" style="1" customWidth="1"/>
    <col min="13" max="13" width="9.85546875" style="1" customWidth="1"/>
    <col min="14" max="14" width="16.42578125" style="1" customWidth="1"/>
    <col min="15" max="15" width="27.5703125" style="1" bestFit="1" customWidth="1"/>
    <col min="16" max="16" width="29.28515625" style="1" bestFit="1" customWidth="1"/>
    <col min="17" max="17" width="28.7109375" style="1" bestFit="1" customWidth="1"/>
    <col min="18" max="18" width="16.28515625" style="1" bestFit="1" customWidth="1"/>
    <col min="19" max="19" width="27.5703125" style="1" bestFit="1" customWidth="1"/>
    <col min="20" max="20" width="20.5703125" style="1" customWidth="1"/>
    <col min="21" max="16384" width="9.140625" style="1"/>
  </cols>
  <sheetData>
    <row r="1" spans="1:20" ht="15" customHeight="1" x14ac:dyDescent="0.25">
      <c r="D1" s="43" t="s">
        <v>0</v>
      </c>
      <c r="E1" s="43"/>
      <c r="F1" s="43"/>
      <c r="G1" s="43"/>
      <c r="H1" s="43"/>
    </row>
    <row r="2" spans="1:20" ht="17.25" customHeight="1" x14ac:dyDescent="0.25">
      <c r="D2" s="43"/>
      <c r="E2" s="43"/>
      <c r="F2" s="43"/>
      <c r="G2" s="43"/>
      <c r="H2" s="43"/>
    </row>
    <row r="3" spans="1:20" ht="21.75" customHeight="1" x14ac:dyDescent="0.35">
      <c r="A3" s="36" t="s">
        <v>27</v>
      </c>
      <c r="B3" s="37"/>
      <c r="C3" s="38"/>
      <c r="D3" s="43"/>
      <c r="E3" s="43"/>
      <c r="F3" s="43"/>
      <c r="G3" s="43"/>
      <c r="H3" s="43"/>
    </row>
    <row r="4" spans="1:20" ht="15" customHeight="1" x14ac:dyDescent="0.25">
      <c r="A4" s="39" t="s">
        <v>28</v>
      </c>
      <c r="B4" s="40"/>
      <c r="C4" s="41"/>
      <c r="D4" s="43"/>
      <c r="E4" s="43"/>
      <c r="F4" s="43"/>
      <c r="G4" s="43"/>
      <c r="H4" s="43"/>
    </row>
    <row r="5" spans="1:20" ht="43.5" customHeight="1" x14ac:dyDescent="0.25">
      <c r="A5" s="42" t="s">
        <v>29</v>
      </c>
      <c r="B5" s="40"/>
      <c r="C5" s="41"/>
      <c r="D5" s="44"/>
      <c r="E5" s="44"/>
      <c r="F5" s="44"/>
      <c r="G5" s="44"/>
      <c r="H5" s="44"/>
    </row>
    <row r="8" spans="1:20" ht="23.25" x14ac:dyDescent="0.35">
      <c r="B8" s="59" t="s">
        <v>1</v>
      </c>
      <c r="C8" s="59"/>
      <c r="D8" s="60"/>
      <c r="E8" s="60"/>
      <c r="F8" s="61"/>
      <c r="N8" s="50" t="s">
        <v>11</v>
      </c>
      <c r="O8" s="51"/>
      <c r="P8" s="51"/>
      <c r="Q8" s="51"/>
      <c r="R8" s="51"/>
      <c r="S8" s="51"/>
      <c r="T8" s="52"/>
    </row>
    <row r="9" spans="1:20" ht="18.75" x14ac:dyDescent="0.3">
      <c r="B9" s="22" t="s">
        <v>18</v>
      </c>
      <c r="C9" s="22" t="s">
        <v>19</v>
      </c>
      <c r="D9" s="62" t="s">
        <v>2</v>
      </c>
      <c r="E9" s="63"/>
      <c r="F9" s="2" t="s">
        <v>30</v>
      </c>
      <c r="N9" s="6" t="s">
        <v>12</v>
      </c>
      <c r="O9" s="6" t="s">
        <v>13</v>
      </c>
      <c r="P9" s="6" t="s">
        <v>17</v>
      </c>
      <c r="Q9" s="6" t="s">
        <v>9</v>
      </c>
      <c r="R9" s="6" t="s">
        <v>14</v>
      </c>
      <c r="S9" s="6" t="s">
        <v>15</v>
      </c>
      <c r="T9" s="6" t="s">
        <v>16</v>
      </c>
    </row>
    <row r="10" spans="1:20" ht="18.75" customHeight="1" x14ac:dyDescent="0.3">
      <c r="B10" s="35">
        <v>10</v>
      </c>
      <c r="C10" s="35">
        <v>0</v>
      </c>
      <c r="D10" s="64">
        <f>$B$10+$C$10</f>
        <v>10</v>
      </c>
      <c r="E10" s="65"/>
      <c r="F10" s="3">
        <f>D10*1.75</f>
        <v>17.5</v>
      </c>
      <c r="J10" s="80"/>
      <c r="K10" s="80"/>
      <c r="L10" s="80"/>
      <c r="M10" s="81"/>
      <c r="N10" s="12">
        <v>1.25</v>
      </c>
      <c r="O10" s="11">
        <f>$D$10*N10</f>
        <v>12.5</v>
      </c>
      <c r="P10" s="7">
        <f t="shared" ref="P10:P21" si="0">((O10-$D$10)*$F$14)+(O10*$F$15)+(O10*$F$16)+($F$17*O10)+($F$18*$D$10)</f>
        <v>1.1879999999999999</v>
      </c>
      <c r="Q10" s="7">
        <f>O10*$F$210</f>
        <v>0</v>
      </c>
      <c r="R10" s="8">
        <f>(O10-$D$10-P10)</f>
        <v>1.3120000000000001</v>
      </c>
      <c r="S10" s="8">
        <f>O10-P10-Q10-$D$10</f>
        <v>1.3119999999999994</v>
      </c>
      <c r="T10" s="9">
        <f>(S10/O10)</f>
        <v>0.10495999999999996</v>
      </c>
    </row>
    <row r="11" spans="1:20" ht="18.75" x14ac:dyDescent="0.3">
      <c r="J11" s="80"/>
      <c r="K11" s="80"/>
      <c r="L11" s="80"/>
      <c r="M11" s="81"/>
      <c r="N11" s="15">
        <v>1.5</v>
      </c>
      <c r="O11" s="11">
        <f t="shared" ref="O11:O21" si="1">$D$10*N11</f>
        <v>15</v>
      </c>
      <c r="P11" s="7">
        <f t="shared" si="0"/>
        <v>1.538</v>
      </c>
      <c r="Q11" s="7">
        <f t="shared" ref="Q10:Q21" si="2">O11*$F$21</f>
        <v>0</v>
      </c>
      <c r="R11" s="8">
        <f t="shared" ref="R11:R21" si="3">(O11-$D$10-P11)</f>
        <v>3.4619999999999997</v>
      </c>
      <c r="S11" s="8">
        <f t="shared" ref="S11:S21" si="4">O11-P11-Q11-$D$10</f>
        <v>3.4619999999999997</v>
      </c>
      <c r="T11" s="9">
        <f t="shared" ref="T11:T21" si="5">(S11/O11)</f>
        <v>0.23079999999999998</v>
      </c>
    </row>
    <row r="12" spans="1:20" ht="18.75" x14ac:dyDescent="0.3">
      <c r="J12" s="80"/>
      <c r="K12" s="80"/>
      <c r="L12" s="80"/>
      <c r="M12" s="81"/>
      <c r="N12" s="15">
        <v>1.75</v>
      </c>
      <c r="O12" s="11">
        <f t="shared" si="1"/>
        <v>17.5</v>
      </c>
      <c r="P12" s="7">
        <f t="shared" si="0"/>
        <v>1.8880000000000001</v>
      </c>
      <c r="Q12" s="7">
        <f t="shared" si="2"/>
        <v>0</v>
      </c>
      <c r="R12" s="8">
        <f t="shared" si="3"/>
        <v>5.6120000000000001</v>
      </c>
      <c r="S12" s="8">
        <f t="shared" si="4"/>
        <v>5.6120000000000001</v>
      </c>
      <c r="T12" s="9">
        <f t="shared" si="5"/>
        <v>0.3206857142857143</v>
      </c>
    </row>
    <row r="13" spans="1:20" ht="23.25" customHeight="1" x14ac:dyDescent="0.35">
      <c r="D13" s="53" t="s">
        <v>3</v>
      </c>
      <c r="E13" s="54"/>
      <c r="F13" s="55"/>
      <c r="J13" s="80"/>
      <c r="K13" s="80"/>
      <c r="L13" s="80"/>
      <c r="M13" s="81"/>
      <c r="N13" s="15">
        <v>2</v>
      </c>
      <c r="O13" s="23">
        <f t="shared" si="1"/>
        <v>20</v>
      </c>
      <c r="P13" s="24">
        <f t="shared" si="0"/>
        <v>2.238</v>
      </c>
      <c r="Q13" s="24">
        <f t="shared" si="2"/>
        <v>0</v>
      </c>
      <c r="R13" s="8">
        <f t="shared" si="3"/>
        <v>7.7620000000000005</v>
      </c>
      <c r="S13" s="16">
        <f t="shared" si="4"/>
        <v>7.7620000000000005</v>
      </c>
      <c r="T13" s="17">
        <f t="shared" si="5"/>
        <v>0.3881</v>
      </c>
    </row>
    <row r="14" spans="1:20" ht="18.75" customHeight="1" x14ac:dyDescent="0.35">
      <c r="D14" s="48" t="s">
        <v>4</v>
      </c>
      <c r="E14" s="56"/>
      <c r="F14" s="5">
        <v>0.06</v>
      </c>
      <c r="J14" s="80"/>
      <c r="K14" s="80"/>
      <c r="L14" s="80"/>
      <c r="M14" s="81"/>
      <c r="N14" s="18">
        <v>2.25</v>
      </c>
      <c r="O14" s="23">
        <f t="shared" si="1"/>
        <v>22.5</v>
      </c>
      <c r="P14" s="24">
        <f t="shared" si="0"/>
        <v>2.5879999999999996</v>
      </c>
      <c r="Q14" s="24">
        <f t="shared" si="2"/>
        <v>0</v>
      </c>
      <c r="R14" s="8">
        <f t="shared" si="3"/>
        <v>9.9120000000000008</v>
      </c>
      <c r="S14" s="16">
        <f>O14-P14-Q14-$D$10</f>
        <v>9.911999999999999</v>
      </c>
      <c r="T14" s="19">
        <f t="shared" si="5"/>
        <v>0.44053333333333328</v>
      </c>
    </row>
    <row r="15" spans="1:20" ht="18.75" customHeight="1" x14ac:dyDescent="0.35">
      <c r="D15" s="57" t="s">
        <v>5</v>
      </c>
      <c r="E15" s="58"/>
      <c r="F15" s="5">
        <v>5.0000000000000001E-3</v>
      </c>
      <c r="J15" s="80"/>
      <c r="K15" s="80"/>
      <c r="L15" s="80"/>
      <c r="M15" s="81"/>
      <c r="N15" s="18">
        <v>2.5</v>
      </c>
      <c r="O15" s="23">
        <f t="shared" si="1"/>
        <v>25</v>
      </c>
      <c r="P15" s="24">
        <f t="shared" si="0"/>
        <v>2.9379999999999997</v>
      </c>
      <c r="Q15" s="24">
        <f t="shared" si="2"/>
        <v>0</v>
      </c>
      <c r="R15" s="8">
        <f t="shared" si="3"/>
        <v>12.062000000000001</v>
      </c>
      <c r="S15" s="16">
        <f t="shared" si="4"/>
        <v>12.062000000000001</v>
      </c>
      <c r="T15" s="19">
        <f t="shared" si="5"/>
        <v>0.48248000000000002</v>
      </c>
    </row>
    <row r="16" spans="1:20" ht="18.75" customHeight="1" x14ac:dyDescent="0.35">
      <c r="D16" s="48" t="s">
        <v>6</v>
      </c>
      <c r="E16" s="56"/>
      <c r="F16" s="5">
        <v>0.05</v>
      </c>
      <c r="J16" s="80"/>
      <c r="K16" s="80"/>
      <c r="L16" s="80"/>
      <c r="M16" s="81"/>
      <c r="N16" s="20">
        <v>2.75</v>
      </c>
      <c r="O16" s="23">
        <f t="shared" si="1"/>
        <v>27.5</v>
      </c>
      <c r="P16" s="24">
        <f t="shared" si="0"/>
        <v>3.2879999999999998</v>
      </c>
      <c r="Q16" s="24">
        <f t="shared" si="2"/>
        <v>0</v>
      </c>
      <c r="R16" s="8">
        <f t="shared" si="3"/>
        <v>14.212</v>
      </c>
      <c r="S16" s="16">
        <f t="shared" si="4"/>
        <v>14.212</v>
      </c>
      <c r="T16" s="21">
        <f t="shared" si="5"/>
        <v>0.51680000000000004</v>
      </c>
    </row>
    <row r="17" spans="3:20" ht="18.75" customHeight="1" x14ac:dyDescent="0.35">
      <c r="D17" s="48" t="s">
        <v>7</v>
      </c>
      <c r="E17" s="56"/>
      <c r="F17" s="5">
        <v>2.5000000000000001E-2</v>
      </c>
      <c r="J17" s="82"/>
      <c r="K17" s="82"/>
      <c r="L17" s="82"/>
      <c r="M17" s="83"/>
      <c r="N17" s="13">
        <v>3</v>
      </c>
      <c r="O17" s="11">
        <f t="shared" si="1"/>
        <v>30</v>
      </c>
      <c r="P17" s="7">
        <f t="shared" si="0"/>
        <v>3.6379999999999995</v>
      </c>
      <c r="Q17" s="7">
        <f t="shared" si="2"/>
        <v>0</v>
      </c>
      <c r="R17" s="8">
        <f t="shared" si="3"/>
        <v>16.362000000000002</v>
      </c>
      <c r="S17" s="8">
        <f t="shared" si="4"/>
        <v>16.362000000000002</v>
      </c>
      <c r="T17" s="10">
        <f t="shared" si="5"/>
        <v>0.54540000000000011</v>
      </c>
    </row>
    <row r="18" spans="3:20" ht="18.75" customHeight="1" x14ac:dyDescent="0.3">
      <c r="D18" s="48" t="s">
        <v>8</v>
      </c>
      <c r="E18" s="56"/>
      <c r="F18" s="5">
        <v>3.8E-3</v>
      </c>
      <c r="J18" s="82"/>
      <c r="K18" s="82"/>
      <c r="L18" s="82"/>
      <c r="M18" s="83"/>
      <c r="N18" s="14">
        <v>3.25</v>
      </c>
      <c r="O18" s="11">
        <f t="shared" si="1"/>
        <v>32.5</v>
      </c>
      <c r="P18" s="7">
        <f t="shared" si="0"/>
        <v>3.988</v>
      </c>
      <c r="Q18" s="7">
        <f t="shared" si="2"/>
        <v>0</v>
      </c>
      <c r="R18" s="8">
        <f t="shared" si="3"/>
        <v>18.512</v>
      </c>
      <c r="S18" s="8">
        <f t="shared" si="4"/>
        <v>18.512</v>
      </c>
      <c r="T18" s="9">
        <f t="shared" si="5"/>
        <v>0.5696</v>
      </c>
    </row>
    <row r="19" spans="3:20" ht="18.75" x14ac:dyDescent="0.3">
      <c r="C19"/>
      <c r="J19" s="82"/>
      <c r="K19" s="82"/>
      <c r="L19" s="82"/>
      <c r="M19" s="83"/>
      <c r="N19" s="14">
        <v>3.5</v>
      </c>
      <c r="O19" s="11">
        <f t="shared" si="1"/>
        <v>35</v>
      </c>
      <c r="P19" s="7">
        <f t="shared" si="0"/>
        <v>4.3380000000000001</v>
      </c>
      <c r="Q19" s="7">
        <f t="shared" si="2"/>
        <v>0</v>
      </c>
      <c r="R19" s="8">
        <f t="shared" si="3"/>
        <v>20.661999999999999</v>
      </c>
      <c r="S19" s="8">
        <f t="shared" si="4"/>
        <v>20.661999999999999</v>
      </c>
      <c r="T19" s="9">
        <f t="shared" si="5"/>
        <v>0.59034285714285717</v>
      </c>
    </row>
    <row r="20" spans="3:20" ht="23.25" x14ac:dyDescent="0.35">
      <c r="D20" s="45" t="s">
        <v>9</v>
      </c>
      <c r="E20" s="46"/>
      <c r="F20" s="47"/>
      <c r="J20" s="82"/>
      <c r="K20" s="82"/>
      <c r="L20" s="82"/>
      <c r="M20" s="83"/>
      <c r="N20" s="14">
        <v>3.75</v>
      </c>
      <c r="O20" s="11">
        <f t="shared" si="1"/>
        <v>37.5</v>
      </c>
      <c r="P20" s="7">
        <f t="shared" si="0"/>
        <v>4.6880000000000006</v>
      </c>
      <c r="Q20" s="7">
        <f t="shared" si="2"/>
        <v>0</v>
      </c>
      <c r="R20" s="8">
        <f t="shared" si="3"/>
        <v>22.811999999999998</v>
      </c>
      <c r="S20" s="8">
        <f t="shared" si="4"/>
        <v>22.811999999999998</v>
      </c>
      <c r="T20" s="9">
        <f t="shared" si="5"/>
        <v>0.60831999999999997</v>
      </c>
    </row>
    <row r="21" spans="3:20" ht="18.75" x14ac:dyDescent="0.3">
      <c r="D21" s="48" t="s">
        <v>10</v>
      </c>
      <c r="E21" s="49"/>
      <c r="F21" s="4">
        <v>0</v>
      </c>
      <c r="J21" s="82"/>
      <c r="K21" s="82"/>
      <c r="L21" s="82"/>
      <c r="M21" s="83"/>
      <c r="N21" s="14">
        <v>4</v>
      </c>
      <c r="O21" s="11">
        <f t="shared" si="1"/>
        <v>40</v>
      </c>
      <c r="P21" s="7">
        <f t="shared" si="0"/>
        <v>5.0380000000000003</v>
      </c>
      <c r="Q21" s="7">
        <f t="shared" si="2"/>
        <v>0</v>
      </c>
      <c r="R21" s="8">
        <f t="shared" si="3"/>
        <v>24.962</v>
      </c>
      <c r="S21" s="8">
        <f t="shared" si="4"/>
        <v>24.962000000000003</v>
      </c>
      <c r="T21" s="9">
        <f t="shared" si="5"/>
        <v>0.6240500000000001</v>
      </c>
    </row>
  </sheetData>
  <mergeCells count="20">
    <mergeCell ref="D20:F20"/>
    <mergeCell ref="D21:E21"/>
    <mergeCell ref="N8:T8"/>
    <mergeCell ref="D13:F13"/>
    <mergeCell ref="D14:E14"/>
    <mergeCell ref="D15:E15"/>
    <mergeCell ref="D16:E16"/>
    <mergeCell ref="D17:E17"/>
    <mergeCell ref="D18:E18"/>
    <mergeCell ref="B8:F8"/>
    <mergeCell ref="D9:E9"/>
    <mergeCell ref="D10:E10"/>
    <mergeCell ref="J10:M12"/>
    <mergeCell ref="J13:M16"/>
    <mergeCell ref="J17:M21"/>
    <mergeCell ref="A3:C3"/>
    <mergeCell ref="A4:C4"/>
    <mergeCell ref="A5:C5"/>
    <mergeCell ref="D1:H4"/>
    <mergeCell ref="D5:H5"/>
  </mergeCells>
  <conditionalFormatting sqref="S10:T21">
    <cfRule type="cellIs" dxfId="5" priority="4" operator="greaterThan">
      <formula>0</formula>
    </cfRule>
    <cfRule type="cellIs" dxfId="4" priority="5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E1A4E-F882-4914-93E6-BA0891432FE1}">
  <dimension ref="A1:O7"/>
  <sheetViews>
    <sheetView tabSelected="1" topLeftCell="B1" zoomScaleNormal="100" workbookViewId="0">
      <selection activeCell="C2" sqref="C2:D2"/>
    </sheetView>
  </sheetViews>
  <sheetFormatPr defaultRowHeight="15" x14ac:dyDescent="0.25"/>
  <cols>
    <col min="1" max="1" width="9.140625" style="1"/>
    <col min="2" max="2" width="12" style="1" customWidth="1"/>
    <col min="3" max="5" width="9.140625" style="1"/>
    <col min="6" max="6" width="37.140625" style="1" bestFit="1" customWidth="1"/>
    <col min="7" max="7" width="27.5703125" style="1" customWidth="1"/>
    <col min="8" max="8" width="14.85546875" style="1" bestFit="1" customWidth="1"/>
    <col min="9" max="9" width="27.5703125" style="1" bestFit="1" customWidth="1"/>
    <col min="10" max="10" width="27.5703125" style="1" customWidth="1"/>
    <col min="11" max="11" width="16.28515625" style="1" bestFit="1" customWidth="1"/>
    <col min="12" max="12" width="27.5703125" style="1" bestFit="1" customWidth="1"/>
    <col min="13" max="13" width="27.5703125" style="1" customWidth="1"/>
    <col min="14" max="16384" width="9.140625" style="1"/>
  </cols>
  <sheetData>
    <row r="1" spans="1:15" ht="32.25" customHeight="1" x14ac:dyDescent="0.25">
      <c r="C1" s="66" t="s">
        <v>22</v>
      </c>
      <c r="D1" s="67"/>
      <c r="E1" s="29"/>
      <c r="F1" s="70" t="s">
        <v>21</v>
      </c>
      <c r="G1" s="70"/>
      <c r="H1" s="70"/>
      <c r="I1" s="70"/>
      <c r="J1" s="70"/>
      <c r="K1" s="70"/>
      <c r="L1" s="70"/>
      <c r="M1" s="70"/>
      <c r="N1" s="70"/>
      <c r="O1" s="71"/>
    </row>
    <row r="2" spans="1:15" ht="32.25" customHeight="1" x14ac:dyDescent="0.25">
      <c r="A2" s="74" t="s">
        <v>26</v>
      </c>
      <c r="B2" s="75"/>
      <c r="C2" s="68">
        <v>4</v>
      </c>
      <c r="D2" s="69"/>
      <c r="E2" s="30"/>
      <c r="F2" s="34" t="s">
        <v>23</v>
      </c>
      <c r="G2" s="25" t="s">
        <v>25</v>
      </c>
      <c r="H2" s="25" t="s">
        <v>15</v>
      </c>
      <c r="I2" s="25" t="s">
        <v>23</v>
      </c>
      <c r="J2" s="25" t="s">
        <v>25</v>
      </c>
      <c r="K2" s="25" t="s">
        <v>15</v>
      </c>
      <c r="L2" s="25" t="s">
        <v>23</v>
      </c>
      <c r="M2" s="25" t="s">
        <v>25</v>
      </c>
      <c r="N2" s="73" t="s">
        <v>20</v>
      </c>
      <c r="O2" s="73"/>
    </row>
    <row r="3" spans="1:15" ht="18.75" x14ac:dyDescent="0.25">
      <c r="C3" s="76" t="s">
        <v>24</v>
      </c>
      <c r="D3" s="77"/>
      <c r="E3" s="31"/>
      <c r="F3" s="26">
        <v>25</v>
      </c>
      <c r="G3" s="33">
        <f>F3*$C$4</f>
        <v>1000</v>
      </c>
      <c r="H3" s="27">
        <f>VLOOKUP($C$2,'Precificação do Seu Produto'!$N$10:$S$21,6)*F3</f>
        <v>624.05000000000007</v>
      </c>
      <c r="I3" s="26">
        <v>100</v>
      </c>
      <c r="J3" s="33">
        <f>I3*$C$4</f>
        <v>4000</v>
      </c>
      <c r="K3" s="27">
        <f>VLOOKUP($C$2,'Precificação do Seu Produto'!$N$10:$S$21,6)*I3</f>
        <v>2496.2000000000003</v>
      </c>
      <c r="L3" s="26">
        <v>500</v>
      </c>
      <c r="M3" s="33">
        <f>L3*$C$4</f>
        <v>20000</v>
      </c>
      <c r="N3" s="72">
        <f>VLOOKUP($C$2,'Precificação do Seu Produto'!$N$10:$S$21,6)*L3</f>
        <v>12481.000000000002</v>
      </c>
      <c r="O3" s="72">
        <f>VLOOKUP($C$2,'Precificação do Seu Produto'!$N$10:$S$21,6)*N3</f>
        <v>311550.72200000007</v>
      </c>
    </row>
    <row r="4" spans="1:15" ht="18.75" x14ac:dyDescent="0.25">
      <c r="C4" s="78">
        <f>VLOOKUP(C2,'Precificação do Seu Produto'!N10:O21,2,)</f>
        <v>40</v>
      </c>
      <c r="D4" s="79"/>
      <c r="E4" s="32"/>
      <c r="F4" s="26">
        <v>50</v>
      </c>
      <c r="G4" s="33">
        <f>F4*$C$4</f>
        <v>2000</v>
      </c>
      <c r="H4" s="27">
        <f>VLOOKUP($C$2,'Precificação do Seu Produto'!$N$10:$S$21,6)*F4</f>
        <v>1248.1000000000001</v>
      </c>
      <c r="I4" s="26">
        <v>250</v>
      </c>
      <c r="J4" s="33">
        <f>I4*$C$4</f>
        <v>10000</v>
      </c>
      <c r="K4" s="27">
        <f>VLOOKUP($C$2,'Precificação do Seu Produto'!$N$10:$S$21,6)*I4</f>
        <v>6240.5000000000009</v>
      </c>
      <c r="L4" s="28">
        <v>1000</v>
      </c>
      <c r="M4" s="33">
        <f>L4*$C$4</f>
        <v>40000</v>
      </c>
      <c r="N4" s="72">
        <f>VLOOKUP($C$2,'Precificação do Seu Produto'!$N$10:$S$21,6)*L4</f>
        <v>24962.000000000004</v>
      </c>
      <c r="O4" s="72">
        <f>VLOOKUP($C$2,'Precificação do Seu Produto'!$N$10:$S$21,6)*N4</f>
        <v>623101.44400000013</v>
      </c>
    </row>
    <row r="7" spans="1:15" ht="18.75" customHeight="1" x14ac:dyDescent="0.25"/>
  </sheetData>
  <mergeCells count="9">
    <mergeCell ref="C1:D1"/>
    <mergeCell ref="C2:D2"/>
    <mergeCell ref="F1:O1"/>
    <mergeCell ref="N3:O3"/>
    <mergeCell ref="N2:O2"/>
    <mergeCell ref="A2:B2"/>
    <mergeCell ref="C3:D3"/>
    <mergeCell ref="C4:D4"/>
    <mergeCell ref="N4:O4"/>
  </mergeCells>
  <conditionalFormatting sqref="C2">
    <cfRule type="cellIs" dxfId="3" priority="2" operator="greaterThan">
      <formula>2.9</formula>
    </cfRule>
    <cfRule type="cellIs" dxfId="2" priority="3" operator="between">
      <formula>2</formula>
      <formula>2.75</formula>
    </cfRule>
    <cfRule type="cellIs" dxfId="1" priority="4" operator="lessThan">
      <formula>1.9</formula>
    </cfRule>
  </conditionalFormatting>
  <conditionalFormatting sqref="G10">
    <cfRule type="cellIs" dxfId="0" priority="1" operator="lessThan">
      <formula>0</formula>
    </cfRule>
  </conditionalFormatting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2D2A881-8C4A-4F6A-A928-FC1DBEC200A1}">
          <x14:formula1>
            <xm:f>'Precificação do Seu Produto'!$N$10:$N$21</xm:f>
          </x14:formula1>
          <xm:sqref>C2:E2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Precificação do Seu Produto</vt:lpstr>
      <vt:lpstr>Projeção Mensal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Ribeiro</dc:creator>
  <cp:lastModifiedBy>Artur Ribeiro</cp:lastModifiedBy>
  <dcterms:created xsi:type="dcterms:W3CDTF">2021-05-21T15:09:51Z</dcterms:created>
  <dcterms:modified xsi:type="dcterms:W3CDTF">2021-09-01T12:03:25Z</dcterms:modified>
</cp:coreProperties>
</file>