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"/>
    </mc:Choice>
  </mc:AlternateContent>
  <xr:revisionPtr revIDLastSave="0" documentId="13_ncr:1_{B556A5C1-6AAA-4FC8-BF30-4A28C2C0BA4A}" xr6:coauthVersionLast="47" xr6:coauthVersionMax="47" xr10:uidLastSave="{00000000-0000-0000-0000-000000000000}"/>
  <bookViews>
    <workbookView xWindow="3270" yWindow="720" windowWidth="20445" windowHeight="14880" xr2:uid="{00000000-000D-0000-FFFF-FFFF00000000}"/>
  </bookViews>
  <sheets>
    <sheet name="OFICIA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26" i="1"/>
  <c r="M25" i="1"/>
  <c r="M24" i="1"/>
  <c r="K20" i="1"/>
  <c r="E17" i="1"/>
  <c r="B22" i="1"/>
  <c r="B25" i="1" s="1"/>
  <c r="E19" i="1"/>
  <c r="E20" i="1"/>
  <c r="E25" i="1"/>
  <c r="M34" i="1" l="1"/>
  <c r="E18" i="1"/>
  <c r="E24" i="1" s="1"/>
  <c r="E22" i="1" l="1"/>
  <c r="E34" i="1"/>
  <c r="E35" i="1" s="1"/>
  <c r="B24" i="1"/>
  <c r="B23" i="1" s="1"/>
  <c r="B33" i="1"/>
  <c r="B32" i="1" s="1"/>
  <c r="E33" i="1" l="1"/>
  <c r="E32" i="1" s="1"/>
  <c r="E27" i="1"/>
  <c r="H32" i="1" s="1"/>
  <c r="B34" i="1"/>
  <c r="B35" i="1" s="1"/>
  <c r="B27" i="1"/>
  <c r="B28" i="1" s="1"/>
  <c r="B26" i="1"/>
  <c r="E28" i="1" l="1"/>
  <c r="E23" i="1"/>
  <c r="E26" i="1"/>
  <c r="H22" i="1" l="1"/>
  <c r="H33" i="1" s="1"/>
  <c r="H24" i="1" l="1"/>
  <c r="H25" i="1"/>
  <c r="H23" i="1" l="1"/>
  <c r="H34" i="1"/>
  <c r="H26" i="1"/>
  <c r="H27" i="1"/>
  <c r="H28" i="1" l="1"/>
  <c r="H35" i="1"/>
</calcChain>
</file>

<file path=xl/sharedStrings.xml><?xml version="1.0" encoding="utf-8"?>
<sst xmlns="http://schemas.openxmlformats.org/spreadsheetml/2006/main" count="93" uniqueCount="61">
  <si>
    <t>CPS ATUAL</t>
  </si>
  <si>
    <t>QUEBRA PAGAMENTO</t>
  </si>
  <si>
    <t>CPA IDEAL</t>
  </si>
  <si>
    <t>VERBA MENSAL</t>
  </si>
  <si>
    <t>ROAS DESEJADO</t>
  </si>
  <si>
    <t>CENÁRIO ATUAL</t>
  </si>
  <si>
    <t>CENÁRIO DESEJADO</t>
  </si>
  <si>
    <t>VALOR INVESTIMENTO ATUAL</t>
  </si>
  <si>
    <t>TICKET MÉDIO ATUAL</t>
  </si>
  <si>
    <t>TX CONVERSÃO ATUAL</t>
  </si>
  <si>
    <t>CPA ATUAL</t>
  </si>
  <si>
    <t>PEDIDOS / MÊS ATUAL</t>
  </si>
  <si>
    <t>INVESTIMENTO NECESSÁRIO</t>
  </si>
  <si>
    <t>FATURAMENTO REAL</t>
  </si>
  <si>
    <t>FATURAMENTO CAPTADO</t>
  </si>
  <si>
    <t>ROAS REAL</t>
  </si>
  <si>
    <t>FATURAMENTO DESEJADO</t>
  </si>
  <si>
    <t>ROAS BRUTO</t>
  </si>
  <si>
    <t>VISITAS IDEAIS</t>
  </si>
  <si>
    <t>PEDIDOS / MÊS IDEAL</t>
  </si>
  <si>
    <t>CENÁRIO IDEAL</t>
  </si>
  <si>
    <t>VISITAS DIÁRIAS</t>
  </si>
  <si>
    <t>PEDIDOS DIÁRIOS</t>
  </si>
  <si>
    <t>FATURAMENTO DIÁRIO</t>
  </si>
  <si>
    <t>FATURAMENTO BRUTO</t>
  </si>
  <si>
    <t>INVESTIMENTO DIÁRIO</t>
  </si>
  <si>
    <t>CPS IDEAL</t>
  </si>
  <si>
    <t>T.M IDEAL</t>
  </si>
  <si>
    <t>TX CONVERSÃO IDEAL</t>
  </si>
  <si>
    <t xml:space="preserve">% DE PAGAMENTO ATUAL </t>
  </si>
  <si>
    <t>VISITAS ATUAIS</t>
  </si>
  <si>
    <t>ROAS BRUTO ATUAL</t>
  </si>
  <si>
    <t>ROAS REAL ATUAL</t>
  </si>
  <si>
    <t>ATUAL</t>
  </si>
  <si>
    <t>DESEJADO</t>
  </si>
  <si>
    <t>IDEAL</t>
  </si>
  <si>
    <t>CÉLULAS VERDE</t>
  </si>
  <si>
    <t>PREENCHA OS DADOS</t>
  </si>
  <si>
    <t>CÉLULAS EM AZUL</t>
  </si>
  <si>
    <t>AUTOMÁTICO</t>
  </si>
  <si>
    <t>TUTORIAL</t>
  </si>
  <si>
    <t>Quanto Investiu Último Mês</t>
  </si>
  <si>
    <t>Qual Ticket do Último Mês</t>
  </si>
  <si>
    <t>Qual Taxa de Conversão do Último Mês</t>
  </si>
  <si>
    <t>Qual % de Pedidos Pagos</t>
  </si>
  <si>
    <t>Encontre o Faturamento do Mês pelo CPS</t>
  </si>
  <si>
    <t xml:space="preserve">Quanto deseja Faturar </t>
  </si>
  <si>
    <t>Qual verba deseja aplicar para faturar o Desejado? ( Cenário Ideal )</t>
  </si>
  <si>
    <t>Encontre o CPS Ideal analisando o Faturamento Desejado</t>
  </si>
  <si>
    <t>Encontre o Ticket Médio ideal analisando o Faturamento Desejado</t>
  </si>
  <si>
    <t>Encontre a Taxa de Conversão ideal analisando o Faturamento Desejado</t>
  </si>
  <si>
    <t>Encontre a Quebra de Pagamento ideal analisando o Faturamento Desejado</t>
  </si>
  <si>
    <t>CÉLULAS EM LARANJA</t>
  </si>
  <si>
    <t>RESULTADO DESCOBERTO</t>
  </si>
  <si>
    <t>conversao</t>
  </si>
  <si>
    <t>cart</t>
  </si>
  <si>
    <t>view content</t>
  </si>
  <si>
    <t>DATA</t>
  </si>
  <si>
    <t>INVEST</t>
  </si>
  <si>
    <t>FAT</t>
  </si>
  <si>
    <t>ROAS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</si>
</sst>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44" fontId="4" fillId="0" borderId="0" xfId="0" applyNumberFormat="1" applyFont="1" applyFill="1" applyAlignment="1">
      <alignment horizontal="center" vertical="center"/>
    </xf>
    <xf numFmtId="44" fontId="4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 vertical="center"/>
    </xf>
    <xf numFmtId="44" fontId="4" fillId="0" borderId="0" xfId="1" applyFont="1" applyFill="1" applyAlignment="1">
      <alignment horizontal="center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/>
    </xf>
    <xf numFmtId="44" fontId="4" fillId="0" borderId="1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0" borderId="1" xfId="2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4" fontId="4" fillId="3" borderId="1" xfId="1" applyNumberFormat="1" applyFont="1" applyFill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10" fontId="4" fillId="0" borderId="1" xfId="2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44" fontId="0" fillId="0" borderId="0" xfId="1" applyFont="1"/>
    <xf numFmtId="44" fontId="1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" fontId="0" fillId="0" borderId="0" xfId="0" applyNumberFormat="1"/>
    <xf numFmtId="0" fontId="1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Medium9"/>
  <colors>
    <mruColors>
      <color rgb="FFFF9997"/>
      <color rgb="FFFF69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69272</xdr:colOff>
      <xdr:row>0</xdr:row>
      <xdr:rowOff>0</xdr:rowOff>
    </xdr:from>
    <xdr:to>
      <xdr:col>5</xdr:col>
      <xdr:colOff>34637</xdr:colOff>
      <xdr:row>1</xdr:row>
      <xdr:rowOff>2167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CE4A03-998B-4F13-8242-C3F21B935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3840" y="0"/>
          <a:ext cx="3610842" cy="1095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9882420-9127-4885-B2E9-2DFD676CE4B3}">
  <we:reference id="wa104380711" version="1.0.0.2" store="pt-BR" storeType="OMEX"/>
  <we:alternateReferences>
    <we:reference id="WA104380711" version="1.0.0.2" store="WA104380711" storeType="OMEX"/>
  </we:alternateReferences>
  <we:properties>
    <we:property name="example_template_4f2ec" value="&quot;{\&quot;type\&quot;:\&quot;report\&quot;,\&quot;adAccountIDs\&quot;:[\&quot;360043909\&quot;],\&quot;accountStatusMap\&quot;:{},\&quot;campaignIDs\&quot;:{},\&quot;selectedTimeRange\&quot;:{\&quot;interval\&quot;:null,\&quot;preset\&quot;:\&quot;last_30d\&quot;},\&quot;version\&quot;:4,\&quot;lastModifiedTime\&quot;:1636222561828,\&quot;reportSpec\&quot;:{\&quot;id\&quot;:\&quot;-1\&quot;,\&quot;name\&quot;:\&quot;example template\&quot;,\&quot;builtin_column_set\&quot;:\&quot;PERFORMANCE\&quot;,\&quot;normalized_filter\&quot;:[{\&quot;field\&quot;:\&quot;campaign_group.delivery_info\&quot;,\&quot;operator\&quot;:\&quot;IN\&quot;,\&quot;value\&quot;:[\&quot;active\&quot;,\&quot;completed\&quot;,\&quot;inactive\&quot;,\&quot;limited\&quot;,\&quot;not_delivering\&quot;,\&quot;not_published\&quot;,\&quot;pending_review\&quot;,\&quot;recently_completed\&quot;,\&quot;recently_rejected\&quot;,\&quot;rejected\&quot;,\&quot;scheduled\&quot;]},{\&quot;field\&quot;:\&quot;campaign_group.impressions\&quot;,\&quot;operator\&quot;:\&quot;GREATER_THAN\&quot;,\&quot;value\&quot;:\&quot;0\&quot;}],\&quot;user_filter\&quot;:[{\&quot;field\&quot;:\&quot;impressions\&quot;,\&quot;operator\&quot;:\&quot;GREATER_THAN\&quot;,\&quot;value\&quot;:\&quot;0\&quot;}],\&quot;sort\&quot;:[{\&quot;field\&quot;:\&quot;delivery_info\&quot;,\&quot;direction\&quot;:1},{\&quot;field\&quot;:\&quot;spent\&quot;,\&quot;direction\&quot;:-1},{\&quot;field\&quot;:\&quot;stop_time\&quot;,\&quot;direction\&quot;:-1},{\&quot;field\&quot;:\&quot;start_time\&quot;,\&quot;direction\&quot;:-1}],\&quot;breakdowns\&quot;:[\&quot;age\&quot;],\&quot;insights_section\&quot;:{\&quot;section\&quot;:\&quot;performance\&quot;,\&quot;subsection\&quot;:\&quot;results\&quot;},\&quot;level\&quot;:\&quot;campaign_group\&quot;,\&quot;date_preset\&quot;:\&quot;last_30d\&quot;,\&quot;format_version\&quot;:8,\&quot;creation_source\&quot;:\&quot;adsExcelAddin\&quot;,\&quot;is_shared_unread\&quot;:false},\&quot;jobID\&quot;:\&quot;799912d38a6f484a:2\&quot;}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44"/>
  <sheetViews>
    <sheetView tabSelected="1" topLeftCell="A12" zoomScale="95" zoomScaleNormal="95" workbookViewId="0">
      <selection activeCell="B19" sqref="B19"/>
    </sheetView>
  </sheetViews>
  <sheetFormatPr defaultColWidth="8.85546875" defaultRowHeight="15" x14ac:dyDescent="0.25"/>
  <cols>
    <col min="1" max="1" width="35" bestFit="1" customWidth="1"/>
    <col min="2" max="2" width="31.5703125" style="1" customWidth="1"/>
    <col min="3" max="3" width="3.5703125" style="1" customWidth="1"/>
    <col min="4" max="4" width="33.28515625" style="2" bestFit="1" customWidth="1"/>
    <col min="5" max="5" width="21.42578125" style="3" bestFit="1" customWidth="1"/>
    <col min="6" max="6" width="3.5703125" customWidth="1"/>
    <col min="7" max="7" width="30.7109375" bestFit="1" customWidth="1"/>
    <col min="8" max="8" width="22.42578125" bestFit="1" customWidth="1"/>
    <col min="10" max="10" width="13.85546875" customWidth="1"/>
    <col min="11" max="11" width="9.5703125" bestFit="1" customWidth="1"/>
  </cols>
  <sheetData>
    <row r="1" spans="1:11" ht="86.25" customHeight="1" x14ac:dyDescent="0.25">
      <c r="A1" s="66"/>
      <c r="B1" s="66"/>
      <c r="C1" s="66"/>
      <c r="D1" s="66"/>
      <c r="E1" s="66"/>
      <c r="F1" s="66"/>
      <c r="G1" s="66"/>
      <c r="H1" s="66"/>
    </row>
    <row r="2" spans="1:11" s="11" customFormat="1" ht="41.25" customHeight="1" x14ac:dyDescent="0.25">
      <c r="A2" s="69" t="s">
        <v>40</v>
      </c>
      <c r="B2" s="69"/>
      <c r="C2" s="69"/>
      <c r="D2" s="69"/>
      <c r="E2" s="69"/>
      <c r="F2" s="69"/>
      <c r="G2" s="69"/>
      <c r="H2" s="69"/>
    </row>
    <row r="3" spans="1:11" ht="19.5" customHeight="1" x14ac:dyDescent="0.3">
      <c r="A3" s="53" t="s">
        <v>5</v>
      </c>
      <c r="B3" s="53"/>
      <c r="C3" s="70"/>
      <c r="D3" s="53" t="s">
        <v>6</v>
      </c>
      <c r="E3" s="53"/>
      <c r="F3" s="70"/>
      <c r="G3" s="53" t="s">
        <v>20</v>
      </c>
      <c r="H3" s="53"/>
    </row>
    <row r="4" spans="1:11" ht="60" x14ac:dyDescent="0.25">
      <c r="A4" s="14" t="s">
        <v>7</v>
      </c>
      <c r="B4" s="41" t="s">
        <v>41</v>
      </c>
      <c r="C4" s="70"/>
      <c r="D4" s="14" t="s">
        <v>16</v>
      </c>
      <c r="E4" s="42" t="s">
        <v>46</v>
      </c>
      <c r="F4" s="70"/>
      <c r="G4" s="14" t="s">
        <v>3</v>
      </c>
      <c r="H4" s="41" t="s">
        <v>47</v>
      </c>
    </row>
    <row r="5" spans="1:11" ht="45" x14ac:dyDescent="0.25">
      <c r="A5" s="14" t="s">
        <v>0</v>
      </c>
      <c r="B5" s="41" t="s">
        <v>45</v>
      </c>
      <c r="C5" s="70"/>
      <c r="D5" s="70"/>
      <c r="E5" s="70"/>
      <c r="F5" s="70"/>
      <c r="G5" s="14" t="s">
        <v>26</v>
      </c>
      <c r="H5" s="41" t="s">
        <v>48</v>
      </c>
    </row>
    <row r="6" spans="1:11" ht="60" x14ac:dyDescent="0.25">
      <c r="A6" s="14" t="s">
        <v>8</v>
      </c>
      <c r="B6" s="41" t="s">
        <v>42</v>
      </c>
      <c r="C6" s="70"/>
      <c r="D6" s="70"/>
      <c r="E6" s="70"/>
      <c r="F6" s="70"/>
      <c r="G6" s="14" t="s">
        <v>27</v>
      </c>
      <c r="H6" s="41" t="s">
        <v>49</v>
      </c>
    </row>
    <row r="7" spans="1:11" ht="60" x14ac:dyDescent="0.25">
      <c r="A7" s="39" t="s">
        <v>9</v>
      </c>
      <c r="B7" s="41" t="s">
        <v>43</v>
      </c>
      <c r="C7" s="70"/>
      <c r="D7" s="70"/>
      <c r="E7" s="70"/>
      <c r="F7" s="70"/>
      <c r="G7" s="14" t="s">
        <v>28</v>
      </c>
      <c r="H7" s="41" t="s">
        <v>50</v>
      </c>
    </row>
    <row r="8" spans="1:11" ht="19.5" customHeight="1" x14ac:dyDescent="0.25">
      <c r="A8" s="17" t="s">
        <v>29</v>
      </c>
      <c r="B8" s="41" t="s">
        <v>44</v>
      </c>
      <c r="C8" s="70"/>
      <c r="D8" s="70"/>
      <c r="E8" s="70"/>
      <c r="F8" s="70"/>
      <c r="G8" s="14" t="s">
        <v>1</v>
      </c>
      <c r="H8" s="41" t="s">
        <v>51</v>
      </c>
    </row>
    <row r="9" spans="1:11" s="11" customFormat="1" ht="19.5" customHeight="1" x14ac:dyDescent="0.25">
      <c r="A9" s="71"/>
      <c r="B9" s="71"/>
      <c r="C9" s="71"/>
      <c r="D9" s="71"/>
      <c r="E9" s="71"/>
      <c r="F9" s="71"/>
      <c r="G9" s="71"/>
      <c r="H9" s="71"/>
    </row>
    <row r="10" spans="1:11" ht="26.25" x14ac:dyDescent="0.4">
      <c r="A10" s="67" t="s">
        <v>36</v>
      </c>
      <c r="B10" s="67"/>
      <c r="C10" s="67"/>
      <c r="D10" s="67"/>
      <c r="E10" s="65" t="s">
        <v>37</v>
      </c>
      <c r="F10" s="65"/>
      <c r="G10" s="65"/>
      <c r="H10" s="65"/>
    </row>
    <row r="11" spans="1:11" ht="26.25" x14ac:dyDescent="0.4">
      <c r="A11" s="68" t="s">
        <v>38</v>
      </c>
      <c r="B11" s="68"/>
      <c r="C11" s="68"/>
      <c r="D11" s="68"/>
      <c r="E11" s="65" t="s">
        <v>39</v>
      </c>
      <c r="F11" s="65"/>
      <c r="G11" s="65"/>
      <c r="H11" s="65"/>
    </row>
    <row r="12" spans="1:11" ht="26.25" x14ac:dyDescent="0.4">
      <c r="A12" s="43"/>
      <c r="B12" s="43" t="s">
        <v>52</v>
      </c>
      <c r="C12" s="43"/>
      <c r="D12" s="43"/>
      <c r="E12" s="65" t="s">
        <v>53</v>
      </c>
      <c r="F12" s="65"/>
      <c r="G12" s="65"/>
      <c r="H12" s="65"/>
    </row>
    <row r="13" spans="1:11" x14ac:dyDescent="0.25">
      <c r="A13" s="58"/>
      <c r="B13" s="58"/>
      <c r="C13" s="58"/>
      <c r="D13" s="58"/>
      <c r="E13" s="58"/>
      <c r="F13" s="58"/>
      <c r="G13" s="58"/>
      <c r="H13" s="58"/>
    </row>
    <row r="14" spans="1:11" ht="18.75" x14ac:dyDescent="0.3">
      <c r="A14" s="53" t="s">
        <v>5</v>
      </c>
      <c r="B14" s="53"/>
      <c r="D14" s="53" t="s">
        <v>6</v>
      </c>
      <c r="E14" s="53"/>
      <c r="G14" s="53" t="s">
        <v>20</v>
      </c>
      <c r="H14" s="53"/>
    </row>
    <row r="15" spans="1:11" x14ac:dyDescent="0.25">
      <c r="A15" s="58"/>
      <c r="B15" s="58"/>
      <c r="C15" s="58"/>
      <c r="D15" s="58"/>
      <c r="E15" s="58"/>
      <c r="F15" s="58"/>
      <c r="G15" s="58"/>
      <c r="H15" s="58"/>
    </row>
    <row r="16" spans="1:11" ht="37.5" x14ac:dyDescent="0.25">
      <c r="A16" s="14" t="s">
        <v>7</v>
      </c>
      <c r="B16" s="15">
        <v>1626</v>
      </c>
      <c r="C16" s="59"/>
      <c r="D16" s="14" t="s">
        <v>16</v>
      </c>
      <c r="E16" s="15">
        <v>100000</v>
      </c>
      <c r="F16" s="60"/>
      <c r="G16" s="45" t="s">
        <v>3</v>
      </c>
      <c r="H16" s="16">
        <v>15000</v>
      </c>
      <c r="K16" s="50">
        <v>0.27</v>
      </c>
    </row>
    <row r="17" spans="1:14" ht="18.75" x14ac:dyDescent="0.25">
      <c r="A17" s="14" t="s">
        <v>0</v>
      </c>
      <c r="B17" s="16">
        <v>0.75</v>
      </c>
      <c r="C17" s="59"/>
      <c r="D17" s="21" t="s">
        <v>0</v>
      </c>
      <c r="E17" s="24">
        <f>B17</f>
        <v>0.75</v>
      </c>
      <c r="F17" s="60"/>
      <c r="G17" s="14" t="s">
        <v>26</v>
      </c>
      <c r="H17" s="16">
        <v>0.22</v>
      </c>
      <c r="J17" s="46" t="s">
        <v>54</v>
      </c>
      <c r="K17" s="48">
        <v>0.27</v>
      </c>
    </row>
    <row r="18" spans="1:14" ht="18.75" x14ac:dyDescent="0.25">
      <c r="A18" s="14" t="s">
        <v>8</v>
      </c>
      <c r="B18" s="15">
        <v>230</v>
      </c>
      <c r="C18" s="59"/>
      <c r="D18" s="21" t="s">
        <v>8</v>
      </c>
      <c r="E18" s="15">
        <f>B18</f>
        <v>230</v>
      </c>
      <c r="F18" s="60"/>
      <c r="G18" s="14" t="s">
        <v>27</v>
      </c>
      <c r="H18" s="15">
        <v>230</v>
      </c>
      <c r="J18" s="46" t="s">
        <v>55</v>
      </c>
      <c r="K18" s="48">
        <v>0.19</v>
      </c>
    </row>
    <row r="19" spans="1:14" ht="18.75" x14ac:dyDescent="0.25">
      <c r="A19" s="39" t="s">
        <v>9</v>
      </c>
      <c r="B19" s="40">
        <v>6.0000000000000001E-3</v>
      </c>
      <c r="C19" s="59"/>
      <c r="D19" s="21" t="s">
        <v>9</v>
      </c>
      <c r="E19" s="40">
        <f>B19</f>
        <v>6.0000000000000001E-3</v>
      </c>
      <c r="F19" s="60"/>
      <c r="G19" s="14" t="s">
        <v>28</v>
      </c>
      <c r="H19" s="44">
        <v>8.0999999999999996E-3</v>
      </c>
      <c r="J19" s="46" t="s">
        <v>56</v>
      </c>
      <c r="K19" s="48">
        <v>0.12</v>
      </c>
    </row>
    <row r="20" spans="1:14" ht="18.75" x14ac:dyDescent="0.25">
      <c r="A20" s="17" t="s">
        <v>29</v>
      </c>
      <c r="B20" s="18">
        <v>0.8</v>
      </c>
      <c r="C20" s="59"/>
      <c r="D20" s="19" t="s">
        <v>29</v>
      </c>
      <c r="E20" s="18">
        <f>B20</f>
        <v>0.8</v>
      </c>
      <c r="F20" s="60"/>
      <c r="G20" s="14" t="s">
        <v>1</v>
      </c>
      <c r="H20" s="18">
        <v>0.8</v>
      </c>
      <c r="J20" s="46"/>
      <c r="K20" s="49">
        <f>AVERAGE(K17:K19)</f>
        <v>0.19333333333333336</v>
      </c>
    </row>
    <row r="21" spans="1:14" x14ac:dyDescent="0.25">
      <c r="C21" s="59"/>
      <c r="F21" s="60"/>
      <c r="J21" s="46"/>
    </row>
    <row r="22" spans="1:14" ht="18.75" x14ac:dyDescent="0.25">
      <c r="A22" s="19" t="s">
        <v>30</v>
      </c>
      <c r="B22" s="20">
        <f>B16/B17</f>
        <v>2168</v>
      </c>
      <c r="C22" s="59"/>
      <c r="D22" s="19" t="s">
        <v>18</v>
      </c>
      <c r="E22" s="34">
        <f>E24/E19</f>
        <v>90579.710144927536</v>
      </c>
      <c r="F22" s="60"/>
      <c r="G22" s="19" t="s">
        <v>18</v>
      </c>
      <c r="H22" s="23">
        <f>H16/H17</f>
        <v>68181.818181818177</v>
      </c>
      <c r="J22" s="46"/>
    </row>
    <row r="23" spans="1:14" ht="18.75" x14ac:dyDescent="0.25">
      <c r="A23" s="21" t="s">
        <v>10</v>
      </c>
      <c r="B23" s="22">
        <f>B16/B24</f>
        <v>124.99999999999999</v>
      </c>
      <c r="C23" s="59"/>
      <c r="D23" s="21" t="s">
        <v>2</v>
      </c>
      <c r="E23" s="35">
        <f>E27/E24</f>
        <v>124.99999999999999</v>
      </c>
      <c r="F23" s="60"/>
      <c r="G23" s="19" t="s">
        <v>2</v>
      </c>
      <c r="H23" s="15">
        <f>H16/H24</f>
        <v>27.160493827160494</v>
      </c>
      <c r="J23" s="47" t="s">
        <v>57</v>
      </c>
      <c r="K23" s="47" t="s">
        <v>58</v>
      </c>
      <c r="L23" s="47" t="s">
        <v>59</v>
      </c>
      <c r="M23" s="47" t="s">
        <v>60</v>
      </c>
      <c r="N23" s="47"/>
    </row>
    <row r="24" spans="1:14" ht="18.75" x14ac:dyDescent="0.25">
      <c r="A24" s="19" t="s">
        <v>11</v>
      </c>
      <c r="B24" s="23">
        <f>B22*B19</f>
        <v>13.008000000000001</v>
      </c>
      <c r="C24" s="59"/>
      <c r="D24" s="19" t="s">
        <v>19</v>
      </c>
      <c r="E24" s="34">
        <f>E25/E18</f>
        <v>543.47826086956525</v>
      </c>
      <c r="F24" s="60"/>
      <c r="G24" s="19" t="s">
        <v>19</v>
      </c>
      <c r="H24" s="23">
        <f>H22*H19</f>
        <v>552.27272727272725</v>
      </c>
      <c r="J24" s="51">
        <v>44516</v>
      </c>
      <c r="K24">
        <v>500</v>
      </c>
      <c r="L24">
        <v>3300</v>
      </c>
      <c r="M24">
        <f>L24/K24</f>
        <v>6.6</v>
      </c>
    </row>
    <row r="25" spans="1:14" ht="18.75" x14ac:dyDescent="0.25">
      <c r="A25" s="19" t="s">
        <v>14</v>
      </c>
      <c r="B25" s="24">
        <f>(B22*B19)*B18</f>
        <v>2991.84</v>
      </c>
      <c r="C25" s="59"/>
      <c r="D25" s="21" t="s">
        <v>14</v>
      </c>
      <c r="E25" s="22">
        <f>E16/B20</f>
        <v>125000</v>
      </c>
      <c r="F25" s="60"/>
      <c r="G25" s="21" t="s">
        <v>24</v>
      </c>
      <c r="H25" s="22">
        <f>H22*H19*H18</f>
        <v>127022.72727272726</v>
      </c>
      <c r="J25" s="51">
        <v>44517</v>
      </c>
      <c r="K25">
        <v>500</v>
      </c>
      <c r="L25">
        <v>2100</v>
      </c>
      <c r="M25">
        <f>L25/K25</f>
        <v>4.2</v>
      </c>
    </row>
    <row r="26" spans="1:14" ht="18.75" x14ac:dyDescent="0.25">
      <c r="A26" s="19" t="s">
        <v>31</v>
      </c>
      <c r="B26" s="25">
        <f>B25/B16</f>
        <v>1.84</v>
      </c>
      <c r="C26" s="59"/>
      <c r="D26" s="19" t="s">
        <v>17</v>
      </c>
      <c r="E26" s="34">
        <f>E25/E27</f>
        <v>1.84</v>
      </c>
      <c r="F26" s="60"/>
      <c r="G26" s="21" t="s">
        <v>17</v>
      </c>
      <c r="H26" s="29">
        <f>H25/H16</f>
        <v>8.4681818181818169</v>
      </c>
      <c r="J26" s="51">
        <v>44518</v>
      </c>
      <c r="K26">
        <v>500</v>
      </c>
      <c r="L26">
        <v>3000</v>
      </c>
      <c r="M26">
        <f>L26/K26</f>
        <v>6</v>
      </c>
    </row>
    <row r="27" spans="1:14" ht="37.5" x14ac:dyDescent="0.25">
      <c r="A27" s="26" t="s">
        <v>13</v>
      </c>
      <c r="B27" s="27">
        <f>B25*B20</f>
        <v>2393.4720000000002</v>
      </c>
      <c r="C27" s="59"/>
      <c r="D27" s="36" t="s">
        <v>12</v>
      </c>
      <c r="E27" s="37">
        <f>E17*E22</f>
        <v>67934.782608695648</v>
      </c>
      <c r="F27" s="60"/>
      <c r="G27" s="36" t="s">
        <v>16</v>
      </c>
      <c r="H27" s="38">
        <f>H25*H20</f>
        <v>101618.18181818182</v>
      </c>
      <c r="J27" s="51">
        <v>44519</v>
      </c>
      <c r="K27">
        <v>500</v>
      </c>
      <c r="L27">
        <v>4000</v>
      </c>
      <c r="M27">
        <f>L27/K27</f>
        <v>8</v>
      </c>
    </row>
    <row r="28" spans="1:14" ht="18.75" x14ac:dyDescent="0.25">
      <c r="A28" s="19" t="s">
        <v>32</v>
      </c>
      <c r="B28" s="23">
        <f>B27/B16</f>
        <v>1.4720000000000002</v>
      </c>
      <c r="C28" s="59"/>
      <c r="D28" s="19" t="s">
        <v>4</v>
      </c>
      <c r="E28" s="34">
        <f>E16/E27</f>
        <v>1.472</v>
      </c>
      <c r="F28" s="60"/>
      <c r="G28" s="19" t="s">
        <v>15</v>
      </c>
      <c r="H28" s="23">
        <f>H27/H16</f>
        <v>6.7745454545454553</v>
      </c>
    </row>
    <row r="29" spans="1:14" x14ac:dyDescent="0.25">
      <c r="A29" s="61"/>
      <c r="B29" s="61"/>
      <c r="C29" s="59"/>
      <c r="D29" s="62"/>
      <c r="E29" s="62"/>
      <c r="F29" s="60"/>
      <c r="G29" s="63"/>
      <c r="H29" s="63"/>
    </row>
    <row r="30" spans="1:14" ht="23.25" x14ac:dyDescent="0.25">
      <c r="A30" s="64" t="s">
        <v>33</v>
      </c>
      <c r="B30" s="64"/>
      <c r="C30" s="59"/>
      <c r="D30" s="56" t="s">
        <v>34</v>
      </c>
      <c r="E30" s="56"/>
      <c r="F30" s="60"/>
      <c r="G30" s="56" t="s">
        <v>35</v>
      </c>
      <c r="H30" s="56"/>
    </row>
    <row r="31" spans="1:14" x14ac:dyDescent="0.25">
      <c r="A31" s="54"/>
      <c r="B31" s="54"/>
      <c r="C31" s="59"/>
      <c r="D31" s="55"/>
      <c r="E31" s="55"/>
      <c r="F31" s="60"/>
      <c r="G31" s="57"/>
      <c r="H31" s="57"/>
    </row>
    <row r="32" spans="1:14" ht="18.75" x14ac:dyDescent="0.25">
      <c r="A32" s="30" t="s">
        <v>25</v>
      </c>
      <c r="B32" s="31">
        <f>B33*B17</f>
        <v>54.2</v>
      </c>
      <c r="C32" s="59"/>
      <c r="D32" s="28" t="s">
        <v>25</v>
      </c>
      <c r="E32" s="15">
        <f>E33*E17</f>
        <v>2264.4927536231885</v>
      </c>
      <c r="F32" s="60"/>
      <c r="G32" s="28" t="s">
        <v>25</v>
      </c>
      <c r="H32" s="15">
        <f>H16/30</f>
        <v>500</v>
      </c>
    </row>
    <row r="33" spans="1:13" ht="18.75" x14ac:dyDescent="0.25">
      <c r="A33" s="30" t="s">
        <v>21</v>
      </c>
      <c r="B33" s="32">
        <f>B22/30</f>
        <v>72.266666666666666</v>
      </c>
      <c r="C33" s="59"/>
      <c r="D33" s="28" t="s">
        <v>21</v>
      </c>
      <c r="E33" s="23">
        <f>E22/30</f>
        <v>3019.3236714975847</v>
      </c>
      <c r="F33" s="60"/>
      <c r="G33" s="28" t="s">
        <v>21</v>
      </c>
      <c r="H33" s="23">
        <f>H22/30</f>
        <v>2272.7272727272725</v>
      </c>
    </row>
    <row r="34" spans="1:13" ht="21" x14ac:dyDescent="0.25">
      <c r="A34" s="30" t="s">
        <v>22</v>
      </c>
      <c r="B34" s="33">
        <f>B24/30</f>
        <v>0.43360000000000004</v>
      </c>
      <c r="C34" s="59"/>
      <c r="D34" s="28" t="s">
        <v>22</v>
      </c>
      <c r="E34" s="29">
        <f>E24/30</f>
        <v>18.115942028985508</v>
      </c>
      <c r="F34" s="60"/>
      <c r="G34" s="28" t="s">
        <v>22</v>
      </c>
      <c r="H34" s="29">
        <f>H24/30</f>
        <v>18.40909090909091</v>
      </c>
      <c r="M34" s="52">
        <f>AVERAGE(M24:M33)</f>
        <v>6.2</v>
      </c>
    </row>
    <row r="35" spans="1:13" ht="18.75" x14ac:dyDescent="0.25">
      <c r="A35" s="30" t="s">
        <v>23</v>
      </c>
      <c r="B35" s="31">
        <f>B34*B18</f>
        <v>99.728000000000009</v>
      </c>
      <c r="C35" s="59"/>
      <c r="D35" s="28" t="s">
        <v>23</v>
      </c>
      <c r="E35" s="15">
        <f>E34*E18</f>
        <v>4166.666666666667</v>
      </c>
      <c r="F35" s="60"/>
      <c r="G35" s="28" t="s">
        <v>23</v>
      </c>
      <c r="H35" s="15">
        <f>H27/30</f>
        <v>3387.2727272727275</v>
      </c>
    </row>
    <row r="36" spans="1:13" x14ac:dyDescent="0.25">
      <c r="G36" s="11"/>
      <c r="H36" s="11"/>
    </row>
    <row r="37" spans="1:13" x14ac:dyDescent="0.25">
      <c r="E37" s="4"/>
      <c r="G37" s="11"/>
      <c r="H37" s="11"/>
    </row>
    <row r="38" spans="1:13" ht="18.75" x14ac:dyDescent="0.25">
      <c r="G38" s="12"/>
      <c r="H38" s="6"/>
    </row>
    <row r="39" spans="1:13" ht="18.75" x14ac:dyDescent="0.3">
      <c r="G39" s="5"/>
      <c r="H39" s="10"/>
    </row>
    <row r="40" spans="1:13" ht="18.75" x14ac:dyDescent="0.3">
      <c r="G40" s="8"/>
      <c r="H40" s="7"/>
    </row>
    <row r="41" spans="1:13" ht="18.75" x14ac:dyDescent="0.3">
      <c r="G41" s="8"/>
      <c r="H41" s="9"/>
    </row>
    <row r="42" spans="1:13" ht="18.75" x14ac:dyDescent="0.3">
      <c r="G42" s="8"/>
      <c r="H42" s="13"/>
    </row>
    <row r="43" spans="1:13" ht="18.75" x14ac:dyDescent="0.3">
      <c r="G43" s="8"/>
      <c r="H43" s="7"/>
    </row>
    <row r="44" spans="1:13" x14ac:dyDescent="0.25">
      <c r="G44" s="11"/>
      <c r="H44" s="11"/>
    </row>
  </sheetData>
  <sheetProtection formatColumns="0" formatRows="0" insertColumns="0" insertRows="0" insertHyperlinks="0" deleteColumns="0" deleteRows="0" sort="0" autoFilter="0" pivotTables="0"/>
  <mergeCells count="30">
    <mergeCell ref="E12:H12"/>
    <mergeCell ref="A13:H13"/>
    <mergeCell ref="A1:H1"/>
    <mergeCell ref="A10:D10"/>
    <mergeCell ref="E10:H10"/>
    <mergeCell ref="A11:D11"/>
    <mergeCell ref="E11:H11"/>
    <mergeCell ref="A3:B3"/>
    <mergeCell ref="D3:E3"/>
    <mergeCell ref="G3:H3"/>
    <mergeCell ref="A2:H2"/>
    <mergeCell ref="D5:E8"/>
    <mergeCell ref="C3:C8"/>
    <mergeCell ref="A9:H9"/>
    <mergeCell ref="F3:F8"/>
    <mergeCell ref="A14:B14"/>
    <mergeCell ref="D14:E14"/>
    <mergeCell ref="G14:H14"/>
    <mergeCell ref="A31:B31"/>
    <mergeCell ref="D31:E31"/>
    <mergeCell ref="D30:E30"/>
    <mergeCell ref="G30:H30"/>
    <mergeCell ref="G31:H31"/>
    <mergeCell ref="A15:H15"/>
    <mergeCell ref="C16:C35"/>
    <mergeCell ref="F16:F35"/>
    <mergeCell ref="A29:B29"/>
    <mergeCell ref="D29:E29"/>
    <mergeCell ref="G29:H29"/>
    <mergeCell ref="A30:B30"/>
  </mergeCells>
  <conditionalFormatting sqref="H27">
    <cfRule type="colorScale" priority="1">
      <colorScale>
        <cfvo type="min"/>
        <cfvo type="num" val="$E$16"/>
        <color rgb="FFFF9997"/>
        <color theme="9" tint="0.39997558519241921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OFICIAL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Diego</cp:lastModifiedBy>
  <cp:revision/>
  <dcterms:created xsi:type="dcterms:W3CDTF">2021-10-12T00:11:00Z</dcterms:created>
  <dcterms:modified xsi:type="dcterms:W3CDTF">2021-11-17T21:41:53Z</dcterms:modified>
  <cp:category/>
  <cp:contentStatus/>
</cp:coreProperties>
</file>