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go\Desktop\DATAB-Excel-Basico-Avancado\15. Ferramentas de Dados\"/>
    </mc:Choice>
  </mc:AlternateContent>
  <xr:revisionPtr revIDLastSave="0" documentId="13_ncr:1_{311E6C2A-7295-4802-BEF4-89C6CEF369B5}" xr6:coauthVersionLast="47" xr6:coauthVersionMax="47" xr10:uidLastSave="{00000000-0000-0000-0000-000000000000}"/>
  <bookViews>
    <workbookView xWindow="-28920" yWindow="-120" windowWidth="29040" windowHeight="15720" xr2:uid="{6DF1425F-2BB3-47E2-A57B-8F4FE3526A08}"/>
  </bookViews>
  <sheets>
    <sheet name="Atingir Meta" sheetId="1" r:id="rId1"/>
    <sheet name="Atingir Meta (2)" sheetId="5" r:id="rId2"/>
    <sheet name="Cenários" sheetId="2" r:id="rId3"/>
    <sheet name="Tabela de Dados" sheetId="3" r:id="rId4"/>
  </sheets>
  <definedNames>
    <definedName name="solver_adj" localSheetId="1" hidden="1">'Atingir Meta (2)'!$C$13</definedName>
    <definedName name="solver_cvg" localSheetId="1" hidden="1">0.0001</definedName>
    <definedName name="solver_drv" localSheetId="1" hidden="1">2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lhs1" localSheetId="1" hidden="1">'Atingir Meta (2)'!$C$13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1</definedName>
    <definedName name="solver_nwt" localSheetId="1" hidden="1">1</definedName>
    <definedName name="solver_opt" localSheetId="1" hidden="1">'Atingir Meta (2)'!$C$14</definedName>
    <definedName name="solver_pre" localSheetId="1" hidden="1">0.000001</definedName>
    <definedName name="solver_rbv" localSheetId="1" hidden="1">2</definedName>
    <definedName name="solver_rel1" localSheetId="1" hidden="1">1</definedName>
    <definedName name="solver_rhs1" localSheetId="1" hidden="1">100</definedName>
    <definedName name="solver_rlx" localSheetId="1" hidden="1">2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70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3" l="1"/>
  <c r="C15" i="1"/>
  <c r="C16" i="1"/>
  <c r="D10" i="3" l="1"/>
  <c r="D11" i="3" s="1"/>
  <c r="H7" i="3"/>
  <c r="C17" i="1"/>
  <c r="C12" i="2"/>
  <c r="C13" i="2" s="1"/>
  <c r="C14" i="5" l="1"/>
  <c r="N12" i="2"/>
  <c r="N14" i="2" s="1"/>
  <c r="M12" i="2"/>
  <c r="M14" i="2" s="1"/>
  <c r="L12" i="2"/>
  <c r="L14" i="2" s="1"/>
  <c r="K12" i="2"/>
  <c r="K14" i="2" s="1"/>
  <c r="J12" i="2"/>
  <c r="J14" i="2" s="1"/>
  <c r="I12" i="2"/>
  <c r="I14" i="2" s="1"/>
  <c r="H12" i="2"/>
  <c r="H14" i="2" s="1"/>
  <c r="G12" i="2"/>
  <c r="G14" i="2" s="1"/>
  <c r="F12" i="2"/>
  <c r="F13" i="2" s="1"/>
  <c r="E12" i="2"/>
  <c r="E14" i="2" s="1"/>
  <c r="D12" i="2"/>
  <c r="D14" i="2" s="1"/>
  <c r="N13" i="2" l="1"/>
  <c r="N16" i="2" s="1"/>
  <c r="C15" i="2"/>
  <c r="C16" i="2"/>
  <c r="F15" i="2"/>
  <c r="F16" i="2"/>
  <c r="M13" i="2"/>
  <c r="D13" i="2"/>
  <c r="F14" i="2"/>
  <c r="G13" i="2"/>
  <c r="H13" i="2"/>
  <c r="E13" i="2"/>
  <c r="I13" i="2"/>
  <c r="C14" i="2"/>
  <c r="J13" i="2"/>
  <c r="K13" i="2"/>
  <c r="L13" i="2"/>
  <c r="C19" i="2" l="1"/>
  <c r="N15" i="2"/>
  <c r="N17" i="2" s="1"/>
  <c r="F17" i="2"/>
  <c r="C17" i="2"/>
  <c r="L16" i="2"/>
  <c r="L15" i="2"/>
  <c r="M15" i="2"/>
  <c r="M16" i="2"/>
  <c r="J16" i="2"/>
  <c r="J15" i="2"/>
  <c r="I16" i="2"/>
  <c r="I15" i="2"/>
  <c r="E16" i="2"/>
  <c r="E15" i="2"/>
  <c r="H16" i="2"/>
  <c r="H15" i="2"/>
  <c r="G16" i="2"/>
  <c r="G15" i="2"/>
  <c r="D15" i="2"/>
  <c r="D16" i="2"/>
  <c r="K16" i="2"/>
  <c r="K15" i="2"/>
  <c r="K17" i="2" l="1"/>
  <c r="E17" i="2"/>
  <c r="L17" i="2"/>
  <c r="M17" i="2"/>
  <c r="H17" i="2"/>
  <c r="G17" i="2"/>
  <c r="J17" i="2"/>
  <c r="I17" i="2"/>
  <c r="D17" i="2"/>
  <c r="C20" i="2" l="1"/>
  <c r="C21" i="2" s="1"/>
</calcChain>
</file>

<file path=xl/sharedStrings.xml><?xml version="1.0" encoding="utf-8"?>
<sst xmlns="http://schemas.openxmlformats.org/spreadsheetml/2006/main" count="52" uniqueCount="46">
  <si>
    <t>Lucro Final</t>
  </si>
  <si>
    <t>Custo Comercial</t>
  </si>
  <si>
    <t>Custo Administrativo</t>
  </si>
  <si>
    <t>Custo Produto</t>
  </si>
  <si>
    <t>Custo Frete</t>
  </si>
  <si>
    <t>Preço Produto</t>
  </si>
  <si>
    <t>Cálculo</t>
  </si>
  <si>
    <t>Quantidade</t>
  </si>
  <si>
    <t>Preço Unitário</t>
  </si>
  <si>
    <t>Custo Unitário</t>
  </si>
  <si>
    <t>Frete</t>
  </si>
  <si>
    <t>Sazonalidade</t>
  </si>
  <si>
    <t>Meses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</si>
  <si>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</si>
  <si>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</si>
  <si>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</si>
  <si>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</si>
  <si>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</si>
  <si>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</si>
  <si>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</si>
  <si>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</si>
  <si>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</si>
  <si>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</si>
  <si>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</si>
  <si>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</si>
  <si>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Receita Bruta</t>
  </si>
  <si>
    <t>Custo</t>
  </si>
  <si>
    <t>Impostos</t>
  </si>
  <si>
    <t>Lucro</t>
  </si>
  <si>
    <t>Receita Total</t>
  </si>
  <si>
    <t>Lucro Total</t>
  </si>
  <si>
    <t>Percentual Lucro</t>
  </si>
  <si>
    <t>Prova 1</t>
  </si>
  <si>
    <t>Prova 2</t>
  </si>
  <si>
    <t>Prova 3</t>
  </si>
  <si>
    <t>Prova 4</t>
  </si>
  <si>
    <t>Resultado Final</t>
  </si>
  <si>
    <t>Qual deve ser o preço do produto para ter um lucro final de R$ 960?</t>
  </si>
  <si>
    <t>Qtde</t>
  </si>
  <si>
    <t>Receita</t>
  </si>
  <si>
    <t>Base de Cáclulo</t>
  </si>
  <si>
    <t>VARIAÇÃO DE QTDE</t>
  </si>
  <si>
    <t>VARIAÇÃO DE CUSTO</t>
  </si>
  <si>
    <t>Imposto</t>
  </si>
  <si>
    <t>Comissão</t>
  </si>
  <si>
    <t>Qual deve ser a nota mínima da Prova 4 para ter uma média de 75?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</si>
</sst>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&quot;R$&quot;* #,##0.00_-;\-&quot;R$&quot;* #,##0.00_-;_-&quot;R$&quot;* &quot;-&quot;??_-;_-@_-"/>
    <numFmt numFmtId="166" formatCode="_-&quot;R$&quot;* #,##0_-;\-&quot;R$&quot;* #,##0_-;_-&quot;R$&quot;* &quot;-&quot;??_-;_-@_-"/>
    <numFmt numFmtId="167" formatCode="0.0%"/>
    <numFmt numFmtId="168" formatCode="_-&quot;R$&quot;\ * #,##0_-;\-&quot;R$&quot;\ * #,##0_-;_-&quot;R$&quot;\ * &quot;-&quot;??_-;_-@_-"/>
    <numFmt numFmtId="169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Segoe UI"/>
      <family val="2"/>
    </font>
    <font>
      <sz val="10"/>
      <color theme="0"/>
      <name val="Segoe U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0" fontId="0" fillId="0" borderId="0" xfId="0" applyFont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44" fontId="2" fillId="3" borderId="0" xfId="1" applyFont="1" applyFill="1"/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" fontId="2" fillId="3" borderId="0" xfId="1" applyNumberFormat="1" applyFont="1" applyFill="1"/>
    <xf numFmtId="1" fontId="0" fillId="0" borderId="0" xfId="1" applyNumberFormat="1" applyFont="1"/>
    <xf numFmtId="0" fontId="0" fillId="0" borderId="0" xfId="0" applyFont="1"/>
    <xf numFmtId="0" fontId="0" fillId="3" borderId="0" xfId="0" applyFont="1" applyFill="1"/>
    <xf numFmtId="0" fontId="0" fillId="3" borderId="0" xfId="0" applyFill="1"/>
    <xf numFmtId="168" fontId="0" fillId="0" borderId="0" xfId="1" applyNumberFormat="1" applyFont="1"/>
    <xf numFmtId="44" fontId="0" fillId="0" borderId="0" xfId="1" applyNumberFormat="1" applyFont="1"/>
    <xf numFmtId="168" fontId="0" fillId="3" borderId="0" xfId="1" applyNumberFormat="1" applyFont="1" applyFill="1"/>
    <xf numFmtId="44" fontId="6" fillId="2" borderId="0" xfId="1" applyFont="1" applyFill="1"/>
    <xf numFmtId="164" fontId="0" fillId="0" borderId="0" xfId="2" applyNumberFormat="1" applyFont="1"/>
    <xf numFmtId="164" fontId="6" fillId="2" borderId="0" xfId="2" applyNumberFormat="1" applyFont="1" applyFill="1"/>
    <xf numFmtId="9" fontId="0" fillId="0" borderId="0" xfId="0" applyNumberFormat="1" applyFont="1"/>
    <xf numFmtId="0" fontId="5" fillId="2" borderId="0" xfId="0" applyFont="1" applyFill="1" applyAlignment="1">
      <alignment vertical="center"/>
    </xf>
    <xf numFmtId="164" fontId="0" fillId="3" borderId="0" xfId="2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165" fontId="0" fillId="3" borderId="0" xfId="4" applyFont="1" applyFill="1" applyAlignment="1">
      <alignment vertical="center"/>
    </xf>
    <xf numFmtId="9" fontId="0" fillId="3" borderId="0" xfId="4" applyNumberFormat="1" applyFont="1" applyFill="1" applyAlignment="1">
      <alignment vertical="center"/>
    </xf>
    <xf numFmtId="9" fontId="2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right" vertical="center"/>
    </xf>
    <xf numFmtId="166" fontId="0" fillId="3" borderId="0" xfId="4" applyNumberFormat="1" applyFont="1" applyFill="1" applyAlignment="1">
      <alignment vertical="center"/>
    </xf>
    <xf numFmtId="166" fontId="0" fillId="3" borderId="0" xfId="0" applyNumberFormat="1" applyFont="1" applyFill="1" applyAlignment="1">
      <alignment vertical="center"/>
    </xf>
    <xf numFmtId="166" fontId="2" fillId="3" borderId="0" xfId="4" applyNumberFormat="1" applyFont="1" applyFill="1" applyAlignment="1">
      <alignment vertical="center"/>
    </xf>
    <xf numFmtId="167" fontId="2" fillId="3" borderId="0" xfId="3" applyNumberFormat="1" applyFont="1" applyFill="1" applyAlignment="1">
      <alignment vertical="center"/>
    </xf>
    <xf numFmtId="0" fontId="8" fillId="0" borderId="0" xfId="5" applyAlignment="1">
      <alignment vertical="center"/>
    </xf>
    <xf numFmtId="9" fontId="0" fillId="3" borderId="0" xfId="3" applyFont="1" applyFill="1" applyAlignment="1">
      <alignment horizontal="left" vertical="center" indent="9"/>
    </xf>
    <xf numFmtId="168" fontId="9" fillId="0" borderId="0" xfId="0" applyNumberFormat="1" applyFont="1"/>
    <xf numFmtId="0" fontId="4" fillId="2" borderId="1" xfId="0" applyFont="1" applyFill="1" applyBorder="1" applyAlignment="1">
      <alignment horizontal="left" vertical="center" indent="2"/>
    </xf>
    <xf numFmtId="9" fontId="0" fillId="3" borderId="0" xfId="3" applyFont="1" applyFill="1" applyAlignment="1">
      <alignment horizontal="left" vertical="center" indent="7"/>
    </xf>
    <xf numFmtId="9" fontId="0" fillId="3" borderId="0" xfId="3" applyFont="1" applyFill="1" applyAlignment="1">
      <alignment horizontal="left" vertical="center" indent="8"/>
    </xf>
    <xf numFmtId="169" fontId="0" fillId="0" borderId="0" xfId="2" applyNumberFormat="1" applyFont="1"/>
    <xf numFmtId="0" fontId="6" fillId="2" borderId="0" xfId="0" applyFont="1" applyFill="1" applyAlignment="1">
      <alignment horizontal="center" vertical="center" textRotation="90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6">
    <cellStyle name="Hiperlink" xfId="5" builtinId="8"/>
    <cellStyle name="Moeda" xfId="1" builtinId="4"/>
    <cellStyle name="Moeda 2" xfId="4" xr:uid="{8B6719B7-F6DB-4EE3-9D79-5E9713CE6DA4}"/>
    <cellStyle name="Normal" xfId="0" builtinId="0"/>
    <cellStyle name="Porcentagem" xfId="3" builtinId="5"/>
    <cellStyle name="Vírgula" xfId="2" builtinId="3"/>
  </cellStyles>
  <dxfs count="0"/>
  <tableStyles count="0" defaultTableStyle="TableStyleMedium2" defaultPivotStyle="PivotStyleLight16"/>
  <colors>
    <mruColors>
      <color rgb="FF124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171451</xdr:colOff>
      <xdr:row>0</xdr:row>
      <xdr:rowOff>155864</xdr:rowOff>
    </xdr:from>
    <xdr:ext cx="3448050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738E5A7-BCA6-4DE6-A7B1-7954CB55EEE3}"/>
            </a:ext>
          </a:extLst>
        </xdr:cNvPr>
        <xdr:cNvSpPr txBox="1"/>
      </xdr:nvSpPr>
      <xdr:spPr>
        <a:xfrm>
          <a:off x="171451" y="155864"/>
          <a:ext cx="3448050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Teste de Hipóteses</a:t>
          </a:r>
        </a:p>
      </xdr:txBody>
    </xdr:sp>
    <xdr:clientData/>
  </xdr:oneCellAnchor>
  <xdr:twoCellAnchor editAs="oneCell">
    <xdr:from>
      <xdr:col>4</xdr:col>
      <xdr:colOff>432955</xdr:colOff>
      <xdr:row>1</xdr:row>
      <xdr:rowOff>81928</xdr:rowOff>
    </xdr:from>
    <xdr:to>
      <xdr:col>6</xdr:col>
      <xdr:colOff>113272</xdr:colOff>
      <xdr:row>3</xdr:row>
      <xdr:rowOff>217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2234319-EA11-4D8E-93C8-4D6CE9B3A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2647" y="272428"/>
          <a:ext cx="1172079" cy="2992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171451</xdr:colOff>
      <xdr:row>0</xdr:row>
      <xdr:rowOff>155864</xdr:rowOff>
    </xdr:from>
    <xdr:ext cx="3448050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99B5A10-8287-47BC-B034-99C6C93A6BD4}"/>
            </a:ext>
          </a:extLst>
        </xdr:cNvPr>
        <xdr:cNvSpPr txBox="1"/>
      </xdr:nvSpPr>
      <xdr:spPr>
        <a:xfrm>
          <a:off x="171451" y="155864"/>
          <a:ext cx="3448050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Teste de Hipóteses</a:t>
          </a:r>
        </a:p>
      </xdr:txBody>
    </xdr:sp>
    <xdr:clientData/>
  </xdr:oneCellAnchor>
  <xdr:twoCellAnchor editAs="oneCell">
    <xdr:from>
      <xdr:col>4</xdr:col>
      <xdr:colOff>533400</xdr:colOff>
      <xdr:row>1</xdr:row>
      <xdr:rowOff>81928</xdr:rowOff>
    </xdr:from>
    <xdr:to>
      <xdr:col>6</xdr:col>
      <xdr:colOff>388764</xdr:colOff>
      <xdr:row>3</xdr:row>
      <xdr:rowOff>217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9BE7FF3-8963-4014-B58E-2B6076869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154" y="263636"/>
          <a:ext cx="1074564" cy="2817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412700</xdr:colOff>
      <xdr:row>0</xdr:row>
      <xdr:rowOff>171451</xdr:rowOff>
    </xdr:from>
    <xdr:to>
      <xdr:col>7</xdr:col>
      <xdr:colOff>906116</xdr:colOff>
      <xdr:row>2</xdr:row>
      <xdr:rowOff>50800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566E4B-90A9-4633-B951-A3A6B274B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650" y="171451"/>
          <a:ext cx="1420516" cy="368299"/>
        </a:xfrm>
        <a:prstGeom prst="rect">
          <a:avLst/>
        </a:prstGeom>
      </xdr:spPr>
    </xdr:pic>
    <xdr:clientData/>
  </xdr:twoCellAnchor>
  <xdr:oneCellAnchor>
    <xdr:from>
      <xdr:col>0</xdr:col>
      <xdr:colOff>142875</xdr:colOff>
      <xdr:row>0</xdr:row>
      <xdr:rowOff>83820</xdr:rowOff>
    </xdr:from>
    <xdr:ext cx="3717941" cy="50174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FCCE5F9-9AD1-4CDC-AF09-A238003A8153}"/>
            </a:ext>
          </a:extLst>
        </xdr:cNvPr>
        <xdr:cNvSpPr txBox="1"/>
      </xdr:nvSpPr>
      <xdr:spPr>
        <a:xfrm>
          <a:off x="142875" y="83820"/>
          <a:ext cx="3717941" cy="501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400" b="1">
              <a:solidFill>
                <a:srgbClr val="12465A"/>
              </a:solidFill>
              <a:latin typeface="Segoe UI "/>
              <a:cs typeface="Segoe UI Light" panose="020B0502040204020203" pitchFamily="34" charset="0"/>
            </a:rPr>
            <a:t>Gerenciador de Cenários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153867</xdr:colOff>
      <xdr:row>0</xdr:row>
      <xdr:rowOff>91387</xdr:rowOff>
    </xdr:from>
    <xdr:ext cx="3448050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63975F4-A15D-43A0-BACC-2FF44617235F}"/>
            </a:ext>
          </a:extLst>
        </xdr:cNvPr>
        <xdr:cNvSpPr txBox="1"/>
      </xdr:nvSpPr>
      <xdr:spPr>
        <a:xfrm>
          <a:off x="153867" y="91387"/>
          <a:ext cx="3448050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Tabela de Dados</a:t>
          </a:r>
        </a:p>
      </xdr:txBody>
    </xdr:sp>
    <xdr:clientData/>
  </xdr:oneCellAnchor>
  <xdr:twoCellAnchor editAs="oneCell">
    <xdr:from>
      <xdr:col>16</xdr:col>
      <xdr:colOff>23446</xdr:colOff>
      <xdr:row>1</xdr:row>
      <xdr:rowOff>64343</xdr:rowOff>
    </xdr:from>
    <xdr:to>
      <xdr:col>17</xdr:col>
      <xdr:colOff>463011</xdr:colOff>
      <xdr:row>2</xdr:row>
      <xdr:rowOff>164340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131C41A-31DB-43E9-8432-6AD30BD87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769" y="246051"/>
          <a:ext cx="1150765" cy="281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A726E-E2C1-41B2-BFC1-8C7F172CFD44}">
  <dimension ref="B6:C17"/>
  <sheetViews>
    <sheetView showGridLines="0" tabSelected="1" zoomScale="130" zoomScaleNormal="130" workbookViewId="0">
      <selection activeCell="C25" sqref="C25"/>
    </sheetView>
  </sheetViews>
  <sheetFormatPr defaultRowHeight="15" x14ac:dyDescent="0.25"/>
  <cols>
    <col min="1" max="1" width="3" customWidth="1"/>
    <col min="2" max="2" width="22.28515625" customWidth="1"/>
    <col min="3" max="3" width="16.5703125" customWidth="1"/>
    <col min="5" max="5" width="12.85546875" bestFit="1" customWidth="1"/>
  </cols>
  <sheetData>
    <row r="6" spans="2:3" x14ac:dyDescent="0.25">
      <c r="B6" t="s">
        <v>37</v>
      </c>
    </row>
    <row r="9" spans="2:3" x14ac:dyDescent="0.25">
      <c r="B9" s="2"/>
      <c r="C9" s="3" t="s">
        <v>6</v>
      </c>
    </row>
    <row r="10" spans="2:3" x14ac:dyDescent="0.25">
      <c r="B10" s="5" t="s">
        <v>5</v>
      </c>
      <c r="C10" s="4"/>
    </row>
    <row r="11" spans="2:3" x14ac:dyDescent="0.25">
      <c r="B11" s="33" t="s">
        <v>4</v>
      </c>
      <c r="C11" s="1">
        <v>-20</v>
      </c>
    </row>
    <row r="12" spans="2:3" x14ac:dyDescent="0.25">
      <c r="B12" s="33" t="s">
        <v>3</v>
      </c>
      <c r="C12" s="1">
        <v>-60</v>
      </c>
    </row>
    <row r="13" spans="2:3" x14ac:dyDescent="0.25">
      <c r="B13" s="33" t="s">
        <v>2</v>
      </c>
      <c r="C13" s="1">
        <v>-20</v>
      </c>
    </row>
    <row r="14" spans="2:3" x14ac:dyDescent="0.25">
      <c r="B14" s="33" t="s">
        <v>1</v>
      </c>
      <c r="C14" s="1">
        <v>-30</v>
      </c>
    </row>
    <row r="15" spans="2:3" x14ac:dyDescent="0.25">
      <c r="B15" s="33" t="s">
        <v>44</v>
      </c>
      <c r="C15" s="1">
        <f>-C10*2%</f>
        <v>0</v>
      </c>
    </row>
    <row r="16" spans="2:3" x14ac:dyDescent="0.25">
      <c r="B16" s="33" t="s">
        <v>43</v>
      </c>
      <c r="C16" s="1">
        <f>-C10*26%</f>
        <v>0</v>
      </c>
    </row>
    <row r="17" spans="2:3" x14ac:dyDescent="0.25">
      <c r="B17" s="5" t="s">
        <v>0</v>
      </c>
      <c r="C17" s="4">
        <f>C10+SUM(C11:C16)</f>
        <v>-130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A01E0-E589-47D4-8D13-C2DBD132E4D7}">
  <dimension ref="B6:C14"/>
  <sheetViews>
    <sheetView showGridLines="0" zoomScale="130" zoomScaleNormal="130" workbookViewId="0">
      <selection activeCell="C25" sqref="C25"/>
    </sheetView>
  </sheetViews>
  <sheetFormatPr defaultRowHeight="15" x14ac:dyDescent="0.25"/>
  <cols>
    <col min="1" max="1" width="3" customWidth="1"/>
    <col min="2" max="2" width="22.28515625" customWidth="1"/>
    <col min="3" max="3" width="16.5703125" customWidth="1"/>
  </cols>
  <sheetData>
    <row r="6" spans="2:3" x14ac:dyDescent="0.25">
      <c r="B6" t="s">
        <v>45</v>
      </c>
    </row>
    <row r="9" spans="2:3" x14ac:dyDescent="0.25">
      <c r="B9" s="2"/>
      <c r="C9" s="3" t="s">
        <v>6</v>
      </c>
    </row>
    <row r="10" spans="2:3" x14ac:dyDescent="0.25">
      <c r="B10" s="6" t="s">
        <v>32</v>
      </c>
      <c r="C10" s="8">
        <v>80</v>
      </c>
    </row>
    <row r="11" spans="2:3" x14ac:dyDescent="0.25">
      <c r="B11" s="6" t="s">
        <v>33</v>
      </c>
      <c r="C11" s="8">
        <v>50</v>
      </c>
    </row>
    <row r="12" spans="2:3" x14ac:dyDescent="0.25">
      <c r="B12" s="6" t="s">
        <v>34</v>
      </c>
      <c r="C12" s="8">
        <v>60</v>
      </c>
    </row>
    <row r="13" spans="2:3" x14ac:dyDescent="0.25">
      <c r="B13" s="6" t="s">
        <v>35</v>
      </c>
      <c r="C13" s="8"/>
    </row>
    <row r="14" spans="2:3" x14ac:dyDescent="0.25">
      <c r="B14" s="5" t="s">
        <v>36</v>
      </c>
      <c r="C14" s="7">
        <f>AVERAGE(C10:C13)</f>
        <v>63.333333333333336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B3F07-230B-492D-9B96-9E502FB4CA37}">
  <dimension ref="B1:P21"/>
  <sheetViews>
    <sheetView showGridLines="0" zoomScale="120" zoomScaleNormal="120" workbookViewId="0">
      <selection activeCell="C19" sqref="C19"/>
    </sheetView>
  </sheetViews>
  <sheetFormatPr defaultColWidth="9.140625" defaultRowHeight="15" x14ac:dyDescent="0.25"/>
  <cols>
    <col min="1" max="1" width="2.85546875" style="9" customWidth="1"/>
    <col min="2" max="2" width="18.7109375" style="9" customWidth="1"/>
    <col min="3" max="14" width="13.5703125" style="9" customWidth="1"/>
    <col min="15" max="16384" width="9.140625" style="9"/>
  </cols>
  <sheetData>
    <row r="1" spans="2:16" ht="14.45" customHeight="1" x14ac:dyDescent="0.25"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2:16" ht="24" customHeight="1" x14ac:dyDescent="0.25"/>
    <row r="3" spans="2:16" ht="30.75" customHeight="1" x14ac:dyDescent="0.25"/>
    <row r="4" spans="2:16" s="21" customFormat="1" ht="18.75" customHeight="1" x14ac:dyDescent="0.25">
      <c r="B4" s="19" t="s">
        <v>7</v>
      </c>
      <c r="C4" s="20">
        <v>1000</v>
      </c>
      <c r="F4" s="30"/>
    </row>
    <row r="5" spans="2:16" s="21" customFormat="1" ht="18.75" customHeight="1" x14ac:dyDescent="0.25">
      <c r="B5" s="19" t="s">
        <v>8</v>
      </c>
      <c r="C5" s="22">
        <v>180</v>
      </c>
    </row>
    <row r="6" spans="2:16" s="21" customFormat="1" ht="18.75" customHeight="1" x14ac:dyDescent="0.25">
      <c r="B6" s="19" t="s">
        <v>9</v>
      </c>
      <c r="C6" s="22">
        <v>14.52</v>
      </c>
    </row>
    <row r="7" spans="2:16" s="21" customFormat="1" ht="18.75" customHeight="1" x14ac:dyDescent="0.25">
      <c r="B7" s="19" t="s">
        <v>10</v>
      </c>
      <c r="C7" s="23">
        <v>0.16</v>
      </c>
    </row>
    <row r="8" spans="2:16" ht="18.75" customHeight="1" x14ac:dyDescent="0.25"/>
    <row r="9" spans="2:16" s="21" customFormat="1" ht="18.75" hidden="1" customHeight="1" x14ac:dyDescent="0.25">
      <c r="B9" s="19" t="s">
        <v>11</v>
      </c>
      <c r="C9" s="34">
        <v>0.05</v>
      </c>
      <c r="D9" s="31">
        <v>7.0000000000000007E-2</v>
      </c>
      <c r="E9" s="31">
        <v>0.09</v>
      </c>
      <c r="F9" s="31">
        <v>0.09</v>
      </c>
      <c r="G9" s="31">
        <v>0.08</v>
      </c>
      <c r="H9" s="31">
        <v>7.0000000000000007E-2</v>
      </c>
      <c r="I9" s="31">
        <v>0.06</v>
      </c>
      <c r="J9" s="35">
        <v>0.1</v>
      </c>
      <c r="K9" s="35">
        <v>0.11</v>
      </c>
      <c r="L9" s="35">
        <v>0.1</v>
      </c>
      <c r="M9" s="31">
        <v>0.09</v>
      </c>
      <c r="N9" s="31">
        <v>0.06</v>
      </c>
      <c r="O9" s="24"/>
    </row>
    <row r="10" spans="2:16" ht="18.75" hidden="1" customHeight="1" x14ac:dyDescent="0.25"/>
    <row r="11" spans="2:16" x14ac:dyDescent="0.25">
      <c r="B11" s="19" t="s">
        <v>12</v>
      </c>
      <c r="C11" s="25" t="s">
        <v>13</v>
      </c>
      <c r="D11" s="25" t="s">
        <v>14</v>
      </c>
      <c r="E11" s="25" t="s">
        <v>15</v>
      </c>
      <c r="F11" s="25" t="s">
        <v>16</v>
      </c>
      <c r="G11" s="25" t="s">
        <v>17</v>
      </c>
      <c r="H11" s="25" t="s">
        <v>18</v>
      </c>
      <c r="I11" s="25" t="s">
        <v>19</v>
      </c>
      <c r="J11" s="25" t="s">
        <v>20</v>
      </c>
      <c r="K11" s="25" t="s">
        <v>21</v>
      </c>
      <c r="L11" s="25" t="s">
        <v>22</v>
      </c>
      <c r="M11" s="25" t="s">
        <v>23</v>
      </c>
      <c r="N11" s="25" t="s">
        <v>24</v>
      </c>
    </row>
    <row r="12" spans="2:16" x14ac:dyDescent="0.25">
      <c r="B12" s="19" t="s">
        <v>7</v>
      </c>
      <c r="C12" s="20">
        <f>$C$4*C9</f>
        <v>50</v>
      </c>
      <c r="D12" s="20">
        <f t="shared" ref="D12:N12" si="0">$C$4*D9</f>
        <v>70</v>
      </c>
      <c r="E12" s="20">
        <f t="shared" si="0"/>
        <v>90</v>
      </c>
      <c r="F12" s="20">
        <f t="shared" si="0"/>
        <v>90</v>
      </c>
      <c r="G12" s="20">
        <f t="shared" si="0"/>
        <v>80</v>
      </c>
      <c r="H12" s="20">
        <f t="shared" si="0"/>
        <v>70</v>
      </c>
      <c r="I12" s="20">
        <f t="shared" si="0"/>
        <v>60</v>
      </c>
      <c r="J12" s="20">
        <f t="shared" si="0"/>
        <v>100</v>
      </c>
      <c r="K12" s="20">
        <f t="shared" si="0"/>
        <v>110</v>
      </c>
      <c r="L12" s="20">
        <f t="shared" si="0"/>
        <v>100</v>
      </c>
      <c r="M12" s="20">
        <f t="shared" si="0"/>
        <v>90</v>
      </c>
      <c r="N12" s="20">
        <f t="shared" si="0"/>
        <v>60</v>
      </c>
    </row>
    <row r="13" spans="2:16" x14ac:dyDescent="0.25">
      <c r="B13" s="19" t="s">
        <v>25</v>
      </c>
      <c r="C13" s="26">
        <f>C12*$C$5</f>
        <v>9000</v>
      </c>
      <c r="D13" s="26">
        <f t="shared" ref="D13:N13" si="1">D12*$C$5</f>
        <v>12600</v>
      </c>
      <c r="E13" s="26">
        <f t="shared" si="1"/>
        <v>16200</v>
      </c>
      <c r="F13" s="26">
        <f t="shared" si="1"/>
        <v>16200</v>
      </c>
      <c r="G13" s="26">
        <f t="shared" si="1"/>
        <v>14400</v>
      </c>
      <c r="H13" s="26">
        <f t="shared" si="1"/>
        <v>12600</v>
      </c>
      <c r="I13" s="26">
        <f t="shared" si="1"/>
        <v>10800</v>
      </c>
      <c r="J13" s="26">
        <f t="shared" si="1"/>
        <v>18000</v>
      </c>
      <c r="K13" s="26">
        <f t="shared" si="1"/>
        <v>19800</v>
      </c>
      <c r="L13" s="26">
        <f t="shared" si="1"/>
        <v>18000</v>
      </c>
      <c r="M13" s="26">
        <f t="shared" si="1"/>
        <v>16200</v>
      </c>
      <c r="N13" s="26">
        <f t="shared" si="1"/>
        <v>10800</v>
      </c>
    </row>
    <row r="14" spans="2:16" x14ac:dyDescent="0.25">
      <c r="B14" s="19" t="s">
        <v>26</v>
      </c>
      <c r="C14" s="26">
        <f>C12*$C$6</f>
        <v>726</v>
      </c>
      <c r="D14" s="26">
        <f t="shared" ref="D14:N14" si="2">D12*$C$6</f>
        <v>1016.4</v>
      </c>
      <c r="E14" s="26">
        <f t="shared" si="2"/>
        <v>1306.8</v>
      </c>
      <c r="F14" s="26">
        <f t="shared" si="2"/>
        <v>1306.8</v>
      </c>
      <c r="G14" s="26">
        <f t="shared" si="2"/>
        <v>1161.5999999999999</v>
      </c>
      <c r="H14" s="26">
        <f t="shared" si="2"/>
        <v>1016.4</v>
      </c>
      <c r="I14" s="26">
        <f t="shared" si="2"/>
        <v>871.19999999999993</v>
      </c>
      <c r="J14" s="26">
        <f t="shared" si="2"/>
        <v>1452</v>
      </c>
      <c r="K14" s="26">
        <f t="shared" si="2"/>
        <v>1597.2</v>
      </c>
      <c r="L14" s="26">
        <f t="shared" si="2"/>
        <v>1452</v>
      </c>
      <c r="M14" s="26">
        <f t="shared" si="2"/>
        <v>1306.8</v>
      </c>
      <c r="N14" s="26">
        <f t="shared" si="2"/>
        <v>871.19999999999993</v>
      </c>
    </row>
    <row r="15" spans="2:16" x14ac:dyDescent="0.25">
      <c r="B15" s="19" t="s">
        <v>10</v>
      </c>
      <c r="C15" s="26">
        <f>C13*$C$7</f>
        <v>1440</v>
      </c>
      <c r="D15" s="26">
        <f t="shared" ref="D15:N15" si="3">D13*$C$7</f>
        <v>2016</v>
      </c>
      <c r="E15" s="26">
        <f t="shared" si="3"/>
        <v>2592</v>
      </c>
      <c r="F15" s="26">
        <f t="shared" si="3"/>
        <v>2592</v>
      </c>
      <c r="G15" s="26">
        <f t="shared" si="3"/>
        <v>2304</v>
      </c>
      <c r="H15" s="26">
        <f t="shared" si="3"/>
        <v>2016</v>
      </c>
      <c r="I15" s="26">
        <f t="shared" si="3"/>
        <v>1728</v>
      </c>
      <c r="J15" s="26">
        <f t="shared" si="3"/>
        <v>2880</v>
      </c>
      <c r="K15" s="26">
        <f t="shared" si="3"/>
        <v>3168</v>
      </c>
      <c r="L15" s="26">
        <f t="shared" si="3"/>
        <v>2880</v>
      </c>
      <c r="M15" s="26">
        <f t="shared" si="3"/>
        <v>2592</v>
      </c>
      <c r="N15" s="26">
        <f t="shared" si="3"/>
        <v>1728</v>
      </c>
    </row>
    <row r="16" spans="2:16" x14ac:dyDescent="0.25">
      <c r="B16" s="19" t="s">
        <v>27</v>
      </c>
      <c r="C16" s="27">
        <f>C13*12%</f>
        <v>1080</v>
      </c>
      <c r="D16" s="27">
        <f t="shared" ref="D16:N16" si="4">D13*12%</f>
        <v>1512</v>
      </c>
      <c r="E16" s="27">
        <f t="shared" si="4"/>
        <v>1944</v>
      </c>
      <c r="F16" s="27">
        <f t="shared" si="4"/>
        <v>1944</v>
      </c>
      <c r="G16" s="27">
        <f t="shared" si="4"/>
        <v>1728</v>
      </c>
      <c r="H16" s="27">
        <f t="shared" si="4"/>
        <v>1512</v>
      </c>
      <c r="I16" s="27">
        <f t="shared" si="4"/>
        <v>1296</v>
      </c>
      <c r="J16" s="27">
        <f t="shared" si="4"/>
        <v>2160</v>
      </c>
      <c r="K16" s="27">
        <f t="shared" si="4"/>
        <v>2376</v>
      </c>
      <c r="L16" s="27">
        <f t="shared" si="4"/>
        <v>2160</v>
      </c>
      <c r="M16" s="27">
        <f t="shared" si="4"/>
        <v>1944</v>
      </c>
      <c r="N16" s="27">
        <f t="shared" si="4"/>
        <v>1296</v>
      </c>
    </row>
    <row r="17" spans="2:14" x14ac:dyDescent="0.25">
      <c r="B17" s="19" t="s">
        <v>28</v>
      </c>
      <c r="C17" s="27">
        <f>C13-(C14+C15+C16)</f>
        <v>5754</v>
      </c>
      <c r="D17" s="27">
        <f t="shared" ref="D17:N17" si="5">D13-(D14+D15+D16)</f>
        <v>8055.6</v>
      </c>
      <c r="E17" s="27">
        <f t="shared" si="5"/>
        <v>10357.200000000001</v>
      </c>
      <c r="F17" s="27">
        <f t="shared" si="5"/>
        <v>10357.200000000001</v>
      </c>
      <c r="G17" s="27">
        <f t="shared" si="5"/>
        <v>9206.4</v>
      </c>
      <c r="H17" s="27">
        <f t="shared" si="5"/>
        <v>8055.6</v>
      </c>
      <c r="I17" s="27">
        <f t="shared" si="5"/>
        <v>6904.8</v>
      </c>
      <c r="J17" s="27">
        <f t="shared" si="5"/>
        <v>11508</v>
      </c>
      <c r="K17" s="27">
        <f t="shared" si="5"/>
        <v>12658.8</v>
      </c>
      <c r="L17" s="27">
        <f t="shared" si="5"/>
        <v>11508</v>
      </c>
      <c r="M17" s="27">
        <f t="shared" si="5"/>
        <v>10357.200000000001</v>
      </c>
      <c r="N17" s="27">
        <f t="shared" si="5"/>
        <v>6904.8</v>
      </c>
    </row>
    <row r="19" spans="2:14" x14ac:dyDescent="0.25">
      <c r="B19" s="19" t="s">
        <v>29</v>
      </c>
      <c r="C19" s="28">
        <f>SUM(C13:N13)</f>
        <v>174600</v>
      </c>
    </row>
    <row r="20" spans="2:14" x14ac:dyDescent="0.25">
      <c r="B20" s="19" t="s">
        <v>30</v>
      </c>
      <c r="C20" s="28">
        <f>SUM(C17:N17)</f>
        <v>111627.6</v>
      </c>
    </row>
    <row r="21" spans="2:14" x14ac:dyDescent="0.25">
      <c r="B21" s="19" t="s">
        <v>31</v>
      </c>
      <c r="C21" s="29">
        <f>C20/C19</f>
        <v>0.63933333333333342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FA5AF-0ADA-475E-964F-4D5650F4D503}">
  <dimension ref="B6:R23"/>
  <sheetViews>
    <sheetView showGridLines="0" zoomScale="120" zoomScaleNormal="120" workbookViewId="0">
      <selection activeCell="J13" sqref="J13"/>
    </sheetView>
  </sheetViews>
  <sheetFormatPr defaultRowHeight="15" x14ac:dyDescent="0.25"/>
  <cols>
    <col min="1" max="1" width="3" customWidth="1"/>
    <col min="2" max="2" width="7.5703125" bestFit="1" customWidth="1"/>
    <col min="3" max="3" width="3.42578125" customWidth="1"/>
    <col min="4" max="4" width="12.42578125" customWidth="1"/>
    <col min="5" max="5" width="9.28515625" bestFit="1" customWidth="1"/>
    <col min="6" max="6" width="9.28515625" customWidth="1"/>
    <col min="7" max="7" width="3.5703125" customWidth="1"/>
    <col min="8" max="8" width="10.42578125" bestFit="1" customWidth="1"/>
    <col min="9" max="11" width="10.140625" bestFit="1" customWidth="1"/>
    <col min="12" max="18" width="10.28515625" bestFit="1" customWidth="1"/>
  </cols>
  <sheetData>
    <row r="6" spans="2:18" x14ac:dyDescent="0.25">
      <c r="B6" s="38" t="s">
        <v>40</v>
      </c>
      <c r="C6" s="38"/>
      <c r="D6" s="38"/>
      <c r="I6" s="39" t="s">
        <v>41</v>
      </c>
      <c r="J6" s="39"/>
      <c r="K6" s="39"/>
      <c r="L6" s="39"/>
      <c r="M6" s="39"/>
      <c r="N6" s="39"/>
      <c r="O6" s="39"/>
      <c r="P6" s="39"/>
      <c r="Q6" s="39"/>
      <c r="R6" s="39"/>
    </row>
    <row r="7" spans="2:18" x14ac:dyDescent="0.25">
      <c r="B7" s="9" t="s">
        <v>38</v>
      </c>
      <c r="D7" s="16">
        <v>1000</v>
      </c>
      <c r="H7" s="32">
        <f>D9-D10</f>
        <v>13780</v>
      </c>
      <c r="I7" s="17">
        <v>200</v>
      </c>
      <c r="J7" s="17">
        <v>400</v>
      </c>
      <c r="K7" s="17">
        <v>600</v>
      </c>
      <c r="L7" s="17">
        <v>800</v>
      </c>
      <c r="M7" s="17">
        <v>1000</v>
      </c>
      <c r="N7" s="17">
        <v>1200</v>
      </c>
      <c r="O7" s="17">
        <v>1400</v>
      </c>
      <c r="P7" s="17">
        <v>1600</v>
      </c>
      <c r="Q7" s="17">
        <v>1800</v>
      </c>
      <c r="R7" s="17">
        <v>2000</v>
      </c>
    </row>
    <row r="8" spans="2:18" x14ac:dyDescent="0.25">
      <c r="B8" s="9" t="s">
        <v>26</v>
      </c>
      <c r="D8" s="13">
        <v>26</v>
      </c>
      <c r="G8" s="37" t="s">
        <v>42</v>
      </c>
      <c r="H8" s="15">
        <v>15</v>
      </c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2:18" x14ac:dyDescent="0.25">
      <c r="B9" s="10" t="s">
        <v>39</v>
      </c>
      <c r="C9" s="11"/>
      <c r="D9" s="14">
        <f>D7*D8</f>
        <v>26000</v>
      </c>
      <c r="G9" s="37"/>
      <c r="H9" s="15">
        <v>16</v>
      </c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2:18" x14ac:dyDescent="0.25">
      <c r="B10" s="9" t="s">
        <v>26</v>
      </c>
      <c r="D10" s="12">
        <f>D9*47%</f>
        <v>12220</v>
      </c>
      <c r="G10" s="37"/>
      <c r="H10" s="15">
        <v>17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2:18" x14ac:dyDescent="0.25">
      <c r="B11" s="10" t="s">
        <v>28</v>
      </c>
      <c r="C11" s="11"/>
      <c r="D11" s="14">
        <f>D9-D10</f>
        <v>13780</v>
      </c>
      <c r="G11" s="37"/>
      <c r="H11" s="15">
        <v>18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2:18" x14ac:dyDescent="0.25">
      <c r="G12" s="37"/>
      <c r="H12" s="15">
        <v>19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2:18" x14ac:dyDescent="0.25">
      <c r="G13" s="37"/>
      <c r="H13" s="15">
        <v>20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2:18" x14ac:dyDescent="0.25">
      <c r="G14" s="37"/>
      <c r="H14" s="15">
        <v>21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2:18" x14ac:dyDescent="0.25">
      <c r="G15" s="37"/>
      <c r="H15" s="15">
        <v>22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2:18" x14ac:dyDescent="0.25">
      <c r="G16" s="37"/>
      <c r="H16" s="15">
        <v>26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7:18" x14ac:dyDescent="0.25">
      <c r="G17" s="37"/>
      <c r="H17" s="15">
        <v>24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7:18" x14ac:dyDescent="0.25">
      <c r="G18" s="37"/>
      <c r="H18" s="15">
        <v>25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7:18" x14ac:dyDescent="0.25">
      <c r="G19" s="37"/>
      <c r="H19" s="15">
        <v>26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7:18" x14ac:dyDescent="0.25">
      <c r="G20" s="37"/>
      <c r="H20" s="15">
        <v>27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7:18" x14ac:dyDescent="0.25">
      <c r="G21" s="37"/>
      <c r="H21" s="15">
        <v>28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7:18" x14ac:dyDescent="0.25">
      <c r="G22" s="37"/>
      <c r="H22" s="15">
        <v>29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7:18" x14ac:dyDescent="0.25">
      <c r="G23" s="37"/>
      <c r="H23" s="15">
        <v>30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</row>
  </sheetData>
  <mergeCells count="3">
    <mergeCell ref="G8:G23"/>
    <mergeCell ref="B6:D6"/>
    <mergeCell ref="I6:R6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92E58D9ED3B84F98D51C55081FF0F4" ma:contentTypeVersion="9" ma:contentTypeDescription="Crie um novo documento." ma:contentTypeScope="" ma:versionID="ec4d129ad26ad68556320f88fd1dda71">
  <xsd:schema xmlns:xsd="http://www.w3.org/2001/XMLSchema" xmlns:xs="http://www.w3.org/2001/XMLSchema" xmlns:p="http://schemas.microsoft.com/office/2006/metadata/properties" xmlns:ns2="649d0b46-fcee-454c-bb42-6d612c616413" targetNamespace="http://schemas.microsoft.com/office/2006/metadata/properties" ma:root="true" ma:fieldsID="445d36417afa39d4739d52482d91980d" ns2:_="">
    <xsd:import namespace="649d0b46-fcee-454c-bb42-6d612c616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d0b46-fcee-454c-bb42-6d612c616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7758F3-420D-4D0D-B431-F049418AAF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4DB9BEA-A7DE-43E6-B17B-BB3DCA6EC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d0b46-fcee-454c-bb42-6d612c616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09F255-178E-4572-9F84-25C5D7BBEA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Atingir Meta</vt:lpstr>
      <vt:lpstr>Atingir Meta (2)</vt:lpstr>
      <vt:lpstr>Cenários</vt:lpstr>
      <vt:lpstr>Tabela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Marge</dc:creator>
  <cp:lastModifiedBy>Lago</cp:lastModifiedBy>
  <dcterms:created xsi:type="dcterms:W3CDTF">2017-10-12T03:03:11Z</dcterms:created>
  <dcterms:modified xsi:type="dcterms:W3CDTF">2022-05-27T02:01:34Z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0x0101007992E58D9ED3B84F98D51C55081FF0F4</vt:lpwstr>
  </property>
</Properties>
</file>