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5520" tabRatio="500"/>
  </bookViews>
  <sheets>
    <sheet name="5. Resumo Operação" sheetId="1" r:id="rId1"/>
    <sheet name="3. Despesas de Importação" sheetId="3" r:id="rId2"/>
  </sheets>
  <externalReferences>
    <externalReference r:id="rId3"/>
  </externalReferences>
  <definedNames>
    <definedName name="taxa">[1]Master!$E$1</definedName>
    <definedName name="total.itens">[1]Master!$D$112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8" i="3" l="1"/>
  <c r="H36" i="3"/>
  <c r="H33" i="1"/>
  <c r="I33" i="1"/>
  <c r="I36" i="3"/>
  <c r="I34" i="1"/>
  <c r="I35" i="1"/>
  <c r="I51" i="1"/>
  <c r="H26" i="1"/>
  <c r="I26" i="1"/>
  <c r="I49" i="1"/>
  <c r="I27" i="1"/>
  <c r="I28" i="1"/>
  <c r="I29" i="1"/>
  <c r="I38" i="1"/>
  <c r="I39" i="1"/>
  <c r="I40" i="1"/>
  <c r="I41" i="1"/>
  <c r="I42" i="1"/>
  <c r="I45" i="1"/>
  <c r="I46" i="1"/>
  <c r="I52" i="1"/>
  <c r="I50" i="1"/>
  <c r="I53" i="1"/>
  <c r="I62" i="1"/>
  <c r="I56" i="1"/>
  <c r="I57" i="1"/>
  <c r="I58" i="1"/>
  <c r="H34" i="1"/>
  <c r="H35" i="1"/>
  <c r="H29" i="1"/>
  <c r="I24" i="1"/>
  <c r="I59" i="1"/>
  <c r="E60" i="1"/>
  <c r="G58" i="1"/>
  <c r="G57" i="1"/>
  <c r="G56" i="1"/>
  <c r="G53" i="1"/>
  <c r="G52" i="1"/>
  <c r="G51" i="1"/>
  <c r="G50" i="1"/>
  <c r="G49" i="1"/>
  <c r="G46" i="1"/>
  <c r="H42" i="1"/>
  <c r="G42" i="1"/>
</calcChain>
</file>

<file path=xl/sharedStrings.xml><?xml version="1.0" encoding="utf-8"?>
<sst xmlns="http://schemas.openxmlformats.org/spreadsheetml/2006/main" count="138" uniqueCount="101">
  <si>
    <t>Telefone do Contato</t>
  </si>
  <si>
    <t xml:space="preserve">Data: </t>
  </si>
  <si>
    <t>No. Invoice:</t>
  </si>
  <si>
    <t>Incoterm:</t>
  </si>
  <si>
    <t xml:space="preserve">Porto Origem: </t>
  </si>
  <si>
    <t xml:space="preserve">Porto Destino: </t>
  </si>
  <si>
    <t xml:space="preserve">Agente Cargas: </t>
  </si>
  <si>
    <t>Versão</t>
  </si>
  <si>
    <t>%</t>
  </si>
  <si>
    <t>USD</t>
  </si>
  <si>
    <t>BRL</t>
  </si>
  <si>
    <t>Taxa Cambial</t>
  </si>
  <si>
    <t>(Tx Siscomex, Armazenagem, ARFMM, Desembaraço Aduaneiro…)</t>
  </si>
  <si>
    <t>II - Imposto Importação</t>
  </si>
  <si>
    <t>IPI - Imposto Produto Industrializado</t>
  </si>
  <si>
    <t>PIS - Programa Integração Social</t>
  </si>
  <si>
    <t>Cofins - Contrib. Financ. Seguridade Social</t>
  </si>
  <si>
    <t>Valor dos produtos</t>
  </si>
  <si>
    <t>Valor do Frete e Seguro</t>
  </si>
  <si>
    <t>Valor das Despesas</t>
  </si>
  <si>
    <t>Valor dos Impostos</t>
  </si>
  <si>
    <t>Fator Conversão =&gt;</t>
  </si>
  <si>
    <t xml:space="preserve">Fluxo de Caixa da Operação </t>
  </si>
  <si>
    <t>Dia 1</t>
  </si>
  <si>
    <t>Pagamento de 30% dos produtos</t>
  </si>
  <si>
    <t>Dia 20</t>
  </si>
  <si>
    <t>Pagamento de 70% dos produtos + Agente</t>
  </si>
  <si>
    <t>Dia 70</t>
  </si>
  <si>
    <t>Pagamento de impostos, seguro, frete e despesas</t>
  </si>
  <si>
    <t>Total da Operação</t>
  </si>
  <si>
    <t>Prazo médio da operação</t>
  </si>
  <si>
    <t xml:space="preserve"> ===&gt;</t>
  </si>
  <si>
    <t>Dias antecipado (médio)</t>
  </si>
  <si>
    <t>1. Valores sujeitos a alteração cambial</t>
  </si>
  <si>
    <t>Planilha de Apoio para levantamento de Custos de Importação</t>
  </si>
  <si>
    <t>Instruções de Preenchimento</t>
  </si>
  <si>
    <t>2. Essa planilha serve somente para simulação</t>
  </si>
  <si>
    <t xml:space="preserve">3. Antes de realizar sua importação, contate um despachante aduaneiro de confiança. </t>
  </si>
  <si>
    <t>1. Informações Gerais</t>
  </si>
  <si>
    <t xml:space="preserve">Razão Social do Importador: </t>
  </si>
  <si>
    <t>Nome do Fornecedor Internacional</t>
  </si>
  <si>
    <t>Contato (email, skype, telefone, whatsapp)</t>
  </si>
  <si>
    <t>2. Produto/Frete/Seguro (Bloco1)</t>
  </si>
  <si>
    <t>Nome do Produto</t>
  </si>
  <si>
    <t>Custo Unitário do produto (prencher em dólar)</t>
  </si>
  <si>
    <t>Quantidade do Produto a ser importada</t>
  </si>
  <si>
    <t xml:space="preserve">Valor total dos produtos (na origem) </t>
  </si>
  <si>
    <t>Valor do Seguro Internacional (preencher em dólar)</t>
  </si>
  <si>
    <t xml:space="preserve">Sub-Total Bloco 1 Valor Aduaneiro (VMLD) </t>
  </si>
  <si>
    <t>1. Preencha somente os campos em vermelho</t>
  </si>
  <si>
    <t>Despesas em dólar</t>
  </si>
  <si>
    <t>Despesas em Real</t>
  </si>
  <si>
    <t>Sub-Total Bloco 2</t>
  </si>
  <si>
    <t>Digite o % aqui ====&gt;</t>
  </si>
  <si>
    <t>Sub-Total do Bloco 3</t>
  </si>
  <si>
    <t xml:space="preserve">ICMS - Imp. Circ. Merc. Serv. </t>
  </si>
  <si>
    <t>Sub-Total do Bloco 4 (ICMS a pagar)</t>
  </si>
  <si>
    <t>Resumo da Operação</t>
  </si>
  <si>
    <t>Valor Total da Importação</t>
  </si>
  <si>
    <t xml:space="preserve">Observações Importantes: </t>
  </si>
  <si>
    <t>1. Os custos de importação tem muitas variáveis, então não existe um padrão único. O custo exato da sua importação deve</t>
  </si>
  <si>
    <t xml:space="preserve">ser feito por um profissional da área (despachante aduaneiro ou analista de importação). </t>
  </si>
  <si>
    <t>2. Essa planilha serve para você ter uma noção se o produto é viável ou não, sendo que ela não apresenta o custo exato da</t>
  </si>
  <si>
    <t xml:space="preserve">sua importação. Não pelos cálculos e fórmulas, mas provavelmente pela precisão das informações que você está inserindo. </t>
  </si>
  <si>
    <t>3. No entanto, com as informações obtidas nessa planilha você poderá ter noção sobre a viabilidade do produto e decidir</t>
  </si>
  <si>
    <t>se vai importar ou não (esse é o objetivo agora)</t>
  </si>
  <si>
    <t>4. Essa planilha não dá direiro a uma consultoria do China Gate</t>
  </si>
  <si>
    <t xml:space="preserve">5. Perceba que o campo de despesas na planilha acima não está preenchido, existem mais de 30 despesas disponíveis em </t>
  </si>
  <si>
    <t>uma importação. Se não souber os valores, insira 3 mil reais (média) para ter uma simulação melhor sobre sua importação.</t>
  </si>
  <si>
    <t>3. Despesas Aduaneiras (Bloco 2)</t>
  </si>
  <si>
    <t>4. Impostos Federais (Bloco 3)</t>
  </si>
  <si>
    <t>5. Impostos Estaduais (ICMS)  Bloco 4</t>
  </si>
  <si>
    <t>3. Despesas de Importação (Detalhamento)</t>
  </si>
  <si>
    <t>1. Siscomex</t>
  </si>
  <si>
    <t>2. Despachante Aduaneiro</t>
  </si>
  <si>
    <t>3. Armazenagem</t>
  </si>
  <si>
    <t>4. Transporte Rodoviário</t>
  </si>
  <si>
    <t>6. Alteração de BL</t>
  </si>
  <si>
    <t>7. Confecção de BL</t>
  </si>
  <si>
    <t>8. Sindicado dos Despachantes</t>
  </si>
  <si>
    <t>9. Capatazia / Movimentação</t>
  </si>
  <si>
    <t>10. Confecção de LI</t>
  </si>
  <si>
    <t>11. Anuência de LI</t>
  </si>
  <si>
    <t>12. Liberação de DTA</t>
  </si>
  <si>
    <t>13. Armazenagem Porto Seco</t>
  </si>
  <si>
    <t>14. Desconsolidação</t>
  </si>
  <si>
    <t>15. Handling</t>
  </si>
  <si>
    <t>17. Contratos de Cambio</t>
  </si>
  <si>
    <t>18. IOF</t>
  </si>
  <si>
    <t>19. Laudos e Inspeções</t>
  </si>
  <si>
    <t>20. Fumigação</t>
  </si>
  <si>
    <t>21. Consultoria</t>
  </si>
  <si>
    <t>23. Courrier</t>
  </si>
  <si>
    <t xml:space="preserve">24. Outros </t>
  </si>
  <si>
    <t>Total das Despesas</t>
  </si>
  <si>
    <t>Sempre</t>
  </si>
  <si>
    <t>Preencher umas das duas opções, ou em Dólar ou em Reais, nunca as duas na mesma linha</t>
  </si>
  <si>
    <t xml:space="preserve">Valor do Frete Internacional (preencher em dólar) (AGENTE DE CARGAS) </t>
  </si>
  <si>
    <t>5. Marinha Mercante 25% DO VALOR DO FRETE</t>
  </si>
  <si>
    <t>CUSTO UNITÁRIO</t>
  </si>
  <si>
    <t>ÓCULOS DE SOL (90.04.10.10)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</si>
</sst>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[$$-409]* #,##0.00_);_([$$-409]* \(#,##0.00\);_([$$-409]* &quot;-&quot;??_);_(@_)"/>
    <numFmt numFmtId="165" formatCode="&quot;R$&quot;#,##0.00"/>
    <numFmt numFmtId="166" formatCode="0.0%"/>
    <numFmt numFmtId="167" formatCode="_(* #,##0.00_);_(* \(#,##0.00\);_(* &quot;-&quot;??_);_(@_)"/>
    <numFmt numFmtId="168" formatCode="_(* #,##0_);_(* \(#,##0\);_(* &quot;-&quot;??_);_(@_)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8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0"/>
      <name val="Calibri"/>
      <scheme val="minor"/>
    </font>
    <font>
      <b/>
      <sz val="14"/>
      <color theme="0"/>
      <name val="Calibri"/>
      <scheme val="minor"/>
    </font>
    <font>
      <b/>
      <sz val="14"/>
      <name val="Calibri"/>
      <scheme val="minor"/>
    </font>
    <font>
      <sz val="14"/>
      <color rgb="FFFF0000"/>
      <name val="Calibri"/>
      <scheme val="minor"/>
    </font>
    <font>
      <sz val="14"/>
      <name val="Calibri"/>
      <scheme val="minor"/>
    </font>
    <font>
      <sz val="11"/>
      <color rgb="FFFF000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 diagonalUp="1">
      <left/>
      <right/>
      <top style="hair">
        <color auto="1"/>
      </top>
      <bottom style="hair">
        <color auto="1"/>
      </bottom>
      <diagonal style="thin">
        <color auto="1"/>
      </diagonal>
    </border>
    <border diagonalUp="1">
      <left/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hair">
        <color auto="1"/>
      </top>
      <bottom style="hair">
        <color auto="1"/>
      </bottom>
      <diagonal/>
    </border>
    <border>
      <left style="thin">
        <color theme="0"/>
      </left>
      <right style="thin">
        <color theme="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9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55">
    <xf numFmtId="0" fontId="0" fillId="0" borderId="0" xfId="0"/>
    <xf numFmtId="0" fontId="3" fillId="0" borderId="0" xfId="0" applyFont="1"/>
    <xf numFmtId="0" fontId="3" fillId="2" borderId="4" xfId="0" applyFont="1" applyFill="1" applyBorder="1"/>
    <xf numFmtId="0" fontId="3" fillId="2" borderId="0" xfId="0" applyFont="1" applyFill="1" applyBorder="1"/>
    <xf numFmtId="0" fontId="3" fillId="2" borderId="5" xfId="0" applyFont="1" applyFill="1" applyBorder="1"/>
    <xf numFmtId="0" fontId="2" fillId="5" borderId="0" xfId="0" applyFont="1" applyFill="1" applyBorder="1"/>
    <xf numFmtId="0" fontId="2" fillId="2" borderId="6" xfId="0" applyFont="1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horizontal="right"/>
    </xf>
    <xf numFmtId="9" fontId="3" fillId="2" borderId="8" xfId="0" applyNumberFormat="1" applyFont="1" applyFill="1" applyBorder="1" applyAlignment="1">
      <alignment horizontal="left"/>
    </xf>
    <xf numFmtId="0" fontId="7" fillId="7" borderId="9" xfId="0" applyFont="1" applyFill="1" applyBorder="1"/>
    <xf numFmtId="0" fontId="7" fillId="7" borderId="10" xfId="0" applyFont="1" applyFill="1" applyBorder="1"/>
    <xf numFmtId="0" fontId="7" fillId="7" borderId="11" xfId="0" applyFont="1" applyFill="1" applyBorder="1"/>
    <xf numFmtId="0" fontId="3" fillId="2" borderId="8" xfId="0" applyFont="1" applyFill="1" applyBorder="1"/>
    <xf numFmtId="0" fontId="2" fillId="2" borderId="12" xfId="0" applyFont="1" applyFill="1" applyBorder="1" applyAlignment="1">
      <alignment horizontal="center"/>
    </xf>
    <xf numFmtId="14" fontId="2" fillId="2" borderId="12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4" fontId="7" fillId="7" borderId="13" xfId="0" applyNumberFormat="1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7" borderId="13" xfId="0" applyFont="1" applyFill="1" applyBorder="1"/>
    <xf numFmtId="0" fontId="8" fillId="7" borderId="11" xfId="0" applyFont="1" applyFill="1" applyBorder="1" applyAlignment="1">
      <alignment horizontal="center"/>
    </xf>
    <xf numFmtId="0" fontId="3" fillId="0" borderId="23" xfId="0" applyFont="1" applyBorder="1"/>
    <xf numFmtId="0" fontId="3" fillId="0" borderId="24" xfId="0" applyFont="1" applyBorder="1"/>
    <xf numFmtId="164" fontId="7" fillId="4" borderId="24" xfId="0" applyNumberFormat="1" applyFont="1" applyFill="1" applyBorder="1"/>
    <xf numFmtId="165" fontId="7" fillId="7" borderId="25" xfId="0" applyNumberFormat="1" applyFont="1" applyFill="1" applyBorder="1"/>
    <xf numFmtId="0" fontId="3" fillId="0" borderId="26" xfId="0" applyFont="1" applyBorder="1"/>
    <xf numFmtId="0" fontId="3" fillId="0" borderId="27" xfId="0" applyFont="1" applyBorder="1"/>
    <xf numFmtId="0" fontId="7" fillId="7" borderId="27" xfId="0" applyFont="1" applyFill="1" applyBorder="1"/>
    <xf numFmtId="164" fontId="3" fillId="6" borderId="28" xfId="0" applyNumberFormat="1" applyFont="1" applyFill="1" applyBorder="1"/>
    <xf numFmtId="165" fontId="3" fillId="6" borderId="29" xfId="0" applyNumberFormat="1" applyFont="1" applyFill="1" applyBorder="1"/>
    <xf numFmtId="164" fontId="7" fillId="7" borderId="27" xfId="0" applyNumberFormat="1" applyFont="1" applyFill="1" applyBorder="1"/>
    <xf numFmtId="165" fontId="7" fillId="4" borderId="30" xfId="0" applyNumberFormat="1" applyFont="1" applyFill="1" applyBorder="1"/>
    <xf numFmtId="0" fontId="7" fillId="7" borderId="27" xfId="0" applyFont="1" applyFill="1" applyBorder="1" applyAlignment="1">
      <alignment horizontal="center"/>
    </xf>
    <xf numFmtId="164" fontId="7" fillId="4" borderId="27" xfId="0" applyNumberFormat="1" applyFont="1" applyFill="1" applyBorder="1"/>
    <xf numFmtId="0" fontId="3" fillId="0" borderId="31" xfId="0" applyFont="1" applyBorder="1"/>
    <xf numFmtId="0" fontId="3" fillId="0" borderId="32" xfId="0" applyFont="1" applyBorder="1"/>
    <xf numFmtId="164" fontId="7" fillId="7" borderId="32" xfId="0" applyNumberFormat="1" applyFont="1" applyFill="1" applyBorder="1"/>
    <xf numFmtId="165" fontId="7" fillId="4" borderId="33" xfId="0" applyNumberFormat="1" applyFont="1" applyFill="1" applyBorder="1"/>
    <xf numFmtId="0" fontId="2" fillId="5" borderId="16" xfId="0" applyFont="1" applyFill="1" applyBorder="1"/>
    <xf numFmtId="0" fontId="2" fillId="5" borderId="17" xfId="0" applyFont="1" applyFill="1" applyBorder="1"/>
    <xf numFmtId="164" fontId="2" fillId="5" borderId="17" xfId="0" applyNumberFormat="1" applyFont="1" applyFill="1" applyBorder="1"/>
    <xf numFmtId="165" fontId="2" fillId="5" borderId="18" xfId="0" applyNumberFormat="1" applyFont="1" applyFill="1" applyBorder="1"/>
    <xf numFmtId="165" fontId="3" fillId="0" borderId="0" xfId="0" applyNumberFormat="1" applyFont="1"/>
    <xf numFmtId="164" fontId="3" fillId="2" borderId="0" xfId="0" applyNumberFormat="1" applyFont="1" applyFill="1" applyBorder="1"/>
    <xf numFmtId="165" fontId="3" fillId="2" borderId="0" xfId="0" applyNumberFormat="1" applyFont="1" applyFill="1" applyBorder="1"/>
    <xf numFmtId="0" fontId="2" fillId="5" borderId="6" xfId="0" applyFont="1" applyFill="1" applyBorder="1"/>
    <xf numFmtId="0" fontId="3" fillId="5" borderId="7" xfId="0" applyFont="1" applyFill="1" applyBorder="1"/>
    <xf numFmtId="0" fontId="2" fillId="5" borderId="7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3" fillId="0" borderId="34" xfId="0" applyFont="1" applyBorder="1"/>
    <xf numFmtId="0" fontId="3" fillId="0" borderId="35" xfId="0" applyFont="1" applyBorder="1"/>
    <xf numFmtId="164" fontId="3" fillId="0" borderId="35" xfId="0" applyNumberFormat="1" applyFont="1" applyBorder="1"/>
    <xf numFmtId="165" fontId="3" fillId="0" borderId="36" xfId="0" applyNumberFormat="1" applyFont="1" applyBorder="1"/>
    <xf numFmtId="0" fontId="2" fillId="0" borderId="26" xfId="0" applyFont="1" applyFill="1" applyBorder="1"/>
    <xf numFmtId="0" fontId="3" fillId="0" borderId="27" xfId="0" applyFont="1" applyFill="1" applyBorder="1"/>
    <xf numFmtId="10" fontId="2" fillId="0" borderId="27" xfId="2" applyNumberFormat="1" applyFont="1" applyFill="1" applyBorder="1"/>
    <xf numFmtId="164" fontId="8" fillId="7" borderId="27" xfId="0" applyNumberFormat="1" applyFont="1" applyFill="1" applyBorder="1"/>
    <xf numFmtId="165" fontId="8" fillId="4" borderId="30" xfId="0" applyNumberFormat="1" applyFont="1" applyFill="1" applyBorder="1"/>
    <xf numFmtId="0" fontId="2" fillId="0" borderId="31" xfId="0" applyFont="1" applyFill="1" applyBorder="1"/>
    <xf numFmtId="0" fontId="3" fillId="0" borderId="32" xfId="0" applyFont="1" applyFill="1" applyBorder="1"/>
    <xf numFmtId="10" fontId="2" fillId="0" borderId="32" xfId="2" applyNumberFormat="1" applyFont="1" applyFill="1" applyBorder="1"/>
    <xf numFmtId="164" fontId="8" fillId="4" borderId="32" xfId="0" applyNumberFormat="1" applyFont="1" applyFill="1" applyBorder="1"/>
    <xf numFmtId="165" fontId="8" fillId="7" borderId="33" xfId="0" applyNumberFormat="1" applyFont="1" applyFill="1" applyBorder="1"/>
    <xf numFmtId="0" fontId="3" fillId="0" borderId="0" xfId="0" applyFont="1" applyBorder="1"/>
    <xf numFmtId="164" fontId="3" fillId="0" borderId="0" xfId="0" applyNumberFormat="1" applyFont="1" applyBorder="1"/>
    <xf numFmtId="165" fontId="3" fillId="0" borderId="0" xfId="0" applyNumberFormat="1" applyFont="1" applyBorder="1"/>
    <xf numFmtId="0" fontId="7" fillId="7" borderId="24" xfId="0" applyFont="1" applyFill="1" applyBorder="1"/>
    <xf numFmtId="10" fontId="7" fillId="7" borderId="37" xfId="0" applyNumberFormat="1" applyFont="1" applyFill="1" applyBorder="1" applyAlignment="1">
      <alignment horizontal="center"/>
    </xf>
    <xf numFmtId="165" fontId="7" fillId="4" borderId="25" xfId="0" applyNumberFormat="1" applyFont="1" applyFill="1" applyBorder="1"/>
    <xf numFmtId="10" fontId="7" fillId="7" borderId="38" xfId="0" applyNumberFormat="1" applyFont="1" applyFill="1" applyBorder="1" applyAlignment="1">
      <alignment horizontal="center"/>
    </xf>
    <xf numFmtId="0" fontId="7" fillId="7" borderId="32" xfId="0" applyFont="1" applyFill="1" applyBorder="1"/>
    <xf numFmtId="10" fontId="7" fillId="7" borderId="39" xfId="0" applyNumberFormat="1" applyFont="1" applyFill="1" applyBorder="1" applyAlignment="1">
      <alignment horizontal="center"/>
    </xf>
    <xf numFmtId="164" fontId="7" fillId="4" borderId="32" xfId="0" applyNumberFormat="1" applyFont="1" applyFill="1" applyBorder="1"/>
    <xf numFmtId="10" fontId="2" fillId="5" borderId="17" xfId="0" applyNumberFormat="1" applyFont="1" applyFill="1" applyBorder="1"/>
    <xf numFmtId="0" fontId="9" fillId="5" borderId="6" xfId="0" applyFont="1" applyFill="1" applyBorder="1"/>
    <xf numFmtId="0" fontId="9" fillId="5" borderId="7" xfId="0" applyFont="1" applyFill="1" applyBorder="1"/>
    <xf numFmtId="0" fontId="3" fillId="0" borderId="14" xfId="0" applyFont="1" applyBorder="1"/>
    <xf numFmtId="0" fontId="7" fillId="7" borderId="0" xfId="0" applyFont="1" applyFill="1" applyBorder="1"/>
    <xf numFmtId="10" fontId="7" fillId="7" borderId="22" xfId="0" applyNumberFormat="1" applyFont="1" applyFill="1" applyBorder="1" applyAlignment="1">
      <alignment horizontal="center"/>
    </xf>
    <xf numFmtId="164" fontId="7" fillId="4" borderId="0" xfId="0" applyNumberFormat="1" applyFont="1" applyFill="1" applyBorder="1"/>
    <xf numFmtId="165" fontId="7" fillId="4" borderId="15" xfId="0" applyNumberFormat="1" applyFont="1" applyFill="1" applyBorder="1"/>
    <xf numFmtId="0" fontId="8" fillId="8" borderId="16" xfId="0" applyFont="1" applyFill="1" applyBorder="1"/>
    <xf numFmtId="0" fontId="7" fillId="8" borderId="17" xfId="0" applyFont="1" applyFill="1" applyBorder="1"/>
    <xf numFmtId="0" fontId="8" fillId="8" borderId="7" xfId="0" applyFont="1" applyFill="1" applyBorder="1" applyAlignment="1">
      <alignment horizontal="center"/>
    </xf>
    <xf numFmtId="0" fontId="8" fillId="8" borderId="8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166" fontId="7" fillId="4" borderId="7" xfId="2" applyNumberFormat="1" applyFont="1" applyFill="1" applyBorder="1"/>
    <xf numFmtId="0" fontId="7" fillId="4" borderId="7" xfId="0" applyFont="1" applyFill="1" applyBorder="1"/>
    <xf numFmtId="165" fontId="7" fillId="4" borderId="8" xfId="0" applyNumberFormat="1" applyFont="1" applyFill="1" applyBorder="1"/>
    <xf numFmtId="166" fontId="7" fillId="4" borderId="0" xfId="2" applyNumberFormat="1" applyFont="1" applyFill="1" applyBorder="1"/>
    <xf numFmtId="0" fontId="8" fillId="8" borderId="17" xfId="0" applyFont="1" applyFill="1" applyBorder="1"/>
    <xf numFmtId="0" fontId="7" fillId="8" borderId="17" xfId="0" applyFont="1" applyFill="1" applyBorder="1" applyAlignment="1">
      <alignment horizontal="right"/>
    </xf>
    <xf numFmtId="167" fontId="8" fillId="8" borderId="18" xfId="1" applyFont="1" applyFill="1" applyBorder="1"/>
    <xf numFmtId="164" fontId="8" fillId="8" borderId="17" xfId="0" applyNumberFormat="1" applyFont="1" applyFill="1" applyBorder="1"/>
    <xf numFmtId="165" fontId="8" fillId="8" borderId="18" xfId="0" applyNumberFormat="1" applyFont="1" applyFill="1" applyBorder="1"/>
    <xf numFmtId="0" fontId="2" fillId="0" borderId="6" xfId="0" applyFont="1" applyBorder="1"/>
    <xf numFmtId="164" fontId="3" fillId="0" borderId="7" xfId="0" applyNumberFormat="1" applyFont="1" applyBorder="1"/>
    <xf numFmtId="165" fontId="3" fillId="0" borderId="8" xfId="0" applyNumberFormat="1" applyFont="1" applyBorder="1"/>
    <xf numFmtId="9" fontId="3" fillId="0" borderId="0" xfId="2" applyNumberFormat="1" applyFont="1" applyBorder="1"/>
    <xf numFmtId="165" fontId="3" fillId="0" borderId="15" xfId="0" applyNumberFormat="1" applyFont="1" applyBorder="1"/>
    <xf numFmtId="0" fontId="2" fillId="3" borderId="14" xfId="0" applyFont="1" applyFill="1" applyBorder="1"/>
    <xf numFmtId="0" fontId="2" fillId="3" borderId="0" xfId="0" applyFont="1" applyFill="1" applyBorder="1"/>
    <xf numFmtId="164" fontId="2" fillId="3" borderId="0" xfId="0" applyNumberFormat="1" applyFont="1" applyFill="1" applyBorder="1"/>
    <xf numFmtId="165" fontId="2" fillId="3" borderId="15" xfId="0" applyNumberFormat="1" applyFont="1" applyFill="1" applyBorder="1"/>
    <xf numFmtId="0" fontId="3" fillId="0" borderId="9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168" fontId="3" fillId="0" borderId="10" xfId="1" applyNumberFormat="1" applyFont="1" applyBorder="1"/>
    <xf numFmtId="164" fontId="3" fillId="0" borderId="10" xfId="0" applyNumberFormat="1" applyFont="1" applyBorder="1"/>
    <xf numFmtId="165" fontId="3" fillId="0" borderId="11" xfId="0" applyNumberFormat="1" applyFont="1" applyBorder="1"/>
    <xf numFmtId="0" fontId="3" fillId="2" borderId="19" xfId="0" applyFont="1" applyFill="1" applyBorder="1"/>
    <xf numFmtId="0" fontId="3" fillId="2" borderId="20" xfId="0" applyFont="1" applyFill="1" applyBorder="1"/>
    <xf numFmtId="164" fontId="3" fillId="2" borderId="20" xfId="0" applyNumberFormat="1" applyFont="1" applyFill="1" applyBorder="1"/>
    <xf numFmtId="165" fontId="3" fillId="2" borderId="20" xfId="0" applyNumberFormat="1" applyFont="1" applyFill="1" applyBorder="1"/>
    <xf numFmtId="0" fontId="3" fillId="2" borderId="21" xfId="0" applyFont="1" applyFill="1" applyBorder="1"/>
    <xf numFmtId="0" fontId="3" fillId="0" borderId="0" xfId="0" applyFont="1" applyFill="1" applyBorder="1"/>
    <xf numFmtId="164" fontId="3" fillId="0" borderId="0" xfId="0" applyNumberFormat="1" applyFont="1"/>
    <xf numFmtId="0" fontId="2" fillId="5" borderId="7" xfId="0" applyFont="1" applyFill="1" applyBorder="1"/>
    <xf numFmtId="0" fontId="3" fillId="2" borderId="1" xfId="0" applyFont="1" applyFill="1" applyBorder="1" applyProtection="1">
      <protection hidden="1"/>
    </xf>
    <xf numFmtId="0" fontId="3" fillId="2" borderId="2" xfId="0" applyFont="1" applyFill="1" applyBorder="1" applyProtection="1">
      <protection hidden="1"/>
    </xf>
    <xf numFmtId="0" fontId="3" fillId="2" borderId="3" xfId="0" applyFont="1" applyFill="1" applyBorder="1" applyProtection="1">
      <protection hidden="1"/>
    </xf>
    <xf numFmtId="0" fontId="3" fillId="2" borderId="4" xfId="0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2" fillId="2" borderId="0" xfId="0" applyFont="1" applyFill="1" applyBorder="1" applyProtection="1"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Protection="1">
      <protection hidden="1"/>
    </xf>
    <xf numFmtId="0" fontId="7" fillId="4" borderId="6" xfId="0" applyFont="1" applyFill="1" applyBorder="1"/>
    <xf numFmtId="164" fontId="7" fillId="4" borderId="7" xfId="0" applyNumberFormat="1" applyFont="1" applyFill="1" applyBorder="1"/>
    <xf numFmtId="0" fontId="10" fillId="0" borderId="14" xfId="0" applyFont="1" applyBorder="1"/>
    <xf numFmtId="0" fontId="10" fillId="0" borderId="9" xfId="0" applyFont="1" applyBorder="1"/>
    <xf numFmtId="0" fontId="11" fillId="0" borderId="24" xfId="0" applyFont="1" applyFill="1" applyBorder="1"/>
    <xf numFmtId="164" fontId="11" fillId="0" borderId="24" xfId="0" applyNumberFormat="1" applyFont="1" applyFill="1" applyBorder="1"/>
    <xf numFmtId="165" fontId="11" fillId="0" borderId="25" xfId="0" applyNumberFormat="1" applyFont="1" applyFill="1" applyBorder="1"/>
    <xf numFmtId="0" fontId="11" fillId="0" borderId="27" xfId="0" applyFont="1" applyFill="1" applyBorder="1"/>
    <xf numFmtId="164" fontId="11" fillId="0" borderId="27" xfId="0" applyNumberFormat="1" applyFont="1" applyFill="1" applyBorder="1"/>
    <xf numFmtId="165" fontId="11" fillId="0" borderId="30" xfId="0" applyNumberFormat="1" applyFont="1" applyFill="1" applyBorder="1"/>
    <xf numFmtId="0" fontId="11" fillId="0" borderId="27" xfId="0" applyFont="1" applyFill="1" applyBorder="1" applyAlignment="1">
      <alignment horizontal="center"/>
    </xf>
    <xf numFmtId="0" fontId="11" fillId="0" borderId="32" xfId="0" applyFont="1" applyFill="1" applyBorder="1"/>
    <xf numFmtId="0" fontId="2" fillId="5" borderId="40" xfId="0" applyFont="1" applyFill="1" applyBorder="1"/>
    <xf numFmtId="0" fontId="2" fillId="5" borderId="41" xfId="0" applyFont="1" applyFill="1" applyBorder="1"/>
    <xf numFmtId="164" fontId="2" fillId="5" borderId="41" xfId="0" applyNumberFormat="1" applyFont="1" applyFill="1" applyBorder="1"/>
    <xf numFmtId="165" fontId="2" fillId="5" borderId="42" xfId="0" applyNumberFormat="1" applyFont="1" applyFill="1" applyBorder="1"/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7" fillId="7" borderId="9" xfId="0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0" fontId="4" fillId="2" borderId="0" xfId="0" applyFont="1" applyFill="1" applyBorder="1" applyAlignment="1" applyProtection="1">
      <alignment horizontal="center" vertical="center" wrapText="1"/>
      <protection hidden="1"/>
    </xf>
    <xf numFmtId="0" fontId="12" fillId="5" borderId="17" xfId="0" applyFont="1" applyFill="1" applyBorder="1" applyAlignment="1">
      <alignment horizontal="center" wrapText="1"/>
    </xf>
    <xf numFmtId="0" fontId="12" fillId="5" borderId="18" xfId="0" applyFont="1" applyFill="1" applyBorder="1" applyAlignment="1">
      <alignment horizontal="center" wrapText="1"/>
    </xf>
    <xf numFmtId="0" fontId="2" fillId="5" borderId="6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2" fillId="5" borderId="9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</cellXfs>
  <cellStyles count="2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  <cellStyle name="Percent" xfId="2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1</xdr:row>
      <xdr:rowOff>88900</xdr:rowOff>
    </xdr:from>
    <xdr:to>
      <xdr:col>2</xdr:col>
      <xdr:colOff>409330</xdr:colOff>
      <xdr:row>3</xdr:row>
      <xdr:rowOff>190330</xdr:rowOff>
    </xdr:to>
    <xdr:pic>
      <xdr:nvPicPr>
        <xdr:cNvPr id="2" name="Picture 1" descr="logo final chinagate KLICKPAGES 150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90500"/>
          <a:ext cx="1514230" cy="520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1</xdr:row>
      <xdr:rowOff>88900</xdr:rowOff>
    </xdr:from>
    <xdr:to>
      <xdr:col>2</xdr:col>
      <xdr:colOff>409330</xdr:colOff>
      <xdr:row>3</xdr:row>
      <xdr:rowOff>190330</xdr:rowOff>
    </xdr:to>
    <xdr:pic>
      <xdr:nvPicPr>
        <xdr:cNvPr id="2" name="Picture 1" descr="logo final chinagate KLICKPAGES 150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90500"/>
          <a:ext cx="1514230" cy="5205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drigogiraldelli/Dropbox/2.%20Sky%20Marketing%20Digital/4.%20Lan&#231;amentos/LS%20Set15%20CIC/Simula&#231;&#227;o%20de%20Custos%20IPP%20preenchid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 Painel"/>
      <sheetName val="2. Produtos"/>
      <sheetName val="3. Despesas Aduaneiras"/>
      <sheetName val="4. Custo Unitário"/>
      <sheetName val="5. Resumo Operação"/>
      <sheetName val="Master"/>
    </sheetNames>
    <sheetDataSet>
      <sheetData sheetId="0"/>
      <sheetData sheetId="1" refreshError="1"/>
      <sheetData sheetId="2"/>
      <sheetData sheetId="3" refreshError="1"/>
      <sheetData sheetId="4" refreshError="1"/>
      <sheetData sheetId="5">
        <row r="1">
          <cell r="E1">
            <v>2.65</v>
          </cell>
        </row>
        <row r="112">
          <cell r="D112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5"/>
  <sheetViews>
    <sheetView showGridLines="0" tabSelected="1" topLeftCell="A22" zoomScale="150" zoomScaleNormal="150" zoomScalePageLayoutView="150" workbookViewId="0">
      <selection activeCell="I22" sqref="I22"/>
    </sheetView>
  </sheetViews>
  <sheetFormatPr baseColWidth="10" defaultColWidth="0" defaultRowHeight="18" zeroHeight="1" x14ac:dyDescent="0"/>
  <cols>
    <col min="1" max="1" width="1.5" style="1" customWidth="1"/>
    <col min="2" max="9" width="15.1640625" style="1" customWidth="1"/>
    <col min="10" max="10" width="1.6640625" style="1" customWidth="1"/>
    <col min="11" max="11" width="11" style="1" hidden="1" customWidth="1"/>
    <col min="12" max="13" width="11.5" style="1" hidden="1" customWidth="1"/>
    <col min="14" max="14" width="11" style="1" hidden="1" customWidth="1"/>
    <col min="15" max="15" width="11.5" style="1" hidden="1" customWidth="1"/>
    <col min="16" max="16384" width="11" style="1" hidden="1"/>
  </cols>
  <sheetData>
    <row r="1" spans="1:10" ht="8" customHeight="1">
      <c r="A1" s="120"/>
      <c r="B1" s="121"/>
      <c r="C1" s="121"/>
      <c r="D1" s="121"/>
      <c r="E1" s="121"/>
      <c r="F1" s="121"/>
      <c r="G1" s="121"/>
      <c r="H1" s="121"/>
      <c r="I1" s="121"/>
      <c r="J1" s="122"/>
    </row>
    <row r="2" spans="1:10">
      <c r="A2" s="123"/>
      <c r="B2" s="124"/>
      <c r="C2" s="124"/>
      <c r="D2" s="125"/>
      <c r="E2" s="124"/>
      <c r="F2" s="124"/>
      <c r="G2" s="124"/>
      <c r="H2" s="124"/>
      <c r="I2" s="126"/>
      <c r="J2" s="127"/>
    </row>
    <row r="3" spans="1:10" ht="15" customHeight="1">
      <c r="A3" s="123"/>
      <c r="B3" s="124"/>
      <c r="C3" s="124"/>
      <c r="D3" s="148" t="s">
        <v>34</v>
      </c>
      <c r="E3" s="148"/>
      <c r="F3" s="148"/>
      <c r="G3" s="148"/>
      <c r="H3" s="148"/>
      <c r="I3" s="148"/>
      <c r="J3" s="127"/>
    </row>
    <row r="4" spans="1:10" ht="15" customHeight="1">
      <c r="A4" s="123"/>
      <c r="B4" s="124"/>
      <c r="C4" s="124"/>
      <c r="D4" s="148"/>
      <c r="E4" s="148"/>
      <c r="F4" s="148"/>
      <c r="G4" s="148"/>
      <c r="H4" s="148"/>
      <c r="I4" s="148"/>
      <c r="J4" s="127"/>
    </row>
    <row r="5" spans="1:10">
      <c r="A5" s="123"/>
      <c r="B5" s="124"/>
      <c r="C5" s="124"/>
      <c r="D5" s="148"/>
      <c r="E5" s="148"/>
      <c r="F5" s="148"/>
      <c r="G5" s="148"/>
      <c r="H5" s="148"/>
      <c r="I5" s="148"/>
      <c r="J5" s="127"/>
    </row>
    <row r="6" spans="1:10" ht="19" customHeight="1">
      <c r="A6" s="123"/>
      <c r="B6" s="124"/>
      <c r="C6" s="124"/>
      <c r="D6" s="124"/>
      <c r="E6" s="124"/>
      <c r="F6" s="124"/>
      <c r="G6" s="124"/>
      <c r="H6" s="124"/>
      <c r="I6" s="124"/>
      <c r="J6" s="127"/>
    </row>
    <row r="7" spans="1:10" ht="19" customHeight="1">
      <c r="A7" s="123"/>
      <c r="B7" s="124" t="s">
        <v>35</v>
      </c>
      <c r="C7" s="124"/>
      <c r="D7" s="124"/>
      <c r="E7" s="124"/>
      <c r="F7" s="124"/>
      <c r="G7" s="124"/>
      <c r="H7" s="124"/>
      <c r="I7" s="124"/>
      <c r="J7" s="127"/>
    </row>
    <row r="8" spans="1:10" ht="19" customHeight="1">
      <c r="A8" s="123"/>
      <c r="B8" s="124" t="s">
        <v>49</v>
      </c>
      <c r="C8" s="124"/>
      <c r="D8" s="124"/>
      <c r="E8" s="124"/>
      <c r="F8" s="124"/>
      <c r="G8" s="124"/>
      <c r="H8" s="124"/>
      <c r="I8" s="124"/>
      <c r="J8" s="127"/>
    </row>
    <row r="9" spans="1:10" ht="19" customHeight="1">
      <c r="A9" s="123"/>
      <c r="B9" s="124" t="s">
        <v>36</v>
      </c>
      <c r="C9" s="124"/>
      <c r="D9" s="124"/>
      <c r="E9" s="124"/>
      <c r="F9" s="124"/>
      <c r="G9" s="124"/>
      <c r="H9" s="124"/>
      <c r="I9" s="124"/>
      <c r="J9" s="127"/>
    </row>
    <row r="10" spans="1:10" ht="19" customHeight="1">
      <c r="A10" s="123"/>
      <c r="B10" s="124" t="s">
        <v>37</v>
      </c>
      <c r="C10" s="124"/>
      <c r="D10" s="124"/>
      <c r="E10" s="124"/>
      <c r="F10" s="124"/>
      <c r="G10" s="124"/>
      <c r="H10" s="124"/>
      <c r="I10" s="124"/>
      <c r="J10" s="127"/>
    </row>
    <row r="11" spans="1:10" ht="19" customHeight="1">
      <c r="A11" s="123"/>
      <c r="B11" s="124"/>
      <c r="C11" s="124"/>
      <c r="D11" s="124"/>
      <c r="E11" s="124"/>
      <c r="F11" s="124"/>
      <c r="G11" s="124"/>
      <c r="H11" s="124"/>
      <c r="I11" s="124"/>
      <c r="J11" s="127"/>
    </row>
    <row r="12" spans="1:10" ht="19" customHeight="1">
      <c r="A12" s="2"/>
      <c r="B12" s="5" t="s">
        <v>38</v>
      </c>
      <c r="C12" s="5"/>
      <c r="D12" s="5"/>
      <c r="E12" s="5"/>
      <c r="F12" s="5"/>
      <c r="G12" s="5"/>
      <c r="H12" s="5"/>
      <c r="I12" s="5"/>
      <c r="J12" s="4"/>
    </row>
    <row r="13" spans="1:10" ht="9" customHeight="1">
      <c r="A13" s="2"/>
      <c r="B13" s="3"/>
      <c r="C13" s="3"/>
      <c r="D13" s="3"/>
      <c r="E13" s="3"/>
      <c r="F13" s="3"/>
      <c r="G13" s="3"/>
      <c r="H13" s="3"/>
      <c r="I13" s="3"/>
      <c r="J13" s="4"/>
    </row>
    <row r="14" spans="1:10" ht="20" customHeight="1">
      <c r="A14" s="2"/>
      <c r="B14" s="6" t="s">
        <v>39</v>
      </c>
      <c r="C14" s="7"/>
      <c r="D14" s="7"/>
      <c r="E14" s="7"/>
      <c r="F14" s="6" t="s">
        <v>0</v>
      </c>
      <c r="G14" s="7"/>
      <c r="H14" s="8"/>
      <c r="I14" s="9"/>
      <c r="J14" s="4"/>
    </row>
    <row r="15" spans="1:10" ht="20" customHeight="1">
      <c r="A15" s="2"/>
      <c r="B15" s="10"/>
      <c r="C15" s="11"/>
      <c r="D15" s="11"/>
      <c r="E15" s="11"/>
      <c r="F15" s="10"/>
      <c r="G15" s="11"/>
      <c r="H15" s="11"/>
      <c r="I15" s="12"/>
      <c r="J15" s="4"/>
    </row>
    <row r="16" spans="1:10" ht="20" customHeight="1">
      <c r="A16" s="2"/>
      <c r="B16" s="6" t="s">
        <v>40</v>
      </c>
      <c r="C16" s="7"/>
      <c r="D16" s="7"/>
      <c r="E16" s="13"/>
      <c r="F16" s="6" t="s">
        <v>41</v>
      </c>
      <c r="G16" s="7"/>
      <c r="H16" s="7"/>
      <c r="I16" s="13"/>
      <c r="J16" s="4"/>
    </row>
    <row r="17" spans="1:15" ht="20" customHeight="1">
      <c r="A17" s="2"/>
      <c r="B17" s="10"/>
      <c r="C17" s="11"/>
      <c r="D17" s="11"/>
      <c r="E17" s="12"/>
      <c r="F17" s="10"/>
      <c r="G17" s="11"/>
      <c r="H17" s="11"/>
      <c r="I17" s="12"/>
      <c r="J17" s="4"/>
    </row>
    <row r="18" spans="1:15" ht="20" customHeight="1">
      <c r="A18" s="2"/>
      <c r="B18" s="14" t="s">
        <v>1</v>
      </c>
      <c r="C18" s="15" t="s">
        <v>2</v>
      </c>
      <c r="D18" s="14" t="s">
        <v>3</v>
      </c>
      <c r="E18" s="16" t="s">
        <v>4</v>
      </c>
      <c r="F18" s="16" t="s">
        <v>5</v>
      </c>
      <c r="G18" s="144" t="s">
        <v>6</v>
      </c>
      <c r="H18" s="145"/>
      <c r="I18" s="17" t="s">
        <v>7</v>
      </c>
      <c r="J18" s="4"/>
    </row>
    <row r="19" spans="1:15" ht="20" customHeight="1">
      <c r="A19" s="2"/>
      <c r="B19" s="18"/>
      <c r="C19" s="18"/>
      <c r="D19" s="19"/>
      <c r="E19" s="20"/>
      <c r="F19" s="20"/>
      <c r="G19" s="146"/>
      <c r="H19" s="147"/>
      <c r="I19" s="21"/>
      <c r="J19" s="4"/>
    </row>
    <row r="20" spans="1:15" ht="8" customHeight="1">
      <c r="A20" s="2"/>
      <c r="B20" s="3"/>
      <c r="C20" s="3"/>
      <c r="D20" s="3"/>
      <c r="E20" s="3"/>
      <c r="F20" s="3"/>
      <c r="G20" s="3"/>
      <c r="H20" s="3"/>
      <c r="I20" s="3"/>
      <c r="J20" s="4"/>
    </row>
    <row r="21" spans="1:15" ht="20" customHeight="1">
      <c r="A21" s="2"/>
      <c r="B21" s="46" t="s">
        <v>42</v>
      </c>
      <c r="C21" s="119"/>
      <c r="D21" s="119"/>
      <c r="E21" s="119"/>
      <c r="F21" s="119"/>
      <c r="G21" s="48" t="s">
        <v>8</v>
      </c>
      <c r="H21" s="48" t="s">
        <v>9</v>
      </c>
      <c r="I21" s="49" t="s">
        <v>10</v>
      </c>
      <c r="J21" s="4"/>
    </row>
    <row r="22" spans="1:15" ht="20" customHeight="1">
      <c r="A22" s="2"/>
      <c r="B22" s="22" t="s">
        <v>11</v>
      </c>
      <c r="C22" s="23"/>
      <c r="D22" s="23"/>
      <c r="E22" s="23"/>
      <c r="F22" s="23"/>
      <c r="G22" s="23"/>
      <c r="H22" s="24">
        <v>1</v>
      </c>
      <c r="I22" s="25">
        <v>3.75</v>
      </c>
      <c r="J22" s="4"/>
    </row>
    <row r="23" spans="1:15" ht="20" customHeight="1">
      <c r="A23" s="2"/>
      <c r="B23" s="26" t="s">
        <v>43</v>
      </c>
      <c r="C23" s="27"/>
      <c r="D23" s="28" t="s">
        <v>100</v>
      </c>
      <c r="E23" s="28"/>
      <c r="F23" s="28"/>
      <c r="G23" s="28"/>
      <c r="H23" s="29"/>
      <c r="I23" s="30"/>
      <c r="J23" s="4"/>
    </row>
    <row r="24" spans="1:15" ht="20" customHeight="1">
      <c r="A24" s="2"/>
      <c r="B24" s="26" t="s">
        <v>44</v>
      </c>
      <c r="C24" s="27"/>
      <c r="D24" s="27"/>
      <c r="E24" s="27"/>
      <c r="F24" s="27"/>
      <c r="G24" s="27"/>
      <c r="H24" s="31">
        <v>1.2</v>
      </c>
      <c r="I24" s="32">
        <f>H24*I22</f>
        <v>4.5</v>
      </c>
      <c r="J24" s="4"/>
    </row>
    <row r="25" spans="1:15" ht="20" customHeight="1">
      <c r="A25" s="2"/>
      <c r="B25" s="26" t="s">
        <v>45</v>
      </c>
      <c r="C25" s="27"/>
      <c r="D25" s="27"/>
      <c r="E25" s="27"/>
      <c r="F25" s="33">
        <v>5000</v>
      </c>
      <c r="G25" s="27"/>
      <c r="H25" s="29"/>
      <c r="I25" s="30"/>
      <c r="J25" s="4"/>
    </row>
    <row r="26" spans="1:15" ht="20" customHeight="1">
      <c r="A26" s="2"/>
      <c r="B26" s="26" t="s">
        <v>46</v>
      </c>
      <c r="C26" s="27"/>
      <c r="D26" s="27"/>
      <c r="E26" s="27"/>
      <c r="F26" s="27"/>
      <c r="G26" s="27"/>
      <c r="H26" s="34">
        <f>H24*F25</f>
        <v>6000</v>
      </c>
      <c r="I26" s="32">
        <f>H26*I22</f>
        <v>22500</v>
      </c>
      <c r="J26" s="4"/>
    </row>
    <row r="27" spans="1:15" ht="20" customHeight="1">
      <c r="A27" s="2"/>
      <c r="B27" s="26" t="s">
        <v>97</v>
      </c>
      <c r="C27" s="27"/>
      <c r="D27" s="27"/>
      <c r="E27" s="27"/>
      <c r="F27" s="27"/>
      <c r="G27" s="27"/>
      <c r="H27" s="31">
        <v>300</v>
      </c>
      <c r="I27" s="32">
        <f>H27*I22</f>
        <v>1125</v>
      </c>
      <c r="J27" s="4"/>
    </row>
    <row r="28" spans="1:15" ht="20" customHeight="1">
      <c r="A28" s="2"/>
      <c r="B28" s="35" t="s">
        <v>47</v>
      </c>
      <c r="C28" s="36"/>
      <c r="D28" s="36"/>
      <c r="E28" s="36"/>
      <c r="F28" s="36"/>
      <c r="G28" s="36"/>
      <c r="H28" s="37">
        <v>50</v>
      </c>
      <c r="I28" s="38">
        <f>H28*I22</f>
        <v>187.5</v>
      </c>
      <c r="J28" s="4"/>
    </row>
    <row r="29" spans="1:15" ht="20" customHeight="1">
      <c r="A29" s="2"/>
      <c r="B29" s="39" t="s">
        <v>48</v>
      </c>
      <c r="C29" s="40"/>
      <c r="D29" s="40"/>
      <c r="E29" s="40"/>
      <c r="F29" s="40"/>
      <c r="G29" s="40"/>
      <c r="H29" s="41">
        <f>H26+H27+H28</f>
        <v>6350</v>
      </c>
      <c r="I29" s="42">
        <f>I26+I27+I28</f>
        <v>23812.5</v>
      </c>
      <c r="J29" s="4"/>
      <c r="L29" s="43"/>
      <c r="M29" s="43"/>
      <c r="O29" s="43"/>
    </row>
    <row r="30" spans="1:15" ht="6" customHeight="1">
      <c r="A30" s="2"/>
      <c r="B30" s="3"/>
      <c r="C30" s="3"/>
      <c r="D30" s="3"/>
      <c r="E30" s="3"/>
      <c r="F30" s="3"/>
      <c r="G30" s="3"/>
      <c r="H30" s="44"/>
      <c r="I30" s="45"/>
      <c r="J30" s="4"/>
    </row>
    <row r="31" spans="1:15" ht="20" customHeight="1">
      <c r="A31" s="2"/>
      <c r="B31" s="46" t="s">
        <v>69</v>
      </c>
      <c r="C31" s="47"/>
      <c r="D31" s="47"/>
      <c r="E31" s="47"/>
      <c r="F31" s="47"/>
      <c r="G31" s="48" t="s">
        <v>8</v>
      </c>
      <c r="H31" s="48" t="s">
        <v>9</v>
      </c>
      <c r="I31" s="49" t="s">
        <v>10</v>
      </c>
      <c r="J31" s="4"/>
    </row>
    <row r="32" spans="1:15" ht="20" customHeight="1">
      <c r="A32" s="2"/>
      <c r="B32" s="50" t="s">
        <v>12</v>
      </c>
      <c r="C32" s="51"/>
      <c r="D32" s="51"/>
      <c r="E32" s="51"/>
      <c r="F32" s="51"/>
      <c r="G32" s="51"/>
      <c r="H32" s="52"/>
      <c r="I32" s="53"/>
      <c r="J32" s="4"/>
    </row>
    <row r="33" spans="1:13" ht="20" customHeight="1">
      <c r="A33" s="2"/>
      <c r="B33" s="54" t="s">
        <v>50</v>
      </c>
      <c r="C33" s="55"/>
      <c r="D33" s="55"/>
      <c r="E33" s="55"/>
      <c r="F33" s="55"/>
      <c r="G33" s="56"/>
      <c r="H33" s="57">
        <f>'3. Despesas de Importação'!H36</f>
        <v>125</v>
      </c>
      <c r="I33" s="58">
        <f>H33*I22</f>
        <v>468.75</v>
      </c>
      <c r="J33" s="4"/>
    </row>
    <row r="34" spans="1:13" ht="20" customHeight="1">
      <c r="A34" s="2"/>
      <c r="B34" s="59" t="s">
        <v>51</v>
      </c>
      <c r="C34" s="60"/>
      <c r="D34" s="60"/>
      <c r="E34" s="60"/>
      <c r="F34" s="60"/>
      <c r="G34" s="61"/>
      <c r="H34" s="62">
        <f>I34/I22</f>
        <v>350.4</v>
      </c>
      <c r="I34" s="63">
        <f>'3. Despesas de Importação'!I36</f>
        <v>1314</v>
      </c>
      <c r="J34" s="4"/>
    </row>
    <row r="35" spans="1:13" ht="20" customHeight="1">
      <c r="A35" s="2"/>
      <c r="B35" s="39" t="s">
        <v>52</v>
      </c>
      <c r="C35" s="40"/>
      <c r="D35" s="40"/>
      <c r="E35" s="40"/>
      <c r="F35" s="40"/>
      <c r="G35" s="40"/>
      <c r="H35" s="41">
        <f>H33+H34</f>
        <v>475.4</v>
      </c>
      <c r="I35" s="42">
        <f>I33+I34</f>
        <v>1782.75</v>
      </c>
      <c r="J35" s="4"/>
    </row>
    <row r="36" spans="1:13" ht="6" customHeight="1">
      <c r="A36" s="2"/>
      <c r="B36" s="64"/>
      <c r="C36" s="64"/>
      <c r="D36" s="64"/>
      <c r="E36" s="64"/>
      <c r="F36" s="64"/>
      <c r="G36" s="64"/>
      <c r="H36" s="65"/>
      <c r="I36" s="66"/>
      <c r="J36" s="4"/>
    </row>
    <row r="37" spans="1:13" ht="20" customHeight="1">
      <c r="A37" s="2"/>
      <c r="B37" s="46" t="s">
        <v>70</v>
      </c>
      <c r="C37" s="47"/>
      <c r="D37" s="47"/>
      <c r="E37" s="47"/>
      <c r="F37" s="47"/>
      <c r="G37" s="48" t="s">
        <v>8</v>
      </c>
      <c r="H37" s="48" t="s">
        <v>9</v>
      </c>
      <c r="I37" s="49" t="s">
        <v>10</v>
      </c>
      <c r="J37" s="4"/>
    </row>
    <row r="38" spans="1:13" ht="20" customHeight="1">
      <c r="A38" s="2"/>
      <c r="B38" s="22" t="s">
        <v>13</v>
      </c>
      <c r="C38" s="23"/>
      <c r="D38" s="23"/>
      <c r="E38" s="67" t="s">
        <v>53</v>
      </c>
      <c r="F38" s="67"/>
      <c r="G38" s="68">
        <v>0.2</v>
      </c>
      <c r="H38" s="24"/>
      <c r="I38" s="69">
        <f>G38*I29</f>
        <v>4762.5</v>
      </c>
      <c r="J38" s="4"/>
    </row>
    <row r="39" spans="1:13" ht="20" customHeight="1">
      <c r="A39" s="2"/>
      <c r="B39" s="26" t="s">
        <v>14</v>
      </c>
      <c r="C39" s="27"/>
      <c r="D39" s="27"/>
      <c r="E39" s="28" t="s">
        <v>53</v>
      </c>
      <c r="F39" s="28"/>
      <c r="G39" s="70">
        <v>0.15</v>
      </c>
      <c r="H39" s="34"/>
      <c r="I39" s="32">
        <f>(I38+I29)*G39</f>
        <v>4286.25</v>
      </c>
      <c r="J39" s="4"/>
      <c r="L39" s="43"/>
      <c r="M39" s="43"/>
    </row>
    <row r="40" spans="1:13" ht="20" customHeight="1">
      <c r="A40" s="2"/>
      <c r="B40" s="26" t="s">
        <v>15</v>
      </c>
      <c r="C40" s="27"/>
      <c r="D40" s="27"/>
      <c r="E40" s="28" t="s">
        <v>53</v>
      </c>
      <c r="F40" s="28"/>
      <c r="G40" s="70">
        <v>2.1000000000000001E-2</v>
      </c>
      <c r="H40" s="34"/>
      <c r="I40" s="32">
        <f>I29*G40</f>
        <v>500.06250000000006</v>
      </c>
      <c r="J40" s="4"/>
    </row>
    <row r="41" spans="1:13" ht="20" customHeight="1">
      <c r="A41" s="2"/>
      <c r="B41" s="35" t="s">
        <v>16</v>
      </c>
      <c r="C41" s="36"/>
      <c r="D41" s="36"/>
      <c r="E41" s="71" t="s">
        <v>53</v>
      </c>
      <c r="F41" s="71"/>
      <c r="G41" s="72">
        <v>0.1065</v>
      </c>
      <c r="H41" s="73"/>
      <c r="I41" s="38">
        <f>I29*G41</f>
        <v>2536.03125</v>
      </c>
      <c r="J41" s="4"/>
    </row>
    <row r="42" spans="1:13" ht="20" customHeight="1">
      <c r="A42" s="2"/>
      <c r="B42" s="39" t="s">
        <v>54</v>
      </c>
      <c r="C42" s="40"/>
      <c r="D42" s="40"/>
      <c r="E42" s="40"/>
      <c r="F42" s="40"/>
      <c r="G42" s="74">
        <f>I42/I29</f>
        <v>0.50749999999999995</v>
      </c>
      <c r="H42" s="41">
        <f>SUM(H38:H41)</f>
        <v>0</v>
      </c>
      <c r="I42" s="42">
        <f>SUM(I38:I41)</f>
        <v>12084.84375</v>
      </c>
      <c r="J42" s="4"/>
    </row>
    <row r="43" spans="1:13" ht="5" customHeight="1">
      <c r="A43" s="2"/>
      <c r="B43" s="3"/>
      <c r="C43" s="3"/>
      <c r="D43" s="3"/>
      <c r="E43" s="3"/>
      <c r="F43" s="3"/>
      <c r="G43" s="3"/>
      <c r="H43" s="44"/>
      <c r="I43" s="45"/>
      <c r="J43" s="4"/>
    </row>
    <row r="44" spans="1:13" ht="20" customHeight="1">
      <c r="A44" s="2"/>
      <c r="B44" s="75" t="s">
        <v>71</v>
      </c>
      <c r="C44" s="76"/>
      <c r="D44" s="76"/>
      <c r="E44" s="76"/>
      <c r="F44" s="76"/>
      <c r="G44" s="48" t="s">
        <v>8</v>
      </c>
      <c r="H44" s="48" t="s">
        <v>9</v>
      </c>
      <c r="I44" s="49" t="s">
        <v>10</v>
      </c>
      <c r="J44" s="4"/>
    </row>
    <row r="45" spans="1:13" ht="20" customHeight="1">
      <c r="A45" s="2"/>
      <c r="B45" s="77" t="s">
        <v>55</v>
      </c>
      <c r="C45" s="64"/>
      <c r="D45" s="64"/>
      <c r="E45" s="78" t="s">
        <v>53</v>
      </c>
      <c r="F45" s="78"/>
      <c r="G45" s="79">
        <v>0.12</v>
      </c>
      <c r="H45" s="80"/>
      <c r="I45" s="81">
        <f>(I29/(1-G45))*G45</f>
        <v>3247.159090909091</v>
      </c>
      <c r="J45" s="4"/>
    </row>
    <row r="46" spans="1:13" ht="20" customHeight="1">
      <c r="A46" s="2"/>
      <c r="B46" s="39" t="s">
        <v>56</v>
      </c>
      <c r="C46" s="40"/>
      <c r="D46" s="40"/>
      <c r="E46" s="40"/>
      <c r="F46" s="40"/>
      <c r="G46" s="74">
        <f>I46/I29</f>
        <v>0.13636363636363635</v>
      </c>
      <c r="H46" s="41"/>
      <c r="I46" s="42">
        <f>I45</f>
        <v>3247.159090909091</v>
      </c>
      <c r="J46" s="4"/>
    </row>
    <row r="47" spans="1:13" ht="6" customHeight="1">
      <c r="A47" s="2"/>
      <c r="B47" s="3"/>
      <c r="C47" s="3"/>
      <c r="D47" s="3"/>
      <c r="E47" s="3"/>
      <c r="F47" s="3"/>
      <c r="G47" s="3"/>
      <c r="H47" s="44"/>
      <c r="I47" s="45"/>
      <c r="J47" s="4"/>
    </row>
    <row r="48" spans="1:13" ht="20" customHeight="1">
      <c r="A48" s="2"/>
      <c r="B48" s="82" t="s">
        <v>57</v>
      </c>
      <c r="C48" s="83"/>
      <c r="D48" s="83"/>
      <c r="E48" s="83"/>
      <c r="F48" s="83"/>
      <c r="G48" s="84" t="s">
        <v>8</v>
      </c>
      <c r="H48" s="84" t="s">
        <v>9</v>
      </c>
      <c r="I48" s="85" t="s">
        <v>10</v>
      </c>
      <c r="J48" s="4"/>
    </row>
    <row r="49" spans="1:10" ht="20" customHeight="1">
      <c r="A49" s="2"/>
      <c r="B49" s="86" t="s">
        <v>17</v>
      </c>
      <c r="C49" s="87"/>
      <c r="D49" s="87"/>
      <c r="E49" s="87"/>
      <c r="F49" s="87"/>
      <c r="G49" s="88">
        <f>I49/I49</f>
        <v>1</v>
      </c>
      <c r="H49" s="89"/>
      <c r="I49" s="90">
        <f>I26</f>
        <v>22500</v>
      </c>
      <c r="J49" s="4"/>
    </row>
    <row r="50" spans="1:10" ht="20" customHeight="1">
      <c r="A50" s="2"/>
      <c r="B50" s="77" t="s">
        <v>18</v>
      </c>
      <c r="C50" s="64"/>
      <c r="D50" s="64"/>
      <c r="E50" s="64"/>
      <c r="F50" s="64"/>
      <c r="G50" s="91">
        <f>I50/I$49</f>
        <v>5.8333333333333334E-2</v>
      </c>
      <c r="H50" s="80"/>
      <c r="I50" s="81">
        <f>I27+I28</f>
        <v>1312.5</v>
      </c>
      <c r="J50" s="4"/>
    </row>
    <row r="51" spans="1:10" ht="20" customHeight="1">
      <c r="A51" s="2"/>
      <c r="B51" s="77" t="s">
        <v>19</v>
      </c>
      <c r="C51" s="64"/>
      <c r="D51" s="64"/>
      <c r="E51" s="64"/>
      <c r="F51" s="64"/>
      <c r="G51" s="91">
        <f t="shared" ref="G51:G53" si="0">I51/I$49</f>
        <v>7.9233333333333336E-2</v>
      </c>
      <c r="H51" s="80"/>
      <c r="I51" s="81">
        <f>I35</f>
        <v>1782.75</v>
      </c>
      <c r="J51" s="4"/>
    </row>
    <row r="52" spans="1:10" ht="20" customHeight="1">
      <c r="A52" s="2"/>
      <c r="B52" s="77" t="s">
        <v>20</v>
      </c>
      <c r="C52" s="64"/>
      <c r="D52" s="64"/>
      <c r="E52" s="64"/>
      <c r="F52" s="64"/>
      <c r="G52" s="91">
        <f t="shared" si="0"/>
        <v>0.68142234848484851</v>
      </c>
      <c r="H52" s="80"/>
      <c r="I52" s="81">
        <f>I42+I46</f>
        <v>15332.002840909092</v>
      </c>
      <c r="J52" s="4"/>
    </row>
    <row r="53" spans="1:10" ht="20" customHeight="1">
      <c r="A53" s="2"/>
      <c r="B53" s="82" t="s">
        <v>58</v>
      </c>
      <c r="C53" s="92"/>
      <c r="D53" s="92"/>
      <c r="E53" s="82"/>
      <c r="F53" s="93" t="s">
        <v>21</v>
      </c>
      <c r="G53" s="94">
        <f t="shared" si="0"/>
        <v>1.8189890151515151</v>
      </c>
      <c r="H53" s="95"/>
      <c r="I53" s="96">
        <f>I49+I50+I51+I52</f>
        <v>40927.252840909088</v>
      </c>
      <c r="J53" s="4"/>
    </row>
    <row r="54" spans="1:10" ht="6" customHeight="1">
      <c r="A54" s="2"/>
      <c r="B54" s="64"/>
      <c r="C54" s="64"/>
      <c r="D54" s="64"/>
      <c r="E54" s="64"/>
      <c r="F54" s="64"/>
      <c r="G54" s="64"/>
      <c r="H54" s="65"/>
      <c r="I54" s="66"/>
      <c r="J54" s="4"/>
    </row>
    <row r="55" spans="1:10" ht="20" customHeight="1">
      <c r="A55" s="2"/>
      <c r="B55" s="97" t="s">
        <v>22</v>
      </c>
      <c r="C55" s="87"/>
      <c r="D55" s="87"/>
      <c r="E55" s="87"/>
      <c r="F55" s="87"/>
      <c r="G55" s="87"/>
      <c r="H55" s="98"/>
      <c r="I55" s="99"/>
      <c r="J55" s="4"/>
    </row>
    <row r="56" spans="1:10" ht="20" customHeight="1">
      <c r="A56" s="2"/>
      <c r="B56" s="77" t="s">
        <v>23</v>
      </c>
      <c r="C56" s="64" t="s">
        <v>24</v>
      </c>
      <c r="D56" s="64"/>
      <c r="E56" s="64"/>
      <c r="F56" s="64"/>
      <c r="G56" s="100">
        <f>I56/I59</f>
        <v>0.16492677938190359</v>
      </c>
      <c r="H56" s="65"/>
      <c r="I56" s="101">
        <f>I26*30%</f>
        <v>6750</v>
      </c>
      <c r="J56" s="4"/>
    </row>
    <row r="57" spans="1:10" ht="20" customHeight="1">
      <c r="A57" s="2"/>
      <c r="B57" s="77" t="s">
        <v>25</v>
      </c>
      <c r="C57" s="64" t="s">
        <v>26</v>
      </c>
      <c r="D57" s="64"/>
      <c r="E57" s="64"/>
      <c r="F57" s="64"/>
      <c r="G57" s="100">
        <f>I57/I59</f>
        <v>0.38482915189110833</v>
      </c>
      <c r="H57" s="65"/>
      <c r="I57" s="101">
        <f>I26*70%</f>
        <v>15749.999999999998</v>
      </c>
      <c r="J57" s="4"/>
    </row>
    <row r="58" spans="1:10" ht="20" customHeight="1">
      <c r="A58" s="2"/>
      <c r="B58" s="77" t="s">
        <v>27</v>
      </c>
      <c r="C58" s="64" t="s">
        <v>28</v>
      </c>
      <c r="D58" s="64"/>
      <c r="E58" s="64"/>
      <c r="F58" s="64"/>
      <c r="G58" s="100">
        <f>I58/I59</f>
        <v>0.45024406872698802</v>
      </c>
      <c r="H58" s="65"/>
      <c r="I58" s="101">
        <f>I53-I56-I57</f>
        <v>18427.252840909088</v>
      </c>
      <c r="J58" s="4"/>
    </row>
    <row r="59" spans="1:10" ht="20" customHeight="1">
      <c r="A59" s="2"/>
      <c r="B59" s="102" t="s">
        <v>29</v>
      </c>
      <c r="C59" s="103"/>
      <c r="D59" s="103"/>
      <c r="E59" s="103"/>
      <c r="F59" s="103"/>
      <c r="G59" s="103"/>
      <c r="H59" s="104"/>
      <c r="I59" s="105">
        <f>SUM(I56:I58)</f>
        <v>40927.252840909088</v>
      </c>
      <c r="J59" s="4"/>
    </row>
    <row r="60" spans="1:10" ht="20" customHeight="1">
      <c r="A60" s="2"/>
      <c r="B60" s="106" t="s">
        <v>30</v>
      </c>
      <c r="C60" s="107"/>
      <c r="D60" s="108" t="s">
        <v>31</v>
      </c>
      <c r="E60" s="109">
        <f>((I56*1)+(I57*20)+(I58*70))/I59</f>
        <v>39.378594628093232</v>
      </c>
      <c r="F60" s="110" t="s">
        <v>32</v>
      </c>
      <c r="G60" s="110"/>
      <c r="H60" s="110"/>
      <c r="I60" s="111"/>
      <c r="J60" s="4"/>
    </row>
    <row r="61" spans="1:10" ht="19" thickBot="1">
      <c r="A61" s="2"/>
      <c r="B61" s="3"/>
      <c r="C61" s="3"/>
      <c r="D61" s="3"/>
      <c r="E61" s="3"/>
      <c r="F61" s="3"/>
      <c r="G61" s="3"/>
      <c r="H61" s="44"/>
      <c r="I61" s="45"/>
      <c r="J61" s="4"/>
    </row>
    <row r="62" spans="1:10" ht="19" thickBot="1">
      <c r="A62" s="2"/>
      <c r="B62" s="140" t="s">
        <v>99</v>
      </c>
      <c r="C62" s="141"/>
      <c r="D62" s="141"/>
      <c r="E62" s="141"/>
      <c r="F62" s="141"/>
      <c r="G62" s="141"/>
      <c r="H62" s="142"/>
      <c r="I62" s="143">
        <f>I53/F25</f>
        <v>8.1854505681818175</v>
      </c>
      <c r="J62" s="4"/>
    </row>
    <row r="63" spans="1:10" ht="19" thickBot="1">
      <c r="A63" s="112"/>
      <c r="B63" s="113"/>
      <c r="C63" s="113"/>
      <c r="D63" s="113"/>
      <c r="E63" s="113"/>
      <c r="F63" s="113"/>
      <c r="G63" s="113"/>
      <c r="H63" s="114"/>
      <c r="I63" s="115"/>
      <c r="J63" s="116"/>
    </row>
    <row r="64" spans="1:10">
      <c r="B64" s="117" t="s">
        <v>33</v>
      </c>
      <c r="H64" s="118"/>
      <c r="I64" s="43"/>
    </row>
    <row r="65" spans="2:9">
      <c r="H65" s="118"/>
      <c r="I65" s="43"/>
    </row>
    <row r="66" spans="2:9">
      <c r="B66" s="128" t="s">
        <v>59</v>
      </c>
      <c r="C66" s="89"/>
      <c r="D66" s="89"/>
      <c r="E66" s="89"/>
      <c r="F66" s="89"/>
      <c r="G66" s="89"/>
      <c r="H66" s="129"/>
      <c r="I66" s="90"/>
    </row>
    <row r="67" spans="2:9">
      <c r="B67" s="77" t="s">
        <v>60</v>
      </c>
      <c r="C67" s="64"/>
      <c r="D67" s="64"/>
      <c r="E67" s="64"/>
      <c r="F67" s="64"/>
      <c r="G67" s="64"/>
      <c r="H67" s="65"/>
      <c r="I67" s="101"/>
    </row>
    <row r="68" spans="2:9">
      <c r="B68" s="77" t="s">
        <v>61</v>
      </c>
      <c r="C68" s="64"/>
      <c r="D68" s="64"/>
      <c r="E68" s="64"/>
      <c r="F68" s="64"/>
      <c r="G68" s="64"/>
      <c r="H68" s="65"/>
      <c r="I68" s="101"/>
    </row>
    <row r="69" spans="2:9">
      <c r="B69" s="77" t="s">
        <v>62</v>
      </c>
      <c r="C69" s="64"/>
      <c r="D69" s="64"/>
      <c r="E69" s="64"/>
      <c r="F69" s="64"/>
      <c r="G69" s="64"/>
      <c r="H69" s="65"/>
      <c r="I69" s="101"/>
    </row>
    <row r="70" spans="2:9">
      <c r="B70" s="77" t="s">
        <v>63</v>
      </c>
      <c r="C70" s="64"/>
      <c r="D70" s="64"/>
      <c r="E70" s="64"/>
      <c r="F70" s="64"/>
      <c r="G70" s="64"/>
      <c r="H70" s="65"/>
      <c r="I70" s="101"/>
    </row>
    <row r="71" spans="2:9">
      <c r="B71" s="77" t="s">
        <v>64</v>
      </c>
      <c r="C71" s="64"/>
      <c r="D71" s="64"/>
      <c r="E71" s="64"/>
      <c r="F71" s="64"/>
      <c r="G71" s="64"/>
      <c r="H71" s="65"/>
      <c r="I71" s="101"/>
    </row>
    <row r="72" spans="2:9">
      <c r="B72" s="77" t="s">
        <v>65</v>
      </c>
      <c r="C72" s="64"/>
      <c r="D72" s="64"/>
      <c r="E72" s="64"/>
      <c r="F72" s="64"/>
      <c r="G72" s="64"/>
      <c r="H72" s="65"/>
      <c r="I72" s="101"/>
    </row>
    <row r="73" spans="2:9">
      <c r="B73" s="77" t="s">
        <v>66</v>
      </c>
      <c r="C73" s="64"/>
      <c r="D73" s="64"/>
      <c r="E73" s="64"/>
      <c r="F73" s="64"/>
      <c r="G73" s="64"/>
      <c r="H73" s="65"/>
      <c r="I73" s="101"/>
    </row>
    <row r="74" spans="2:9">
      <c r="B74" s="77" t="s">
        <v>67</v>
      </c>
      <c r="C74" s="64"/>
      <c r="D74" s="64"/>
      <c r="E74" s="64"/>
      <c r="F74" s="64"/>
      <c r="G74" s="64"/>
      <c r="H74" s="65"/>
      <c r="I74" s="101"/>
    </row>
    <row r="75" spans="2:9">
      <c r="B75" s="77" t="s">
        <v>68</v>
      </c>
      <c r="C75" s="64"/>
      <c r="D75" s="64"/>
      <c r="E75" s="64"/>
      <c r="F75" s="64"/>
      <c r="G75" s="64"/>
      <c r="H75" s="65"/>
      <c r="I75" s="101"/>
    </row>
    <row r="76" spans="2:9">
      <c r="B76" s="130"/>
      <c r="C76" s="64"/>
      <c r="D76" s="64"/>
      <c r="E76" s="64"/>
      <c r="F76" s="64"/>
      <c r="G76" s="64"/>
      <c r="H76" s="65"/>
      <c r="I76" s="101"/>
    </row>
    <row r="77" spans="2:9">
      <c r="B77" s="131"/>
      <c r="C77" s="107"/>
      <c r="D77" s="107"/>
      <c r="E77" s="107"/>
      <c r="F77" s="107"/>
      <c r="G77" s="107"/>
      <c r="H77" s="110"/>
      <c r="I77" s="111"/>
    </row>
    <row r="78" spans="2:9">
      <c r="H78" s="118"/>
      <c r="I78" s="43"/>
    </row>
    <row r="79" spans="2:9">
      <c r="H79" s="118"/>
      <c r="I79" s="43"/>
    </row>
    <row r="80" spans="2:9" hidden="1">
      <c r="H80" s="118"/>
      <c r="I80" s="43"/>
    </row>
    <row r="81" spans="8:9" hidden="1">
      <c r="H81" s="118"/>
      <c r="I81" s="43"/>
    </row>
    <row r="82" spans="8:9" hidden="1">
      <c r="H82" s="118"/>
      <c r="I82" s="43"/>
    </row>
    <row r="83" spans="8:9" hidden="1">
      <c r="H83" s="118"/>
      <c r="I83" s="43"/>
    </row>
    <row r="84" spans="8:9" hidden="1">
      <c r="H84" s="118"/>
      <c r="I84" s="43"/>
    </row>
    <row r="85" spans="8:9" hidden="1">
      <c r="H85" s="118"/>
      <c r="I85" s="43"/>
    </row>
    <row r="86" spans="8:9" hidden="1">
      <c r="H86" s="118"/>
      <c r="I86" s="43"/>
    </row>
    <row r="87" spans="8:9" hidden="1">
      <c r="H87" s="118"/>
      <c r="I87" s="43"/>
    </row>
    <row r="88" spans="8:9" hidden="1">
      <c r="H88" s="118"/>
      <c r="I88" s="43"/>
    </row>
    <row r="89" spans="8:9" hidden="1">
      <c r="H89" s="118"/>
      <c r="I89" s="43"/>
    </row>
    <row r="90" spans="8:9" hidden="1">
      <c r="H90" s="118"/>
      <c r="I90" s="43"/>
    </row>
    <row r="91" spans="8:9" hidden="1">
      <c r="H91" s="118"/>
      <c r="I91" s="43"/>
    </row>
    <row r="92" spans="8:9" hidden="1">
      <c r="H92" s="118"/>
      <c r="I92" s="43"/>
    </row>
    <row r="93" spans="8:9" hidden="1">
      <c r="H93" s="118"/>
      <c r="I93" s="43"/>
    </row>
    <row r="94" spans="8:9" hidden="1">
      <c r="H94" s="118"/>
      <c r="I94" s="43"/>
    </row>
    <row r="95" spans="8:9" hidden="1">
      <c r="H95" s="118"/>
      <c r="I95" s="43"/>
    </row>
    <row r="96" spans="8:9" hidden="1">
      <c r="H96" s="118"/>
      <c r="I96" s="43"/>
    </row>
    <row r="97" spans="8:9" hidden="1">
      <c r="H97" s="118"/>
      <c r="I97" s="43"/>
    </row>
    <row r="98" spans="8:9" hidden="1">
      <c r="H98" s="118"/>
      <c r="I98" s="43"/>
    </row>
    <row r="99" spans="8:9" hidden="1">
      <c r="H99" s="118"/>
      <c r="I99" s="43"/>
    </row>
    <row r="100" spans="8:9" hidden="1">
      <c r="H100" s="118"/>
      <c r="I100" s="43"/>
    </row>
    <row r="101" spans="8:9" hidden="1">
      <c r="H101" s="118"/>
      <c r="I101" s="43"/>
    </row>
    <row r="102" spans="8:9" hidden="1">
      <c r="H102" s="118"/>
      <c r="I102" s="43"/>
    </row>
    <row r="103" spans="8:9" hidden="1">
      <c r="H103" s="118"/>
      <c r="I103" s="43"/>
    </row>
    <row r="104" spans="8:9" hidden="1">
      <c r="H104" s="118"/>
      <c r="I104" s="43"/>
    </row>
    <row r="105" spans="8:9" hidden="1">
      <c r="H105" s="118"/>
      <c r="I105" s="43"/>
    </row>
    <row r="106" spans="8:9" hidden="1">
      <c r="H106" s="118"/>
      <c r="I106" s="43"/>
    </row>
    <row r="107" spans="8:9" hidden="1">
      <c r="H107" s="118"/>
      <c r="I107" s="43"/>
    </row>
    <row r="108" spans="8:9" hidden="1">
      <c r="H108" s="118"/>
      <c r="I108" s="43"/>
    </row>
    <row r="109" spans="8:9" hidden="1">
      <c r="H109" s="118"/>
      <c r="I109" s="43"/>
    </row>
    <row r="110" spans="8:9" hidden="1">
      <c r="H110" s="118"/>
      <c r="I110" s="43"/>
    </row>
    <row r="111" spans="8:9" hidden="1">
      <c r="H111" s="118"/>
      <c r="I111" s="43"/>
    </row>
    <row r="112" spans="8:9" hidden="1">
      <c r="H112" s="118"/>
      <c r="I112" s="43"/>
    </row>
    <row r="113" spans="8:9" hidden="1">
      <c r="H113" s="118"/>
      <c r="I113" s="43"/>
    </row>
    <row r="114" spans="8:9" hidden="1">
      <c r="H114" s="118"/>
      <c r="I114" s="43"/>
    </row>
    <row r="115" spans="8:9" hidden="1">
      <c r="H115" s="118"/>
      <c r="I115" s="43"/>
    </row>
    <row r="116" spans="8:9" hidden="1">
      <c r="H116" s="118"/>
      <c r="I116" s="43"/>
    </row>
    <row r="117" spans="8:9" hidden="1">
      <c r="H117" s="118"/>
      <c r="I117" s="43"/>
    </row>
    <row r="118" spans="8:9" hidden="1">
      <c r="H118" s="118"/>
      <c r="I118" s="43"/>
    </row>
    <row r="119" spans="8:9" hidden="1">
      <c r="H119" s="118"/>
      <c r="I119" s="43"/>
    </row>
    <row r="120" spans="8:9" hidden="1">
      <c r="H120" s="118"/>
      <c r="I120" s="43"/>
    </row>
    <row r="121" spans="8:9" hidden="1">
      <c r="H121" s="118"/>
      <c r="I121" s="43"/>
    </row>
    <row r="122" spans="8:9" hidden="1">
      <c r="H122" s="118"/>
      <c r="I122" s="43"/>
    </row>
    <row r="123" spans="8:9" hidden="1">
      <c r="H123" s="118"/>
      <c r="I123" s="43"/>
    </row>
    <row r="124" spans="8:9" hidden="1">
      <c r="H124" s="118"/>
      <c r="I124" s="43"/>
    </row>
    <row r="125" spans="8:9" hidden="1">
      <c r="H125" s="118"/>
      <c r="I125" s="43"/>
    </row>
    <row r="126" spans="8:9" hidden="1">
      <c r="H126" s="118"/>
      <c r="I126" s="43"/>
    </row>
    <row r="127" spans="8:9" hidden="1">
      <c r="H127" s="118"/>
      <c r="I127" s="43"/>
    </row>
    <row r="128" spans="8:9" hidden="1">
      <c r="H128" s="118"/>
      <c r="I128" s="43"/>
    </row>
    <row r="129" spans="8:9" hidden="1">
      <c r="H129" s="118"/>
      <c r="I129" s="43"/>
    </row>
    <row r="130" spans="8:9" hidden="1">
      <c r="H130" s="118"/>
      <c r="I130" s="43"/>
    </row>
    <row r="131" spans="8:9" hidden="1">
      <c r="H131" s="118"/>
      <c r="I131" s="43"/>
    </row>
    <row r="132" spans="8:9" hidden="1">
      <c r="H132" s="118"/>
      <c r="I132" s="43"/>
    </row>
    <row r="133" spans="8:9" hidden="1">
      <c r="H133" s="118"/>
      <c r="I133" s="43"/>
    </row>
    <row r="134" spans="8:9" hidden="1">
      <c r="H134" s="118"/>
      <c r="I134" s="43"/>
    </row>
    <row r="135" spans="8:9" hidden="1">
      <c r="H135" s="118"/>
      <c r="I135" s="43"/>
    </row>
    <row r="136" spans="8:9" hidden="1">
      <c r="H136" s="118"/>
      <c r="I136" s="43"/>
    </row>
    <row r="137" spans="8:9" hidden="1">
      <c r="H137" s="118"/>
      <c r="I137" s="43"/>
    </row>
    <row r="138" spans="8:9" hidden="1">
      <c r="H138" s="118"/>
      <c r="I138" s="43"/>
    </row>
    <row r="139" spans="8:9" hidden="1">
      <c r="H139" s="118"/>
      <c r="I139" s="43"/>
    </row>
    <row r="140" spans="8:9" hidden="1">
      <c r="H140" s="118"/>
      <c r="I140" s="43"/>
    </row>
    <row r="141" spans="8:9" hidden="1">
      <c r="H141" s="118"/>
      <c r="I141" s="43"/>
    </row>
    <row r="142" spans="8:9" hidden="1"/>
    <row r="143" spans="8:9" hidden="1"/>
    <row r="144" spans="8:9"/>
    <row r="145"/>
  </sheetData>
  <mergeCells count="3">
    <mergeCell ref="G18:H18"/>
    <mergeCell ref="G19:H19"/>
    <mergeCell ref="D3:I5"/>
  </mergeCells>
  <printOptions horizontalCentered="1"/>
  <pageMargins left="0.75000000000000011" right="0.75000000000000011" top="1" bottom="1" header="0.5" footer="0.5"/>
  <pageSetup paperSize="9" scale="87" orientation="portrait" horizontalDpi="4294967292" verticalDpi="4294967292"/>
  <colBreaks count="1" manualBreakCount="1">
    <brk id="10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showGridLines="0" topLeftCell="A36" zoomScale="150" zoomScaleNormal="150" zoomScalePageLayoutView="150" workbookViewId="0">
      <selection activeCell="H36" sqref="H36"/>
    </sheetView>
  </sheetViews>
  <sheetFormatPr baseColWidth="10" defaultColWidth="0" defaultRowHeight="18" customHeight="1" zeroHeight="1" x14ac:dyDescent="0"/>
  <cols>
    <col min="1" max="1" width="1.5" style="1" customWidth="1"/>
    <col min="2" max="9" width="15.1640625" style="1" customWidth="1"/>
    <col min="10" max="10" width="1.6640625" style="1" customWidth="1"/>
    <col min="11" max="11" width="11" style="1" hidden="1" customWidth="1"/>
    <col min="12" max="13" width="11.5" style="1" hidden="1" customWidth="1"/>
    <col min="14" max="14" width="11" style="1" hidden="1" customWidth="1"/>
    <col min="15" max="15" width="11.5" style="1" hidden="1" customWidth="1"/>
    <col min="16" max="16384" width="11" style="1" hidden="1"/>
  </cols>
  <sheetData>
    <row r="1" spans="1:10" ht="8" customHeight="1">
      <c r="A1" s="120"/>
      <c r="B1" s="121"/>
      <c r="C1" s="121"/>
      <c r="D1" s="121"/>
      <c r="E1" s="121"/>
      <c r="F1" s="121"/>
      <c r="G1" s="121"/>
      <c r="H1" s="121"/>
      <c r="I1" s="121"/>
      <c r="J1" s="122"/>
    </row>
    <row r="2" spans="1:10">
      <c r="A2" s="123"/>
      <c r="B2" s="124"/>
      <c r="C2" s="124"/>
      <c r="D2" s="125"/>
      <c r="E2" s="124"/>
      <c r="F2" s="124"/>
      <c r="G2" s="124"/>
      <c r="H2" s="124"/>
      <c r="I2" s="126"/>
      <c r="J2" s="127"/>
    </row>
    <row r="3" spans="1:10" ht="15" customHeight="1">
      <c r="A3" s="123"/>
      <c r="B3" s="124"/>
      <c r="C3" s="124"/>
      <c r="D3" s="148" t="s">
        <v>34</v>
      </c>
      <c r="E3" s="148"/>
      <c r="F3" s="148"/>
      <c r="G3" s="148"/>
      <c r="H3" s="148"/>
      <c r="I3" s="148"/>
      <c r="J3" s="127"/>
    </row>
    <row r="4" spans="1:10" ht="15" customHeight="1">
      <c r="A4" s="123"/>
      <c r="B4" s="124"/>
      <c r="C4" s="124"/>
      <c r="D4" s="148"/>
      <c r="E4" s="148"/>
      <c r="F4" s="148"/>
      <c r="G4" s="148"/>
      <c r="H4" s="148"/>
      <c r="I4" s="148"/>
      <c r="J4" s="127"/>
    </row>
    <row r="5" spans="1:10">
      <c r="A5" s="123"/>
      <c r="B5" s="124"/>
      <c r="C5" s="124"/>
      <c r="D5" s="148"/>
      <c r="E5" s="148"/>
      <c r="F5" s="148"/>
      <c r="G5" s="148"/>
      <c r="H5" s="148"/>
      <c r="I5" s="148"/>
      <c r="J5" s="127"/>
    </row>
    <row r="6" spans="1:10" ht="19" customHeight="1">
      <c r="A6" s="123"/>
      <c r="B6" s="124"/>
      <c r="C6" s="124"/>
      <c r="D6" s="124"/>
      <c r="E6" s="124"/>
      <c r="F6" s="124"/>
      <c r="G6" s="124"/>
      <c r="H6" s="124"/>
      <c r="I6" s="124"/>
      <c r="J6" s="127"/>
    </row>
    <row r="7" spans="1:10" ht="19" customHeight="1">
      <c r="A7" s="123"/>
      <c r="B7" s="124" t="s">
        <v>35</v>
      </c>
      <c r="C7" s="124"/>
      <c r="D7" s="124"/>
      <c r="E7" s="124"/>
      <c r="F7" s="124"/>
      <c r="G7" s="124"/>
      <c r="H7" s="124"/>
      <c r="I7" s="124"/>
      <c r="J7" s="127"/>
    </row>
    <row r="8" spans="1:10" ht="19" customHeight="1">
      <c r="A8" s="123"/>
      <c r="B8" s="124" t="s">
        <v>49</v>
      </c>
      <c r="C8" s="124"/>
      <c r="D8" s="124"/>
      <c r="E8" s="124"/>
      <c r="F8" s="124"/>
      <c r="G8" s="124"/>
      <c r="H8" s="124"/>
      <c r="I8" s="124"/>
      <c r="J8" s="127"/>
    </row>
    <row r="9" spans="1:10" ht="19" customHeight="1">
      <c r="A9" s="123"/>
      <c r="B9" s="124" t="s">
        <v>36</v>
      </c>
      <c r="C9" s="124"/>
      <c r="D9" s="124"/>
      <c r="E9" s="124"/>
      <c r="F9" s="124"/>
      <c r="G9" s="124"/>
      <c r="H9" s="124"/>
      <c r="I9" s="124"/>
      <c r="J9" s="127"/>
    </row>
    <row r="10" spans="1:10" ht="19" customHeight="1">
      <c r="A10" s="123"/>
      <c r="B10" s="124" t="s">
        <v>37</v>
      </c>
      <c r="C10" s="124"/>
      <c r="D10" s="124"/>
      <c r="E10" s="124"/>
      <c r="F10" s="124"/>
      <c r="G10" s="124"/>
      <c r="H10" s="124"/>
      <c r="I10" s="124"/>
      <c r="J10" s="127"/>
    </row>
    <row r="11" spans="1:10" ht="19" customHeight="1">
      <c r="A11" s="123"/>
      <c r="B11" s="124"/>
      <c r="C11" s="124"/>
      <c r="D11" s="124"/>
      <c r="E11" s="124"/>
      <c r="F11" s="124"/>
      <c r="G11" s="124"/>
      <c r="H11" s="124"/>
      <c r="I11" s="124"/>
      <c r="J11" s="127"/>
    </row>
    <row r="12" spans="1:10" ht="20" customHeight="1">
      <c r="A12" s="2"/>
      <c r="B12" s="151" t="s">
        <v>72</v>
      </c>
      <c r="C12" s="152"/>
      <c r="D12" s="152"/>
      <c r="E12" s="152"/>
      <c r="F12" s="152"/>
      <c r="G12" s="152"/>
      <c r="H12" s="48" t="s">
        <v>9</v>
      </c>
      <c r="I12" s="49" t="s">
        <v>10</v>
      </c>
      <c r="J12" s="4"/>
    </row>
    <row r="13" spans="1:10" ht="46" customHeight="1">
      <c r="A13" s="2"/>
      <c r="B13" s="153"/>
      <c r="C13" s="154"/>
      <c r="D13" s="154"/>
      <c r="E13" s="154"/>
      <c r="F13" s="154"/>
      <c r="G13" s="154"/>
      <c r="H13" s="149" t="s">
        <v>96</v>
      </c>
      <c r="I13" s="150"/>
      <c r="J13" s="4"/>
    </row>
    <row r="14" spans="1:10" ht="20" customHeight="1">
      <c r="A14" s="2"/>
      <c r="B14" s="22" t="s">
        <v>73</v>
      </c>
      <c r="C14" s="23"/>
      <c r="D14" s="132"/>
      <c r="E14" s="132" t="s">
        <v>95</v>
      </c>
      <c r="F14" s="132"/>
      <c r="G14" s="132"/>
      <c r="H14" s="133"/>
      <c r="I14" s="134">
        <v>214</v>
      </c>
      <c r="J14" s="4"/>
    </row>
    <row r="15" spans="1:10" ht="20" customHeight="1">
      <c r="A15" s="2"/>
      <c r="B15" s="26" t="s">
        <v>74</v>
      </c>
      <c r="C15" s="27"/>
      <c r="D15" s="135"/>
      <c r="E15" s="135" t="s">
        <v>95</v>
      </c>
      <c r="F15" s="135"/>
      <c r="G15" s="135"/>
      <c r="H15" s="136"/>
      <c r="I15" s="137">
        <v>800</v>
      </c>
      <c r="J15" s="4"/>
    </row>
    <row r="16" spans="1:10" ht="20" customHeight="1">
      <c r="A16" s="2"/>
      <c r="B16" s="26" t="s">
        <v>75</v>
      </c>
      <c r="C16" s="27"/>
      <c r="D16" s="135"/>
      <c r="E16" s="135" t="s">
        <v>95</v>
      </c>
      <c r="F16" s="135"/>
      <c r="G16" s="135"/>
      <c r="H16" s="136"/>
      <c r="I16" s="137">
        <v>120</v>
      </c>
      <c r="J16" s="4"/>
    </row>
    <row r="17" spans="1:10" ht="20" customHeight="1">
      <c r="A17" s="2"/>
      <c r="B17" s="26" t="s">
        <v>76</v>
      </c>
      <c r="C17" s="27"/>
      <c r="D17" s="135"/>
      <c r="E17" s="135"/>
      <c r="F17" s="135"/>
      <c r="G17" s="135"/>
      <c r="H17" s="136"/>
      <c r="I17" s="137"/>
      <c r="J17" s="4"/>
    </row>
    <row r="18" spans="1:10" ht="20" customHeight="1">
      <c r="A18" s="2"/>
      <c r="B18" s="26" t="s">
        <v>98</v>
      </c>
      <c r="C18" s="27"/>
      <c r="D18" s="135"/>
      <c r="E18" s="135"/>
      <c r="F18" s="135"/>
      <c r="G18" s="135"/>
      <c r="H18" s="136">
        <f>300*25%</f>
        <v>75</v>
      </c>
      <c r="I18" s="137"/>
      <c r="J18" s="4"/>
    </row>
    <row r="19" spans="1:10" ht="20" customHeight="1">
      <c r="A19" s="2"/>
      <c r="B19" s="26" t="s">
        <v>77</v>
      </c>
      <c r="C19" s="27"/>
      <c r="D19" s="135"/>
      <c r="E19" s="135"/>
      <c r="F19" s="135"/>
      <c r="G19" s="135"/>
      <c r="H19" s="136"/>
      <c r="I19" s="137"/>
      <c r="J19" s="4"/>
    </row>
    <row r="20" spans="1:10" ht="20" customHeight="1">
      <c r="A20" s="2"/>
      <c r="B20" s="26" t="s">
        <v>78</v>
      </c>
      <c r="C20" s="27"/>
      <c r="D20" s="135"/>
      <c r="E20" s="135"/>
      <c r="F20" s="135"/>
      <c r="G20" s="135"/>
      <c r="H20" s="136">
        <v>50</v>
      </c>
      <c r="I20" s="137"/>
      <c r="J20" s="4"/>
    </row>
    <row r="21" spans="1:10" ht="20" customHeight="1">
      <c r="A21" s="2"/>
      <c r="B21" s="26" t="s">
        <v>79</v>
      </c>
      <c r="C21" s="27"/>
      <c r="D21" s="135"/>
      <c r="E21" s="135"/>
      <c r="F21" s="135"/>
      <c r="G21" s="135"/>
      <c r="H21" s="136"/>
      <c r="I21" s="137"/>
      <c r="J21" s="4"/>
    </row>
    <row r="22" spans="1:10" ht="20" customHeight="1">
      <c r="A22" s="2"/>
      <c r="B22" s="26" t="s">
        <v>80</v>
      </c>
      <c r="C22" s="27"/>
      <c r="D22" s="135"/>
      <c r="E22" s="135"/>
      <c r="F22" s="135"/>
      <c r="G22" s="135"/>
      <c r="H22" s="136"/>
      <c r="I22" s="137">
        <v>150</v>
      </c>
      <c r="J22" s="4"/>
    </row>
    <row r="23" spans="1:10" ht="20" customHeight="1">
      <c r="A23" s="2"/>
      <c r="B23" s="26" t="s">
        <v>81</v>
      </c>
      <c r="C23" s="27"/>
      <c r="D23" s="135"/>
      <c r="E23" s="135"/>
      <c r="F23" s="135"/>
      <c r="G23" s="135"/>
      <c r="H23" s="136"/>
      <c r="I23" s="137"/>
      <c r="J23" s="4"/>
    </row>
    <row r="24" spans="1:10" ht="20" customHeight="1">
      <c r="A24" s="2"/>
      <c r="B24" s="26" t="s">
        <v>82</v>
      </c>
      <c r="C24" s="27"/>
      <c r="D24" s="135"/>
      <c r="E24" s="135"/>
      <c r="F24" s="135"/>
      <c r="G24" s="135"/>
      <c r="H24" s="136"/>
      <c r="I24" s="137"/>
      <c r="J24" s="4"/>
    </row>
    <row r="25" spans="1:10" ht="20" customHeight="1">
      <c r="A25" s="2"/>
      <c r="B25" s="26" t="s">
        <v>83</v>
      </c>
      <c r="C25" s="27"/>
      <c r="D25" s="135"/>
      <c r="E25" s="135"/>
      <c r="F25" s="135"/>
      <c r="G25" s="135"/>
      <c r="H25" s="136"/>
      <c r="I25" s="137"/>
      <c r="J25" s="4"/>
    </row>
    <row r="26" spans="1:10" ht="20" customHeight="1">
      <c r="A26" s="2"/>
      <c r="B26" s="26" t="s">
        <v>84</v>
      </c>
      <c r="C26" s="27"/>
      <c r="D26" s="135"/>
      <c r="E26" s="135"/>
      <c r="F26" s="138"/>
      <c r="G26" s="135"/>
      <c r="H26" s="136"/>
      <c r="I26" s="137"/>
      <c r="J26" s="4"/>
    </row>
    <row r="27" spans="1:10" ht="20" customHeight="1">
      <c r="A27" s="2"/>
      <c r="B27" s="26" t="s">
        <v>85</v>
      </c>
      <c r="C27" s="27"/>
      <c r="D27" s="135"/>
      <c r="E27" s="135"/>
      <c r="F27" s="135"/>
      <c r="G27" s="135"/>
      <c r="H27" s="136"/>
      <c r="I27" s="137"/>
      <c r="J27" s="4"/>
    </row>
    <row r="28" spans="1:10" ht="20" customHeight="1">
      <c r="A28" s="2"/>
      <c r="B28" s="26" t="s">
        <v>86</v>
      </c>
      <c r="C28" s="27"/>
      <c r="D28" s="135"/>
      <c r="E28" s="135"/>
      <c r="F28" s="135"/>
      <c r="G28" s="135"/>
      <c r="H28" s="136"/>
      <c r="I28" s="137"/>
      <c r="J28" s="4"/>
    </row>
    <row r="29" spans="1:10" ht="20" customHeight="1">
      <c r="A29" s="2"/>
      <c r="B29" s="26" t="s">
        <v>87</v>
      </c>
      <c r="C29" s="27"/>
      <c r="D29" s="135"/>
      <c r="E29" s="135"/>
      <c r="F29" s="135"/>
      <c r="G29" s="135"/>
      <c r="H29" s="136"/>
      <c r="I29" s="137"/>
      <c r="J29" s="4"/>
    </row>
    <row r="30" spans="1:10" ht="20" customHeight="1">
      <c r="A30" s="2"/>
      <c r="B30" s="26" t="s">
        <v>88</v>
      </c>
      <c r="C30" s="27"/>
      <c r="D30" s="135"/>
      <c r="E30" s="135" t="s">
        <v>95</v>
      </c>
      <c r="F30" s="135"/>
      <c r="G30" s="135"/>
      <c r="H30" s="136"/>
      <c r="I30" s="137">
        <v>30</v>
      </c>
      <c r="J30" s="4"/>
    </row>
    <row r="31" spans="1:10" ht="20" customHeight="1">
      <c r="A31" s="2"/>
      <c r="B31" s="26" t="s">
        <v>89</v>
      </c>
      <c r="C31" s="27"/>
      <c r="D31" s="135"/>
      <c r="E31" s="135"/>
      <c r="F31" s="135"/>
      <c r="G31" s="135"/>
      <c r="H31" s="136"/>
      <c r="I31" s="137"/>
      <c r="J31" s="4"/>
    </row>
    <row r="32" spans="1:10" ht="20" customHeight="1">
      <c r="A32" s="2"/>
      <c r="B32" s="26" t="s">
        <v>90</v>
      </c>
      <c r="C32" s="27"/>
      <c r="D32" s="135"/>
      <c r="E32" s="135"/>
      <c r="F32" s="135"/>
      <c r="G32" s="135"/>
      <c r="H32" s="136"/>
      <c r="I32" s="137"/>
      <c r="J32" s="4"/>
    </row>
    <row r="33" spans="1:15" ht="20" customHeight="1">
      <c r="A33" s="2"/>
      <c r="B33" s="26" t="s">
        <v>91</v>
      </c>
      <c r="C33" s="27"/>
      <c r="D33" s="135"/>
      <c r="E33" s="135"/>
      <c r="F33" s="135"/>
      <c r="G33" s="135"/>
      <c r="H33" s="136"/>
      <c r="I33" s="137"/>
      <c r="J33" s="4"/>
    </row>
    <row r="34" spans="1:15" ht="20" customHeight="1">
      <c r="A34" s="2"/>
      <c r="B34" s="26" t="s">
        <v>92</v>
      </c>
      <c r="C34" s="27"/>
      <c r="D34" s="135"/>
      <c r="E34" s="135"/>
      <c r="F34" s="135"/>
      <c r="G34" s="135"/>
      <c r="H34" s="136"/>
      <c r="I34" s="137"/>
      <c r="J34" s="4"/>
    </row>
    <row r="35" spans="1:15" ht="20" customHeight="1">
      <c r="A35" s="2"/>
      <c r="B35" s="35" t="s">
        <v>93</v>
      </c>
      <c r="C35" s="36"/>
      <c r="D35" s="139"/>
      <c r="E35" s="139"/>
      <c r="F35" s="139"/>
      <c r="G35" s="139"/>
      <c r="H35" s="136"/>
      <c r="I35" s="137"/>
      <c r="J35" s="4"/>
    </row>
    <row r="36" spans="1:15" ht="20" customHeight="1">
      <c r="A36" s="2"/>
      <c r="B36" s="39" t="s">
        <v>94</v>
      </c>
      <c r="C36" s="40"/>
      <c r="D36" s="40"/>
      <c r="E36" s="40"/>
      <c r="F36" s="40"/>
      <c r="G36" s="40"/>
      <c r="H36" s="41">
        <f>SUM(H14:H35)</f>
        <v>125</v>
      </c>
      <c r="I36" s="42">
        <f>SUM(I14:I35)</f>
        <v>1314</v>
      </c>
      <c r="J36" s="4"/>
      <c r="L36" s="43"/>
      <c r="M36" s="43"/>
      <c r="O36" s="43"/>
    </row>
    <row r="37" spans="1:15" ht="6" customHeight="1">
      <c r="A37" s="2"/>
      <c r="B37" s="3"/>
      <c r="C37" s="3"/>
      <c r="D37" s="3"/>
      <c r="E37" s="3"/>
      <c r="F37" s="3"/>
      <c r="G37" s="3"/>
      <c r="H37" s="44"/>
      <c r="I37" s="45"/>
      <c r="J37" s="4"/>
    </row>
    <row r="38" spans="1:15" ht="19" thickBot="1">
      <c r="A38" s="112"/>
      <c r="B38" s="113"/>
      <c r="C38" s="113"/>
      <c r="D38" s="113"/>
      <c r="E38" s="113"/>
      <c r="F38" s="113"/>
      <c r="G38" s="113"/>
      <c r="H38" s="114"/>
      <c r="I38" s="115"/>
      <c r="J38" s="116"/>
    </row>
    <row r="39" spans="1:15">
      <c r="B39" s="117" t="s">
        <v>33</v>
      </c>
      <c r="H39" s="118"/>
      <c r="I39" s="43"/>
    </row>
    <row r="40" spans="1:15">
      <c r="H40" s="118"/>
      <c r="I40" s="43"/>
    </row>
    <row r="41" spans="1:15">
      <c r="H41" s="118"/>
      <c r="I41" s="43"/>
    </row>
    <row r="42" spans="1:15">
      <c r="B42" s="128" t="s">
        <v>59</v>
      </c>
      <c r="C42" s="89"/>
      <c r="D42" s="89"/>
      <c r="E42" s="89"/>
      <c r="F42" s="89"/>
      <c r="G42" s="89"/>
      <c r="H42" s="129"/>
      <c r="I42" s="90"/>
    </row>
    <row r="43" spans="1:15">
      <c r="B43" s="77" t="s">
        <v>60</v>
      </c>
      <c r="C43" s="64"/>
      <c r="D43" s="64"/>
      <c r="E43" s="64"/>
      <c r="F43" s="64"/>
      <c r="G43" s="64"/>
      <c r="H43" s="65"/>
      <c r="I43" s="101"/>
    </row>
    <row r="44" spans="1:15">
      <c r="B44" s="77" t="s">
        <v>61</v>
      </c>
      <c r="C44" s="64"/>
      <c r="D44" s="64"/>
      <c r="E44" s="64"/>
      <c r="F44" s="64"/>
      <c r="G44" s="64"/>
      <c r="H44" s="65"/>
      <c r="I44" s="101"/>
    </row>
    <row r="45" spans="1:15">
      <c r="B45" s="77" t="s">
        <v>62</v>
      </c>
      <c r="C45" s="64"/>
      <c r="D45" s="64"/>
      <c r="E45" s="64"/>
      <c r="F45" s="64"/>
      <c r="G45" s="64"/>
      <c r="H45" s="65"/>
      <c r="I45" s="101"/>
    </row>
    <row r="46" spans="1:15">
      <c r="B46" s="77" t="s">
        <v>63</v>
      </c>
      <c r="C46" s="64"/>
      <c r="D46" s="64"/>
      <c r="E46" s="64"/>
      <c r="F46" s="64"/>
      <c r="G46" s="64"/>
      <c r="H46" s="65"/>
      <c r="I46" s="101"/>
    </row>
    <row r="47" spans="1:15">
      <c r="B47" s="77" t="s">
        <v>64</v>
      </c>
      <c r="C47" s="64"/>
      <c r="D47" s="64"/>
      <c r="E47" s="64"/>
      <c r="F47" s="64"/>
      <c r="G47" s="64"/>
      <c r="H47" s="65"/>
      <c r="I47" s="101"/>
    </row>
    <row r="48" spans="1:15">
      <c r="B48" s="77" t="s">
        <v>65</v>
      </c>
      <c r="C48" s="64"/>
      <c r="D48" s="64"/>
      <c r="E48" s="64"/>
      <c r="F48" s="64"/>
      <c r="G48" s="64"/>
      <c r="H48" s="65"/>
      <c r="I48" s="101"/>
    </row>
    <row r="49" spans="2:9">
      <c r="B49" s="77" t="s">
        <v>66</v>
      </c>
      <c r="C49" s="64"/>
      <c r="D49" s="64"/>
      <c r="E49" s="64"/>
      <c r="F49" s="64"/>
      <c r="G49" s="64"/>
      <c r="H49" s="65"/>
      <c r="I49" s="101"/>
    </row>
    <row r="50" spans="2:9">
      <c r="B50" s="77" t="s">
        <v>67</v>
      </c>
      <c r="C50" s="64"/>
      <c r="D50" s="64"/>
      <c r="E50" s="64"/>
      <c r="F50" s="64"/>
      <c r="G50" s="64"/>
      <c r="H50" s="65"/>
      <c r="I50" s="101"/>
    </row>
    <row r="51" spans="2:9">
      <c r="B51" s="77" t="s">
        <v>68</v>
      </c>
      <c r="C51" s="64"/>
      <c r="D51" s="64"/>
      <c r="E51" s="64"/>
      <c r="F51" s="64"/>
      <c r="G51" s="64"/>
      <c r="H51" s="65"/>
      <c r="I51" s="101"/>
    </row>
    <row r="52" spans="2:9">
      <c r="B52" s="130"/>
      <c r="C52" s="64"/>
      <c r="D52" s="64"/>
      <c r="E52" s="64"/>
      <c r="F52" s="64"/>
      <c r="G52" s="64"/>
      <c r="H52" s="65"/>
      <c r="I52" s="101"/>
    </row>
    <row r="53" spans="2:9">
      <c r="B53" s="131"/>
      <c r="C53" s="107"/>
      <c r="D53" s="107"/>
      <c r="E53" s="107"/>
      <c r="F53" s="107"/>
      <c r="G53" s="107"/>
      <c r="H53" s="110"/>
      <c r="I53" s="111"/>
    </row>
    <row r="54" spans="2:9">
      <c r="H54" s="118"/>
      <c r="I54" s="43"/>
    </row>
    <row r="55" spans="2:9" hidden="1">
      <c r="H55" s="118"/>
      <c r="I55" s="43"/>
    </row>
    <row r="56" spans="2:9" hidden="1">
      <c r="H56" s="118"/>
      <c r="I56" s="43"/>
    </row>
    <row r="57" spans="2:9" hidden="1">
      <c r="H57" s="118"/>
      <c r="I57" s="43"/>
    </row>
    <row r="58" spans="2:9" hidden="1">
      <c r="H58" s="118"/>
      <c r="I58" s="43"/>
    </row>
    <row r="59" spans="2:9" hidden="1">
      <c r="H59" s="118"/>
      <c r="I59" s="43"/>
    </row>
    <row r="60" spans="2:9" hidden="1">
      <c r="H60" s="118"/>
      <c r="I60" s="43"/>
    </row>
    <row r="61" spans="2:9" hidden="1">
      <c r="H61" s="118"/>
      <c r="I61" s="43"/>
    </row>
    <row r="62" spans="2:9" hidden="1">
      <c r="H62" s="118"/>
      <c r="I62" s="43"/>
    </row>
    <row r="63" spans="2:9" hidden="1">
      <c r="H63" s="118"/>
      <c r="I63" s="43"/>
    </row>
    <row r="64" spans="2:9" hidden="1">
      <c r="H64" s="118"/>
      <c r="I64" s="43"/>
    </row>
    <row r="65" spans="8:9" hidden="1">
      <c r="H65" s="118"/>
      <c r="I65" s="43"/>
    </row>
    <row r="66" spans="8:9" hidden="1">
      <c r="H66" s="118"/>
      <c r="I66" s="43"/>
    </row>
    <row r="67" spans="8:9" hidden="1">
      <c r="H67" s="118"/>
      <c r="I67" s="43"/>
    </row>
    <row r="68" spans="8:9" hidden="1">
      <c r="H68" s="118"/>
      <c r="I68" s="43"/>
    </row>
    <row r="69" spans="8:9" hidden="1">
      <c r="H69" s="118"/>
      <c r="I69" s="43"/>
    </row>
    <row r="70" spans="8:9" hidden="1">
      <c r="H70" s="118"/>
      <c r="I70" s="43"/>
    </row>
    <row r="71" spans="8:9" hidden="1">
      <c r="H71" s="118"/>
      <c r="I71" s="43"/>
    </row>
    <row r="72" spans="8:9" hidden="1">
      <c r="H72" s="118"/>
      <c r="I72" s="43"/>
    </row>
    <row r="73" spans="8:9" hidden="1">
      <c r="H73" s="118"/>
      <c r="I73" s="43"/>
    </row>
    <row r="74" spans="8:9" hidden="1">
      <c r="H74" s="118"/>
      <c r="I74" s="43"/>
    </row>
    <row r="75" spans="8:9" hidden="1">
      <c r="H75" s="118"/>
      <c r="I75" s="43"/>
    </row>
    <row r="76" spans="8:9" hidden="1">
      <c r="H76" s="118"/>
      <c r="I76" s="43"/>
    </row>
    <row r="77" spans="8:9" hidden="1">
      <c r="H77" s="118"/>
      <c r="I77" s="43"/>
    </row>
    <row r="78" spans="8:9" hidden="1">
      <c r="H78" s="118"/>
      <c r="I78" s="43"/>
    </row>
    <row r="79" spans="8:9" hidden="1">
      <c r="H79" s="118"/>
      <c r="I79" s="43"/>
    </row>
    <row r="80" spans="8:9" hidden="1">
      <c r="H80" s="118"/>
      <c r="I80" s="43"/>
    </row>
    <row r="81" spans="8:9" hidden="1">
      <c r="H81" s="118"/>
      <c r="I81" s="43"/>
    </row>
    <row r="82" spans="8:9" hidden="1">
      <c r="H82" s="118"/>
      <c r="I82" s="43"/>
    </row>
    <row r="83" spans="8:9" hidden="1">
      <c r="H83" s="118"/>
      <c r="I83" s="43"/>
    </row>
    <row r="84" spans="8:9" hidden="1">
      <c r="H84" s="118"/>
      <c r="I84" s="43"/>
    </row>
    <row r="85" spans="8:9" hidden="1">
      <c r="H85" s="118"/>
      <c r="I85" s="43"/>
    </row>
    <row r="86" spans="8:9" hidden="1">
      <c r="H86" s="118"/>
      <c r="I86" s="43"/>
    </row>
    <row r="87" spans="8:9" hidden="1">
      <c r="H87" s="118"/>
      <c r="I87" s="43"/>
    </row>
    <row r="88" spans="8:9" hidden="1">
      <c r="H88" s="118"/>
      <c r="I88" s="43"/>
    </row>
    <row r="89" spans="8:9" hidden="1">
      <c r="H89" s="118"/>
      <c r="I89" s="43"/>
    </row>
    <row r="90" spans="8:9" hidden="1">
      <c r="H90" s="118"/>
      <c r="I90" s="43"/>
    </row>
    <row r="91" spans="8:9" hidden="1">
      <c r="H91" s="118"/>
      <c r="I91" s="43"/>
    </row>
    <row r="92" spans="8:9" hidden="1">
      <c r="H92" s="118"/>
      <c r="I92" s="43"/>
    </row>
    <row r="93" spans="8:9" hidden="1">
      <c r="H93" s="118"/>
      <c r="I93" s="43"/>
    </row>
    <row r="94" spans="8:9" hidden="1">
      <c r="H94" s="118"/>
      <c r="I94" s="43"/>
    </row>
    <row r="95" spans="8:9" hidden="1">
      <c r="H95" s="118"/>
      <c r="I95" s="43"/>
    </row>
    <row r="96" spans="8:9" hidden="1">
      <c r="H96" s="118"/>
      <c r="I96" s="43"/>
    </row>
    <row r="97" spans="8:9" hidden="1">
      <c r="H97" s="118"/>
      <c r="I97" s="43"/>
    </row>
    <row r="98" spans="8:9" hidden="1">
      <c r="H98" s="118"/>
      <c r="I98" s="43"/>
    </row>
    <row r="99" spans="8:9" hidden="1">
      <c r="H99" s="118"/>
      <c r="I99" s="43"/>
    </row>
    <row r="100" spans="8:9" hidden="1">
      <c r="H100" s="118"/>
      <c r="I100" s="43"/>
    </row>
    <row r="101" spans="8:9" hidden="1">
      <c r="H101" s="118"/>
      <c r="I101" s="43"/>
    </row>
    <row r="102" spans="8:9" hidden="1">
      <c r="H102" s="118"/>
      <c r="I102" s="43"/>
    </row>
    <row r="103" spans="8:9" hidden="1">
      <c r="H103" s="118"/>
      <c r="I103" s="43"/>
    </row>
    <row r="104" spans="8:9" hidden="1">
      <c r="H104" s="118"/>
      <c r="I104" s="43"/>
    </row>
    <row r="105" spans="8:9" hidden="1">
      <c r="H105" s="118"/>
      <c r="I105" s="43"/>
    </row>
    <row r="106" spans="8:9" hidden="1">
      <c r="H106" s="118"/>
      <c r="I106" s="43"/>
    </row>
    <row r="107" spans="8:9" hidden="1">
      <c r="H107" s="118"/>
      <c r="I107" s="43"/>
    </row>
    <row r="108" spans="8:9" hidden="1">
      <c r="H108" s="118"/>
      <c r="I108" s="43"/>
    </row>
    <row r="109" spans="8:9" hidden="1">
      <c r="H109" s="118"/>
      <c r="I109" s="43"/>
    </row>
    <row r="110" spans="8:9" hidden="1">
      <c r="H110" s="118"/>
      <c r="I110" s="43"/>
    </row>
    <row r="111" spans="8:9" hidden="1">
      <c r="H111" s="118"/>
      <c r="I111" s="43"/>
    </row>
    <row r="112" spans="8:9" hidden="1">
      <c r="H112" s="118"/>
      <c r="I112" s="43"/>
    </row>
    <row r="113" spans="8:9" hidden="1">
      <c r="H113" s="118"/>
      <c r="I113" s="43"/>
    </row>
    <row r="114" spans="8:9" hidden="1">
      <c r="H114" s="118"/>
      <c r="I114" s="43"/>
    </row>
    <row r="115" spans="8:9" hidden="1">
      <c r="H115" s="118"/>
      <c r="I115" s="43"/>
    </row>
    <row r="116" spans="8:9" hidden="1">
      <c r="H116" s="118"/>
      <c r="I116" s="43"/>
    </row>
    <row r="117" spans="8:9" hidden="1">
      <c r="H117" s="118"/>
      <c r="I117" s="43"/>
    </row>
    <row r="118" spans="8:9" hidden="1"/>
    <row r="119" spans="8:9" hidden="1"/>
    <row r="120" spans="8:9" ht="18" hidden="1" customHeight="1"/>
    <row r="121" spans="8:9" ht="18" hidden="1" customHeight="1"/>
    <row r="122" spans="8:9" ht="18" hidden="1" customHeight="1"/>
    <row r="123" spans="8:9" ht="18" hidden="1" customHeight="1"/>
    <row r="124" spans="8:9" ht="18" hidden="1" customHeight="1"/>
    <row r="125" spans="8:9" ht="18" hidden="1" customHeight="1"/>
    <row r="126" spans="8:9" ht="18" hidden="1" customHeight="1"/>
    <row r="127" spans="8:9" ht="18" hidden="1" customHeight="1"/>
    <row r="128" spans="8:9" ht="18" hidden="1" customHeight="1"/>
    <row r="129" ht="18" hidden="1" customHeight="1"/>
    <row r="130" ht="18" hidden="1" customHeight="1"/>
    <row r="131" ht="18" hidden="1" customHeight="1"/>
    <row r="132" ht="18" hidden="1" customHeight="1"/>
    <row r="133" ht="18" hidden="1" customHeight="1"/>
    <row r="134" ht="18" hidden="1" customHeight="1"/>
    <row r="135" ht="18" hidden="1" customHeight="1"/>
    <row r="136" ht="18" hidden="1" customHeight="1"/>
    <row r="137" ht="18" hidden="1" customHeight="1"/>
    <row r="138" ht="18" hidden="1" customHeight="1"/>
    <row r="139" ht="18" hidden="1" customHeight="1"/>
    <row r="140" ht="18" hidden="1" customHeight="1"/>
    <row r="141" ht="18" hidden="1" customHeight="1"/>
    <row r="142" ht="18" hidden="1" customHeight="1"/>
    <row r="143" ht="18" hidden="1" customHeight="1"/>
    <row r="144" ht="18" hidden="1" customHeight="1"/>
    <row r="145" ht="18" hidden="1" customHeight="1"/>
    <row r="146" ht="18" hidden="1" customHeight="1"/>
    <row r="147" ht="18" hidden="1" customHeight="1"/>
    <row r="148" ht="18" hidden="1" customHeight="1"/>
    <row r="149" ht="18" hidden="1" customHeight="1"/>
    <row r="150" ht="18" hidden="1" customHeight="1"/>
    <row r="151" ht="18" hidden="1" customHeight="1"/>
    <row r="152" ht="18" hidden="1" customHeight="1"/>
    <row r="153" ht="18" hidden="1" customHeight="1"/>
    <row r="154" ht="18" hidden="1" customHeight="1"/>
    <row r="155" ht="18" hidden="1" customHeight="1"/>
    <row r="156" ht="18" hidden="1" customHeight="1"/>
    <row r="157" ht="18" hidden="1" customHeight="1"/>
    <row r="158" ht="18" hidden="1" customHeight="1"/>
    <row r="159" ht="18" hidden="1" customHeight="1"/>
    <row r="160" ht="18" customHeight="1"/>
  </sheetData>
  <mergeCells count="3">
    <mergeCell ref="D3:I5"/>
    <mergeCell ref="H13:I13"/>
    <mergeCell ref="B12:G13"/>
  </mergeCells>
  <printOptions horizontalCentered="1"/>
  <pageMargins left="0.75000000000000011" right="0.75000000000000011" top="1" bottom="1" header="0.5" footer="0.5"/>
  <pageSetup paperSize="9" scale="87" orientation="portrait" horizontalDpi="4294967292" verticalDpi="4294967292"/>
  <colBreaks count="1" manualBreakCount="1">
    <brk id="10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5. Resumo Operação</vt:lpstr>
      <vt:lpstr>3. Despesas de Importação</vt:lpstr>
    </vt:vector>
  </TitlesOfParts>
  <Company>Prado Giraldelli Consultoria Empresarial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Giraldelli</dc:creator>
  <cp:lastModifiedBy>Rodrigo Giraldelli</cp:lastModifiedBy>
  <dcterms:created xsi:type="dcterms:W3CDTF">2015-09-27T21:09:51Z</dcterms:created>
  <dcterms:modified xsi:type="dcterms:W3CDTF">2015-12-04T05:30:20Z</dcterms:modified>
</cp:coreProperties>
</file>