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Jornada atendimento\Documents\planilha JD5\"/>
    </mc:Choice>
  </mc:AlternateContent>
  <xr:revisionPtr revIDLastSave="0" documentId="13_ncr:1_{22F844BA-2B9C-4DB4-8280-33543DED78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MO" sheetId="5" r:id="rId1"/>
    <sheet name="Planejamento" sheetId="3" r:id="rId2"/>
  </sheets>
  <externalReferences>
    <externalReference r:id="rId3"/>
  </externalReferences>
  <definedNames>
    <definedName name="Custo_Total_da_Viagem">'[1]Planejador de Viagens'!$B$9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5" l="1"/>
  <c r="C12" i="5"/>
  <c r="F10" i="3"/>
  <c r="F11" i="3"/>
  <c r="F12" i="3"/>
  <c r="F13" i="3"/>
  <c r="F14" i="3"/>
  <c r="F15" i="3"/>
  <c r="F16" i="3"/>
  <c r="F17" i="3"/>
  <c r="F18" i="3"/>
  <c r="C16" i="5"/>
  <c r="C18" i="5"/>
  <c r="F12" i="5"/>
  <c r="F16" i="5"/>
  <c r="F18" i="5"/>
  <c r="C6" i="5"/>
  <c r="F8" i="5"/>
  <c r="F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Microsoft Office</author>
    <author>Microsoft Office User</author>
  </authors>
  <commentList>
    <comment ref="F6" authorId="0" shapeId="0" xr:uid="{00000000-0006-0000-0100-000001000000}">
      <text>
        <r>
          <rPr>
            <b/>
            <sz val="14"/>
            <color indexed="81"/>
            <rFont val="Calibri"/>
          </rPr>
          <t>Digite aqui quanto em dinheiro (R$) você tem hoje para a sua viagem.</t>
        </r>
      </text>
    </comment>
    <comment ref="C10" authorId="1" shapeId="0" xr:uid="{00000000-0006-0000-0100-000002000000}">
      <text>
        <r>
          <rPr>
            <b/>
            <sz val="14"/>
            <color indexed="81"/>
            <rFont val="Calibri"/>
          </rPr>
          <t>Digite aqui a data de sua viagem :)</t>
        </r>
      </text>
    </comment>
    <comment ref="F10" authorId="0" shapeId="0" xr:uid="{00000000-0006-0000-0100-000003000000}">
      <text>
        <r>
          <rPr>
            <b/>
            <sz val="14"/>
            <color indexed="81"/>
            <rFont val="Calibri"/>
          </rPr>
          <t>Digite aqui uma taxa estimada de juros anual de investimentos ofertados pela sua corretora.</t>
        </r>
      </text>
    </comment>
    <comment ref="C14" authorId="0" shapeId="0" xr:uid="{00000000-0006-0000-0100-000004000000}">
      <text>
        <r>
          <rPr>
            <b/>
            <sz val="14"/>
            <color indexed="81"/>
            <rFont val="Calibri"/>
          </rPr>
          <t>Digite aqui a quantidade de pessoas.</t>
        </r>
      </text>
    </comment>
    <comment ref="F14" authorId="0" shapeId="0" xr:uid="{00000000-0006-0000-0100-000005000000}">
      <text>
        <r>
          <rPr>
            <b/>
            <sz val="14"/>
            <color indexed="81"/>
            <rFont val="Calibri"/>
          </rPr>
          <t>Esse valor representa o valor mensal do total de pessoas, sem considerar rendimentos de juros de investimentos ate a data da viagem.</t>
        </r>
      </text>
    </comment>
    <comment ref="F16" authorId="0" shapeId="0" xr:uid="{00000000-0006-0000-0100-000006000000}">
      <text>
        <r>
          <rPr>
            <b/>
            <sz val="14"/>
            <color indexed="81"/>
            <rFont val="Calibri"/>
          </rPr>
          <t>Esse valor representa o valor total que as pessoas envolvidas na viagem deverão investir mensalmente para chegar ao objetivo final. 
** Considerando rendimentos de juros dos de investimento.</t>
        </r>
      </text>
    </comment>
    <comment ref="F18" authorId="0" shapeId="0" xr:uid="{00000000-0006-0000-0100-000007000000}">
      <text>
        <r>
          <rPr>
            <b/>
            <sz val="14"/>
            <color indexed="81"/>
            <rFont val="Calibri"/>
          </rPr>
          <t>Esse valor representa 50% das despesas total da viagem. Caso você deseje dividir a meta proporcionalmente ao salário de cada um, você poderá utilizar a planilha "Despesa de casal" para calcular o valor que cada um devera investir proporcional ao seu salário.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Microsoft Office</author>
  </authors>
  <commentList>
    <comment ref="D6" authorId="0" shapeId="0" xr:uid="{00000000-0006-0000-0000-000001000000}">
      <text>
        <r>
          <rPr>
            <b/>
            <sz val="14"/>
            <color indexed="81"/>
            <rFont val="Calibri"/>
          </rPr>
          <t>Digite aqui o destino da sua viagem :)</t>
        </r>
      </text>
    </comment>
    <comment ref="C9" authorId="0" shapeId="0" xr:uid="{00000000-0006-0000-0000-000002000000}">
      <text>
        <r>
          <rPr>
            <b/>
            <sz val="14"/>
            <color indexed="81"/>
            <rFont val="Calibri"/>
          </rPr>
          <t>Escolha a moeda de acordo com o país que você vai visitar.</t>
        </r>
      </text>
    </comment>
    <comment ref="D9" authorId="0" shapeId="0" xr:uid="{00000000-0006-0000-0000-000003000000}">
      <text>
        <r>
          <rPr>
            <b/>
            <sz val="14"/>
            <color indexed="81"/>
            <rFont val="Calibri"/>
          </rPr>
          <t xml:space="preserve">Digite o preço unitário por pessoa. </t>
        </r>
      </text>
    </comment>
    <comment ref="D10" authorId="0" shapeId="0" xr:uid="{00000000-0006-0000-0000-000004000000}">
      <text>
        <r>
          <rPr>
            <b/>
            <sz val="14"/>
            <color indexed="81"/>
            <rFont val="Calibri"/>
          </rPr>
          <t>HOSPEDAGEM: Caso você esteja viajando acompanhada (o) e esteja dividindo o quarto, coloque aqui o valor referente a uma pessoa, assim a planilha irá calcular o valor total corretamente.</t>
        </r>
        <r>
          <rPr>
            <sz val="10"/>
            <color indexed="81"/>
            <rFont val="Calibri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<sst xmlns="http://schemas.openxmlformats.org/spreadsheetml/2006/main" count="44" uniqueCount="35">
  <si>
    <t>Hospedagem</t>
  </si>
  <si>
    <t>Alimentação</t>
  </si>
  <si>
    <t>Passeios</t>
  </si>
  <si>
    <t>Presentes</t>
  </si>
  <si>
    <t>Passagem / Transporte</t>
  </si>
  <si>
    <t>Atividade</t>
  </si>
  <si>
    <t>Outros</t>
  </si>
  <si>
    <t xml:space="preserve">Aluguel carro </t>
  </si>
  <si>
    <t>Transporte local</t>
  </si>
  <si>
    <t>Moeda</t>
  </si>
  <si>
    <t>Destino da viagem:</t>
  </si>
  <si>
    <t>EUR</t>
  </si>
  <si>
    <t>USD</t>
  </si>
  <si>
    <t>BRL</t>
  </si>
  <si>
    <t>Data da viagem:</t>
  </si>
  <si>
    <t>Quanto você tem hoje BRL?</t>
  </si>
  <si>
    <t>Data da Cotacao</t>
  </si>
  <si>
    <t>Estimativa de gastos total em BRL</t>
  </si>
  <si>
    <t>Quantidade por pessoa</t>
  </si>
  <si>
    <t>Data de hoje:</t>
  </si>
  <si>
    <t>Quantidade de pessoas?</t>
  </si>
  <si>
    <t>Preco unitário por pessoa</t>
  </si>
  <si>
    <t>Quanto $ ainda falta?</t>
  </si>
  <si>
    <t>Quanto por mês (sem juros)</t>
  </si>
  <si>
    <t>Taxa de juros mensal</t>
  </si>
  <si>
    <t>Taxa de juros anual</t>
  </si>
  <si>
    <t>ONDE O DINHEIRO TE LEVA? 
ESTIMATIVA DE GASTOS POR PESSOA</t>
  </si>
  <si>
    <t>Valor total em Real por pessoa</t>
  </si>
  <si>
    <t>ONDE O DINHEIRO TE LEVA? ESTIMATIVA DE GASTOS 
PARA O TOTAL DE PESSOAS</t>
  </si>
  <si>
    <t>Disney</t>
  </si>
  <si>
    <t>Valor total para uma pessoa em REAIS</t>
  </si>
  <si>
    <t>Calculo apenas para Juros Compostos</t>
  </si>
  <si>
    <t>Valor mensal que devera ser investido mensalmente por cada um.</t>
  </si>
  <si>
    <t>Quantidade de meses até a data da viagem</t>
  </si>
  <si>
    <t>Valor mensal que deverá ser investido mensalmente no total de pessoas.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</si>
</sst>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[$-409]d\-mmm\-yy;@"/>
    <numFmt numFmtId="167" formatCode="[$-416]d\-mmm\-yy;@"/>
    <numFmt numFmtId="168" formatCode="0.0000%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theme="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indexed="81"/>
      <name val="Calibri"/>
    </font>
    <font>
      <b/>
      <sz val="18"/>
      <color rgb="FFE1D3C2"/>
      <name val="Arial"/>
    </font>
    <font>
      <sz val="12"/>
      <color theme="0"/>
      <name val="Arial"/>
    </font>
    <font>
      <sz val="10"/>
      <color indexed="81"/>
      <name val="Calibri"/>
    </font>
    <font>
      <b/>
      <sz val="14"/>
      <color rgb="FFE1D3C2"/>
      <name val="Arial"/>
    </font>
    <font>
      <b/>
      <sz val="20"/>
      <color rgb="FFE1D3C2"/>
      <name val="Arial"/>
    </font>
  </fonts>
  <fills count="5">
    <fill>
      <patternFill patternType="none"/>
    </fill>
    <fill>
      <patternFill patternType="gray125"/>
    </fill>
    <fill>
      <patternFill patternType="solid">
        <fgColor rgb="FF323232"/>
        <bgColor indexed="64"/>
      </patternFill>
    </fill>
    <fill>
      <patternFill patternType="solid">
        <fgColor rgb="FFBA863F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164" fontId="3" fillId="0" borderId="6" xfId="2" applyFont="1" applyBorder="1"/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3" fillId="4" borderId="1" xfId="2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5" fontId="3" fillId="4" borderId="1" xfId="1" applyFont="1" applyFill="1" applyBorder="1"/>
    <xf numFmtId="0" fontId="4" fillId="0" borderId="0" xfId="0" applyFont="1" applyFill="1" applyBorder="1" applyAlignment="1">
      <alignment horizontal="left"/>
    </xf>
    <xf numFmtId="165" fontId="4" fillId="0" borderId="0" xfId="1" applyFont="1" applyFill="1" applyBorder="1"/>
    <xf numFmtId="165" fontId="3" fillId="4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3" fillId="0" borderId="1" xfId="2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7" fontId="3" fillId="4" borderId="1" xfId="1" applyNumberFormat="1" applyFont="1" applyFill="1" applyBorder="1" applyAlignment="1">
      <alignment horizontal="center"/>
    </xf>
    <xf numFmtId="168" fontId="3" fillId="0" borderId="1" xfId="5" applyNumberFormat="1" applyFont="1" applyBorder="1" applyAlignment="1">
      <alignment vertical="center"/>
    </xf>
    <xf numFmtId="165" fontId="3" fillId="0" borderId="0" xfId="1" applyFont="1" applyAlignment="1">
      <alignment vertical="center"/>
    </xf>
    <xf numFmtId="165" fontId="3" fillId="0" borderId="0" xfId="1" applyFont="1" applyAlignment="1">
      <alignment horizontal="left"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5" xfId="2" applyFont="1" applyFill="1" applyBorder="1"/>
    <xf numFmtId="164" fontId="3" fillId="4" borderId="1" xfId="2" applyFont="1" applyFill="1" applyBorder="1" applyAlignment="1">
      <alignment vertical="center"/>
    </xf>
    <xf numFmtId="164" fontId="3" fillId="0" borderId="1" xfId="2" applyFont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8" fontId="3" fillId="4" borderId="1" xfId="5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7" xfId="0" applyFont="1" applyFill="1" applyBorder="1" applyAlignment="1">
      <alignment horizontal="left"/>
    </xf>
    <xf numFmtId="164" fontId="3" fillId="4" borderId="2" xfId="2" applyFont="1" applyFill="1" applyBorder="1" applyAlignment="1">
      <alignment horizontal="center" vertical="center"/>
    </xf>
    <xf numFmtId="164" fontId="3" fillId="4" borderId="3" xfId="2" applyFont="1" applyFill="1" applyBorder="1" applyAlignment="1">
      <alignment horizontal="center" vertical="center"/>
    </xf>
    <xf numFmtId="164" fontId="3" fillId="4" borderId="4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</cellXfs>
  <cellStyles count="6">
    <cellStyle name="Hiperlink" xfId="3" builtinId="8" hidden="1"/>
    <cellStyle name="Hiperlink Visitado" xfId="4" builtinId="9" hidden="1"/>
    <cellStyle name="Moeda" xfId="2" builtinId="4"/>
    <cellStyle name="Normal" xfId="0" builtinId="0"/>
    <cellStyle name="Porcentagem" xfId="5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74966</xdr:colOff>
      <xdr:row>1</xdr:row>
      <xdr:rowOff>39621</xdr:rowOff>
    </xdr:from>
    <xdr:to>
      <xdr:col>1</xdr:col>
      <xdr:colOff>1206500</xdr:colOff>
      <xdr:row>2</xdr:row>
      <xdr:rowOff>895658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66" y="166621"/>
          <a:ext cx="1131534" cy="1059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53024</xdr:colOff>
      <xdr:row>1</xdr:row>
      <xdr:rowOff>192021</xdr:rowOff>
    </xdr:from>
    <xdr:to>
      <xdr:col>1</xdr:col>
      <xdr:colOff>924634</xdr:colOff>
      <xdr:row>2</xdr:row>
      <xdr:rowOff>813820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5904" y="324101"/>
          <a:ext cx="871610" cy="82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vianeferreira/Desktop/VFFN/VIVIFICAR/Artigos/ME%20POUPE/PLANILHAS%20E%20SIMULADORES/PLANILHAS/Custos-Viagem-JAN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jador de Viage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G68"/>
  <sheetViews>
    <sheetView showGridLines="0" tabSelected="1" zoomScaleNormal="125" zoomScalePageLayoutView="125" workbookViewId="0">
      <pane ySplit="4" topLeftCell="A14" activePane="bottomLeft" state="frozen"/>
      <selection pane="bottomLeft" activeCell="C20" sqref="C20"/>
    </sheetView>
  </sheetViews>
  <sheetFormatPr defaultColWidth="10.875" defaultRowHeight="15" x14ac:dyDescent="0.2"/>
  <cols>
    <col min="1" max="1" width="2.375" style="1" customWidth="1"/>
    <col min="2" max="2" width="35.625" style="1" customWidth="1"/>
    <col min="3" max="3" width="35.625" style="21" customWidth="1"/>
    <col min="4" max="4" width="3.875" style="18" customWidth="1"/>
    <col min="5" max="5" width="35.625" style="7" customWidth="1"/>
    <col min="6" max="6" width="35.625" style="1" customWidth="1"/>
    <col min="7" max="7" width="12.875" style="1" bestFit="1" customWidth="1"/>
    <col min="8" max="16384" width="10.875" style="1"/>
  </cols>
  <sheetData>
    <row r="1" spans="2:7" ht="9.9499999999999993" customHeight="1" x14ac:dyDescent="0.2"/>
    <row r="2" spans="2:7" ht="15.95" customHeight="1" x14ac:dyDescent="0.2">
      <c r="B2" s="50" t="s">
        <v>28</v>
      </c>
      <c r="C2" s="51"/>
      <c r="D2" s="51"/>
      <c r="E2" s="51"/>
      <c r="F2" s="51"/>
    </row>
    <row r="3" spans="2:7" ht="78.95" customHeight="1" x14ac:dyDescent="0.2">
      <c r="B3" s="51"/>
      <c r="C3" s="51"/>
      <c r="D3" s="51"/>
      <c r="E3" s="51"/>
      <c r="F3" s="51"/>
    </row>
    <row r="4" spans="2:7" ht="3" customHeight="1" x14ac:dyDescent="0.25">
      <c r="B4" s="4"/>
      <c r="C4" s="25"/>
      <c r="D4" s="26"/>
      <c r="E4" s="4"/>
      <c r="F4" s="4"/>
    </row>
    <row r="6" spans="2:7" ht="48.95" customHeight="1" x14ac:dyDescent="0.2">
      <c r="B6" s="17" t="s">
        <v>10</v>
      </c>
      <c r="C6" s="35" t="str">
        <f>Planejamento!D6</f>
        <v>Disney</v>
      </c>
      <c r="E6" s="17" t="s">
        <v>15</v>
      </c>
      <c r="F6" s="37">
        <v>1000</v>
      </c>
      <c r="G6" s="34"/>
    </row>
    <row r="7" spans="2:7" ht="9.9499999999999993" customHeight="1" x14ac:dyDescent="0.2">
      <c r="B7" s="21"/>
      <c r="C7" s="18"/>
      <c r="E7" s="21"/>
      <c r="F7" s="18"/>
    </row>
    <row r="8" spans="2:7" ht="48.95" customHeight="1" x14ac:dyDescent="0.2">
      <c r="B8" s="23" t="s">
        <v>19</v>
      </c>
      <c r="C8" s="22">
        <f ca="1">TODAY()</f>
        <v>43990</v>
      </c>
      <c r="E8" s="24" t="s">
        <v>22</v>
      </c>
      <c r="F8" s="27">
        <f>C16-F6</f>
        <v>20424</v>
      </c>
    </row>
    <row r="9" spans="2:7" ht="9.9499999999999993" customHeight="1" x14ac:dyDescent="0.2">
      <c r="B9" s="21"/>
      <c r="C9" s="18"/>
      <c r="E9" s="21"/>
      <c r="F9" s="18"/>
    </row>
    <row r="10" spans="2:7" ht="48.95" customHeight="1" x14ac:dyDescent="0.2">
      <c r="B10" s="17" t="s">
        <v>14</v>
      </c>
      <c r="C10" s="39">
        <v>45108</v>
      </c>
      <c r="E10" s="24" t="s">
        <v>25</v>
      </c>
      <c r="F10" s="41">
        <v>6.5000000000000002E-2</v>
      </c>
    </row>
    <row r="11" spans="2:7" ht="9.9499999999999993" customHeight="1" x14ac:dyDescent="0.2">
      <c r="B11" s="21"/>
      <c r="C11" s="18"/>
      <c r="E11" s="21"/>
      <c r="F11" s="18"/>
    </row>
    <row r="12" spans="2:7" ht="48.95" customHeight="1" x14ac:dyDescent="0.2">
      <c r="B12" s="17" t="s">
        <v>33</v>
      </c>
      <c r="C12" s="20">
        <f ca="1">DATEDIF(C8,C10,"m")</f>
        <v>36</v>
      </c>
      <c r="E12" s="24" t="s">
        <v>24</v>
      </c>
      <c r="F12" s="31">
        <f>(F10+1)^(1/12)-1</f>
        <v>5.2616942768477504E-3</v>
      </c>
    </row>
    <row r="13" spans="2:7" ht="9.9499999999999993" customHeight="1" x14ac:dyDescent="0.2">
      <c r="B13" s="21"/>
      <c r="C13" s="18"/>
    </row>
    <row r="14" spans="2:7" ht="48.95" customHeight="1" x14ac:dyDescent="0.2">
      <c r="B14" s="17" t="s">
        <v>20</v>
      </c>
      <c r="C14" s="40">
        <v>2</v>
      </c>
      <c r="E14" s="17" t="s">
        <v>23</v>
      </c>
      <c r="F14" s="38">
        <f ca="1">F8/C12</f>
        <v>567.33333333333337</v>
      </c>
    </row>
    <row r="15" spans="2:7" ht="9.9499999999999993" customHeight="1" x14ac:dyDescent="0.2">
      <c r="B15" s="21"/>
      <c r="C15" s="18"/>
      <c r="E15" s="21"/>
      <c r="F15" s="18"/>
    </row>
    <row r="16" spans="2:7" ht="50.1" customHeight="1" x14ac:dyDescent="0.2">
      <c r="B16" s="17" t="s">
        <v>17</v>
      </c>
      <c r="C16" s="19">
        <f>Planejamento!F18*C14</f>
        <v>21424</v>
      </c>
      <c r="E16" s="17" t="s">
        <v>34</v>
      </c>
      <c r="F16" s="19">
        <f ca="1">PMT(F12,C12,F6,C18)</f>
        <v>511.52136753603293</v>
      </c>
    </row>
    <row r="17" spans="2:6" ht="9.9499999999999993" customHeight="1" x14ac:dyDescent="0.2">
      <c r="B17" s="11"/>
      <c r="E17" s="12"/>
      <c r="F17" s="11"/>
    </row>
    <row r="18" spans="2:6" ht="50.1" customHeight="1" x14ac:dyDescent="0.2">
      <c r="B18" s="43" t="s">
        <v>31</v>
      </c>
      <c r="C18" s="42">
        <f>C16*-1</f>
        <v>-21424</v>
      </c>
      <c r="E18" s="17" t="s">
        <v>32</v>
      </c>
      <c r="F18" s="19">
        <f ca="1">F16/C14</f>
        <v>255.76068376801646</v>
      </c>
    </row>
    <row r="19" spans="2:6" ht="9.9499999999999993" customHeight="1" x14ac:dyDescent="0.2"/>
    <row r="20" spans="2:6" ht="36" customHeight="1" x14ac:dyDescent="0.2"/>
    <row r="21" spans="2:6" ht="8.1" customHeight="1" x14ac:dyDescent="0.2"/>
    <row r="22" spans="2:6" ht="36" customHeight="1" x14ac:dyDescent="0.2"/>
    <row r="23" spans="2:6" ht="9.9499999999999993" customHeight="1" x14ac:dyDescent="0.2"/>
    <row r="24" spans="2:6" ht="36" customHeight="1" x14ac:dyDescent="0.2"/>
    <row r="26" spans="2:6" ht="36" customHeight="1" x14ac:dyDescent="0.2"/>
    <row r="28" spans="2:6" ht="30" customHeight="1" x14ac:dyDescent="0.2"/>
    <row r="33" spans="3:4" x14ac:dyDescent="0.2">
      <c r="C33" s="33"/>
      <c r="D33" s="32"/>
    </row>
    <row r="34" spans="3:4" x14ac:dyDescent="0.2">
      <c r="C34" s="33"/>
      <c r="D34" s="32"/>
    </row>
    <row r="35" spans="3:4" x14ac:dyDescent="0.2">
      <c r="C35" s="33"/>
      <c r="D35" s="32"/>
    </row>
    <row r="36" spans="3:4" x14ac:dyDescent="0.2">
      <c r="C36" s="33"/>
      <c r="D36" s="32"/>
    </row>
    <row r="37" spans="3:4" x14ac:dyDescent="0.2">
      <c r="C37" s="33"/>
      <c r="D37" s="32"/>
    </row>
    <row r="38" spans="3:4" x14ac:dyDescent="0.2">
      <c r="C38" s="33"/>
      <c r="D38" s="32"/>
    </row>
    <row r="39" spans="3:4" x14ac:dyDescent="0.2">
      <c r="C39" s="33"/>
      <c r="D39" s="32"/>
    </row>
    <row r="40" spans="3:4" x14ac:dyDescent="0.2">
      <c r="C40" s="33"/>
      <c r="D40" s="32"/>
    </row>
    <row r="41" spans="3:4" x14ac:dyDescent="0.2">
      <c r="C41" s="33"/>
      <c r="D41" s="32"/>
    </row>
    <row r="42" spans="3:4" x14ac:dyDescent="0.2">
      <c r="C42" s="33"/>
      <c r="D42" s="32"/>
    </row>
    <row r="43" spans="3:4" x14ac:dyDescent="0.2">
      <c r="C43" s="33"/>
      <c r="D43" s="32"/>
    </row>
    <row r="44" spans="3:4" x14ac:dyDescent="0.2">
      <c r="C44" s="33"/>
      <c r="D44" s="32"/>
    </row>
    <row r="45" spans="3:4" x14ac:dyDescent="0.2">
      <c r="C45" s="33"/>
      <c r="D45" s="32"/>
    </row>
    <row r="46" spans="3:4" x14ac:dyDescent="0.2">
      <c r="C46" s="33"/>
      <c r="D46" s="32"/>
    </row>
    <row r="47" spans="3:4" x14ac:dyDescent="0.2">
      <c r="C47" s="33"/>
      <c r="D47" s="32"/>
    </row>
    <row r="48" spans="3:4" x14ac:dyDescent="0.2">
      <c r="C48" s="33"/>
      <c r="D48" s="32"/>
    </row>
    <row r="49" spans="3:4" x14ac:dyDescent="0.2">
      <c r="C49" s="33"/>
      <c r="D49" s="32"/>
    </row>
    <row r="50" spans="3:4" x14ac:dyDescent="0.2">
      <c r="C50" s="33"/>
      <c r="D50" s="32"/>
    </row>
    <row r="51" spans="3:4" x14ac:dyDescent="0.2">
      <c r="C51" s="33"/>
      <c r="D51" s="32"/>
    </row>
    <row r="52" spans="3:4" x14ac:dyDescent="0.2">
      <c r="C52" s="33"/>
      <c r="D52" s="32"/>
    </row>
    <row r="53" spans="3:4" x14ac:dyDescent="0.2">
      <c r="C53" s="33"/>
      <c r="D53" s="32"/>
    </row>
    <row r="54" spans="3:4" x14ac:dyDescent="0.2">
      <c r="C54" s="33"/>
      <c r="D54" s="32"/>
    </row>
    <row r="55" spans="3:4" x14ac:dyDescent="0.2">
      <c r="C55" s="33"/>
      <c r="D55" s="32"/>
    </row>
    <row r="56" spans="3:4" x14ac:dyDescent="0.2">
      <c r="C56" s="33"/>
      <c r="D56" s="32"/>
    </row>
    <row r="57" spans="3:4" x14ac:dyDescent="0.2">
      <c r="C57" s="33"/>
      <c r="D57" s="32"/>
    </row>
    <row r="58" spans="3:4" x14ac:dyDescent="0.2">
      <c r="C58" s="33"/>
      <c r="D58" s="32"/>
    </row>
    <row r="59" spans="3:4" x14ac:dyDescent="0.2">
      <c r="C59" s="33"/>
      <c r="D59" s="32"/>
    </row>
    <row r="60" spans="3:4" x14ac:dyDescent="0.2">
      <c r="C60" s="33"/>
      <c r="D60" s="32"/>
    </row>
    <row r="61" spans="3:4" x14ac:dyDescent="0.2">
      <c r="C61" s="33"/>
      <c r="D61" s="32"/>
    </row>
    <row r="62" spans="3:4" x14ac:dyDescent="0.2">
      <c r="C62" s="33"/>
      <c r="D62" s="32"/>
    </row>
    <row r="63" spans="3:4" x14ac:dyDescent="0.2">
      <c r="C63" s="33"/>
      <c r="D63" s="32"/>
    </row>
    <row r="64" spans="3:4" x14ac:dyDescent="0.2">
      <c r="C64" s="33"/>
      <c r="D64" s="32"/>
    </row>
    <row r="65" spans="3:4" x14ac:dyDescent="0.2">
      <c r="C65" s="33"/>
      <c r="D65" s="32"/>
    </row>
    <row r="66" spans="3:4" x14ac:dyDescent="0.2">
      <c r="C66" s="33"/>
      <c r="D66" s="32"/>
    </row>
    <row r="67" spans="3:4" x14ac:dyDescent="0.2">
      <c r="C67" s="33"/>
      <c r="D67" s="32"/>
    </row>
    <row r="68" spans="3:4" x14ac:dyDescent="0.2">
      <c r="C68" s="33"/>
      <c r="D68" s="32"/>
    </row>
  </sheetData>
  <mergeCells count="1">
    <mergeCell ref="B2:F3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F23"/>
  <sheetViews>
    <sheetView showGridLines="0" zoomScale="125" zoomScaleNormal="125" zoomScalePageLayoutView="125" workbookViewId="0">
      <pane ySplit="4" topLeftCell="A20" activePane="bottomLeft" state="frozen"/>
      <selection pane="bottomLeft" activeCell="F12" sqref="F12"/>
    </sheetView>
  </sheetViews>
  <sheetFormatPr defaultColWidth="10.875" defaultRowHeight="15" x14ac:dyDescent="0.2"/>
  <cols>
    <col min="1" max="1" width="2.375" style="1" customWidth="1"/>
    <col min="2" max="2" width="23" style="1" customWidth="1"/>
    <col min="3" max="3" width="15.875" style="7" customWidth="1"/>
    <col min="4" max="4" width="15.5" style="1" customWidth="1"/>
    <col min="5" max="5" width="14.375" style="7" customWidth="1"/>
    <col min="6" max="6" width="21.5" style="1" customWidth="1"/>
    <col min="7" max="7" width="10.875" style="1"/>
    <col min="8" max="8" width="12.875" style="1" bestFit="1" customWidth="1"/>
    <col min="9" max="16384" width="10.875" style="1"/>
  </cols>
  <sheetData>
    <row r="1" spans="2:6" ht="9.9499999999999993" customHeight="1" x14ac:dyDescent="0.2"/>
    <row r="2" spans="2:6" x14ac:dyDescent="0.2">
      <c r="B2" s="48" t="s">
        <v>26</v>
      </c>
      <c r="C2" s="49"/>
      <c r="D2" s="49"/>
      <c r="E2" s="49"/>
      <c r="F2" s="49"/>
    </row>
    <row r="3" spans="2:6" ht="78.95" customHeight="1" x14ac:dyDescent="0.2">
      <c r="B3" s="49"/>
      <c r="C3" s="49"/>
      <c r="D3" s="49"/>
      <c r="E3" s="49"/>
      <c r="F3" s="49"/>
    </row>
    <row r="4" spans="2:6" ht="3" customHeight="1" x14ac:dyDescent="0.25">
      <c r="B4" s="4"/>
      <c r="C4" s="4"/>
      <c r="D4" s="4"/>
      <c r="E4" s="4"/>
      <c r="F4" s="4"/>
    </row>
    <row r="6" spans="2:6" s="18" customFormat="1" ht="29.1" customHeight="1" x14ac:dyDescent="0.25">
      <c r="B6" s="28" t="s">
        <v>10</v>
      </c>
      <c r="C6" s="29"/>
      <c r="D6" s="45" t="s">
        <v>29</v>
      </c>
      <c r="E6" s="46"/>
      <c r="F6" s="47"/>
    </row>
    <row r="7" spans="2:6" ht="8.1" customHeight="1" x14ac:dyDescent="0.2"/>
    <row r="8" spans="2:6" ht="8.1" customHeight="1" x14ac:dyDescent="0.2"/>
    <row r="9" spans="2:6" s="9" customFormat="1" ht="48.95" customHeight="1" x14ac:dyDescent="0.2">
      <c r="B9" s="3" t="s">
        <v>5</v>
      </c>
      <c r="C9" s="3" t="s">
        <v>9</v>
      </c>
      <c r="D9" s="3" t="s">
        <v>21</v>
      </c>
      <c r="E9" s="3" t="s">
        <v>18</v>
      </c>
      <c r="F9" s="5" t="s">
        <v>27</v>
      </c>
    </row>
    <row r="10" spans="2:6" x14ac:dyDescent="0.2">
      <c r="B10" s="2" t="s">
        <v>0</v>
      </c>
      <c r="C10" s="8" t="s">
        <v>13</v>
      </c>
      <c r="D10" s="13">
        <v>3000</v>
      </c>
      <c r="E10" s="8">
        <v>1</v>
      </c>
      <c r="F10" s="6">
        <f t="shared" ref="F10:F17" si="0">VLOOKUP(C10,$B$21:$C$23,2,0)*D10*E10</f>
        <v>3000</v>
      </c>
    </row>
    <row r="11" spans="2:6" x14ac:dyDescent="0.2">
      <c r="B11" s="2" t="s">
        <v>4</v>
      </c>
      <c r="C11" s="8" t="s">
        <v>13</v>
      </c>
      <c r="D11" s="13">
        <v>3000</v>
      </c>
      <c r="E11" s="8">
        <v>1</v>
      </c>
      <c r="F11" s="6">
        <f t="shared" si="0"/>
        <v>3000</v>
      </c>
    </row>
    <row r="12" spans="2:6" x14ac:dyDescent="0.2">
      <c r="B12" s="2" t="s">
        <v>7</v>
      </c>
      <c r="C12" s="8" t="s">
        <v>12</v>
      </c>
      <c r="D12" s="13">
        <v>50</v>
      </c>
      <c r="E12" s="8">
        <v>2</v>
      </c>
      <c r="F12" s="6">
        <f t="shared" si="0"/>
        <v>496</v>
      </c>
    </row>
    <row r="13" spans="2:6" x14ac:dyDescent="0.2">
      <c r="B13" s="2" t="s">
        <v>8</v>
      </c>
      <c r="C13" s="8" t="s">
        <v>12</v>
      </c>
      <c r="D13" s="13">
        <v>100</v>
      </c>
      <c r="E13" s="8">
        <v>3</v>
      </c>
      <c r="F13" s="6">
        <f t="shared" si="0"/>
        <v>1488</v>
      </c>
    </row>
    <row r="14" spans="2:6" x14ac:dyDescent="0.2">
      <c r="B14" s="2" t="s">
        <v>1</v>
      </c>
      <c r="C14" s="8" t="s">
        <v>12</v>
      </c>
      <c r="D14" s="13">
        <v>200</v>
      </c>
      <c r="E14" s="8">
        <v>1</v>
      </c>
      <c r="F14" s="6">
        <f t="shared" si="0"/>
        <v>992</v>
      </c>
    </row>
    <row r="15" spans="2:6" x14ac:dyDescent="0.2">
      <c r="B15" s="2" t="s">
        <v>2</v>
      </c>
      <c r="C15" s="8" t="s">
        <v>12</v>
      </c>
      <c r="D15" s="13">
        <v>50</v>
      </c>
      <c r="E15" s="8">
        <v>2</v>
      </c>
      <c r="F15" s="6">
        <f t="shared" si="0"/>
        <v>496</v>
      </c>
    </row>
    <row r="16" spans="2:6" x14ac:dyDescent="0.2">
      <c r="B16" s="2" t="s">
        <v>3</v>
      </c>
      <c r="C16" s="8" t="s">
        <v>12</v>
      </c>
      <c r="D16" s="13">
        <v>100</v>
      </c>
      <c r="E16" s="8">
        <v>1</v>
      </c>
      <c r="F16" s="6">
        <f t="shared" si="0"/>
        <v>496</v>
      </c>
    </row>
    <row r="17" spans="2:6" x14ac:dyDescent="0.2">
      <c r="B17" s="2" t="s">
        <v>6</v>
      </c>
      <c r="C17" s="16" t="s">
        <v>12</v>
      </c>
      <c r="D17" s="13">
        <v>150</v>
      </c>
      <c r="E17" s="8">
        <v>1</v>
      </c>
      <c r="F17" s="6">
        <f t="shared" si="0"/>
        <v>744</v>
      </c>
    </row>
    <row r="18" spans="2:6" ht="16.5" thickBot="1" x14ac:dyDescent="0.3">
      <c r="B18" s="44" t="s">
        <v>30</v>
      </c>
      <c r="C18" s="44"/>
      <c r="D18" s="44"/>
      <c r="E18" s="44"/>
      <c r="F18" s="36">
        <f>SUM(F10:F17)</f>
        <v>10712</v>
      </c>
    </row>
    <row r="19" spans="2:6" ht="16.5" thickTop="1" x14ac:dyDescent="0.25">
      <c r="B19" s="14"/>
      <c r="C19" s="14"/>
      <c r="D19" s="14"/>
      <c r="E19" s="14"/>
      <c r="F19" s="15"/>
    </row>
    <row r="20" spans="2:6" ht="17.100000000000001" customHeight="1" x14ac:dyDescent="0.2">
      <c r="B20" s="2" t="s">
        <v>16</v>
      </c>
      <c r="C20" s="30">
        <v>43987</v>
      </c>
    </row>
    <row r="21" spans="2:6" ht="17.100000000000001" customHeight="1" x14ac:dyDescent="0.2">
      <c r="B21" s="2" t="s">
        <v>12</v>
      </c>
      <c r="C21" s="10">
        <v>4.96</v>
      </c>
    </row>
    <row r="22" spans="2:6" ht="17.100000000000001" customHeight="1" x14ac:dyDescent="0.2">
      <c r="B22" s="2" t="s">
        <v>11</v>
      </c>
      <c r="C22" s="10">
        <v>5.61</v>
      </c>
    </row>
    <row r="23" spans="2:6" ht="17.100000000000001" customHeight="1" x14ac:dyDescent="0.2">
      <c r="B23" s="2" t="s">
        <v>13</v>
      </c>
      <c r="C23" s="10">
        <v>1</v>
      </c>
    </row>
  </sheetData>
  <mergeCells count="3">
    <mergeCell ref="B18:E18"/>
    <mergeCell ref="D6:F6"/>
    <mergeCell ref="B2:F3"/>
  </mergeCells>
  <dataValidations count="1">
    <dataValidation type="list" allowBlank="1" showInputMessage="1" showErrorMessage="1" sqref="C10:C17" xr:uid="{00000000-0002-0000-0000-000000000000}">
      <formula1>$B$21:$B$23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Planejamento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Jornada atendimento</cp:lastModifiedBy>
  <dcterms:created xsi:type="dcterms:W3CDTF">2018-09-24T23:34:27Z</dcterms:created>
  <dcterms:modified xsi:type="dcterms:W3CDTF">2020-06-08T19:25:04Z</dcterms:modified>
</cp:coreProperties>
</file>