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094354\Desktop\METODO ELITE\"/>
    </mc:Choice>
  </mc:AlternateContent>
  <bookViews>
    <workbookView xWindow="0" yWindow="600" windowWidth="16815" windowHeight="774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D9" i="1"/>
  <c r="B10" i="1"/>
  <c r="B11" i="1"/>
  <c r="B12" i="1"/>
  <c r="B9" i="1"/>
  <c r="E8" i="1"/>
  <c r="B6" i="1"/>
  <c r="D11" i="1" l="1"/>
  <c r="D12" i="1"/>
  <c r="D10" i="1"/>
  <c r="F13" i="1"/>
  <c r="B16" i="1" l="1"/>
  <c r="D21" i="1" s="1"/>
  <c r="F16" i="1"/>
  <c r="M28" i="1" s="1"/>
  <c r="D29" i="1"/>
  <c r="B23" i="1"/>
  <c r="B27" i="1"/>
  <c r="L27" i="1" s="1"/>
  <c r="D34" i="1"/>
  <c r="D28" i="1"/>
  <c r="G28" i="1" s="1"/>
  <c r="D20" i="1"/>
  <c r="B24" i="1"/>
  <c r="B28" i="1"/>
  <c r="L28" i="1" s="1"/>
  <c r="D26" i="1"/>
  <c r="B22" i="1"/>
  <c r="B30" i="1"/>
  <c r="J30" i="1" s="1"/>
  <c r="D27" i="1"/>
  <c r="D23" i="1"/>
  <c r="B21" i="1"/>
  <c r="J21" i="1" s="1"/>
  <c r="B29" i="1"/>
  <c r="B33" i="1"/>
  <c r="D30" i="1"/>
  <c r="K30" i="1" s="1"/>
  <c r="B26" i="1"/>
  <c r="B34" i="1"/>
  <c r="D33" i="1"/>
  <c r="L33" i="1"/>
  <c r="J22" i="1"/>
  <c r="J34" i="1"/>
  <c r="H23" i="1"/>
  <c r="F24" i="1"/>
  <c r="F34" i="1"/>
  <c r="M34" i="1"/>
  <c r="K23" i="1"/>
  <c r="M23" i="1"/>
  <c r="M33" i="1"/>
  <c r="K34" i="1"/>
  <c r="I23" i="1"/>
  <c r="G34" i="1"/>
  <c r="I34" i="1"/>
  <c r="L24" i="1"/>
  <c r="L30" i="1"/>
  <c r="J27" i="1"/>
  <c r="H24" i="1"/>
  <c r="H28" i="1"/>
  <c r="F23" i="1"/>
  <c r="K33" i="1"/>
  <c r="M30" i="1" l="1"/>
  <c r="F21" i="1"/>
  <c r="J23" i="1"/>
  <c r="L22" i="1"/>
  <c r="I28" i="1"/>
  <c r="K32" i="1"/>
  <c r="G23" i="1"/>
  <c r="F22" i="1"/>
  <c r="J28" i="1"/>
  <c r="L23" i="1"/>
  <c r="J29" i="1"/>
  <c r="I20" i="1"/>
  <c r="F33" i="1"/>
  <c r="H34" i="1"/>
  <c r="J33" i="1"/>
  <c r="L34" i="1"/>
  <c r="G33" i="1"/>
  <c r="K29" i="1"/>
  <c r="I29" i="1"/>
  <c r="K28" i="1"/>
  <c r="I32" i="1"/>
  <c r="H33" i="1"/>
  <c r="J24" i="1"/>
  <c r="D31" i="1"/>
  <c r="K31" i="1" s="1"/>
  <c r="D22" i="1"/>
  <c r="K22" i="1" s="1"/>
  <c r="B25" i="1"/>
  <c r="D32" i="1"/>
  <c r="G32" i="1" s="1"/>
  <c r="B32" i="1"/>
  <c r="L32" i="1" s="1"/>
  <c r="D24" i="1"/>
  <c r="K24" i="1" s="1"/>
  <c r="B31" i="1"/>
  <c r="D25" i="1"/>
  <c r="G30" i="1"/>
  <c r="H22" i="1"/>
  <c r="I33" i="1"/>
  <c r="J26" i="1"/>
  <c r="K27" i="1"/>
  <c r="G26" i="1"/>
  <c r="L20" i="1"/>
  <c r="G24" i="1"/>
  <c r="I25" i="1"/>
  <c r="G29" i="1"/>
  <c r="G22" i="1"/>
  <c r="J32" i="1"/>
  <c r="M32" i="1"/>
  <c r="B13" i="1"/>
  <c r="M21" i="1"/>
  <c r="F30" i="1"/>
  <c r="H21" i="1"/>
  <c r="M31" i="1"/>
  <c r="G21" i="1"/>
  <c r="L26" i="1"/>
  <c r="M27" i="1"/>
  <c r="F29" i="1"/>
  <c r="I26" i="1"/>
  <c r="I30" i="1"/>
  <c r="H30" i="1"/>
  <c r="K20" i="1"/>
  <c r="M29" i="1"/>
  <c r="F28" i="1"/>
  <c r="L21" i="1"/>
  <c r="F26" i="1"/>
  <c r="M26" i="1"/>
  <c r="F27" i="1"/>
  <c r="H27" i="1"/>
  <c r="K21" i="1"/>
  <c r="G20" i="1"/>
  <c r="H26" i="1"/>
  <c r="I21" i="1"/>
  <c r="G27" i="1"/>
  <c r="L29" i="1"/>
  <c r="I27" i="1"/>
  <c r="K26" i="1"/>
  <c r="H29" i="1"/>
  <c r="M20" i="1"/>
  <c r="L31" i="1" l="1"/>
  <c r="F31" i="1"/>
  <c r="L25" i="1"/>
  <c r="J25" i="1"/>
  <c r="J20" i="1"/>
  <c r="F20" i="1"/>
  <c r="H25" i="1"/>
  <c r="J31" i="1"/>
  <c r="M22" i="1"/>
  <c r="I22" i="1"/>
  <c r="H31" i="1"/>
  <c r="I24" i="1"/>
  <c r="M24" i="1"/>
  <c r="H20" i="1"/>
  <c r="I31" i="1"/>
  <c r="H32" i="1"/>
  <c r="F32" i="1"/>
  <c r="F25" i="1"/>
  <c r="M25" i="1"/>
  <c r="K25" i="1"/>
  <c r="G25" i="1"/>
  <c r="G31" i="1"/>
</calcChain>
</file>

<file path=xl/sharedStrings.xml><?xml version="1.0" encoding="utf-8"?>
<sst xmlns="http://schemas.openxmlformats.org/spreadsheetml/2006/main" count="59" uniqueCount="43">
  <si>
    <t>Área</t>
  </si>
  <si>
    <t>CUB</t>
  </si>
  <si>
    <t>Procure no Google o CUB no SINDUSCON do seu Estado ou site CUB BRASIL</t>
  </si>
  <si>
    <t>CUSTO TOTAL</t>
  </si>
  <si>
    <t>Esse valor envolve: Materiais, Equipamentos, Despesas Administrativas e Mão de Obra (Carteira Assinada)</t>
  </si>
  <si>
    <t>Digite a esquerda a área da sua Construção em m²</t>
  </si>
  <si>
    <t>Material</t>
  </si>
  <si>
    <t>Mao de Obra</t>
  </si>
  <si>
    <t>ou seja</t>
  </si>
  <si>
    <t>por m²</t>
  </si>
  <si>
    <t>Despesas Adm</t>
  </si>
  <si>
    <t>Equipamentos</t>
  </si>
  <si>
    <t>NOVO CUSTO TOTAL</t>
  </si>
  <si>
    <t>Esse valor envolve: Materiais, Equipamentos, Despesas Administrativas e Mão de Obra (Empreitada)</t>
  </si>
  <si>
    <t>Digite a Esquerda Valor acertado com Equipe por m² (Empreitada Kitnet pronto)</t>
  </si>
  <si>
    <t>CUSTO POR ETAPA DE OBRA</t>
  </si>
  <si>
    <t>Projeto e Aprovações</t>
  </si>
  <si>
    <t>Canteiro de Obra e Serviços Preliminares</t>
  </si>
  <si>
    <t>Movimentação de Terra</t>
  </si>
  <si>
    <t>Fundações</t>
  </si>
  <si>
    <t>Estrutura</t>
  </si>
  <si>
    <t>Alvenaria</t>
  </si>
  <si>
    <t>Cobertura</t>
  </si>
  <si>
    <t>Portas e Janelas</t>
  </si>
  <si>
    <t>Hidraulica</t>
  </si>
  <si>
    <t>Eletrica</t>
  </si>
  <si>
    <t>Impermeabilização</t>
  </si>
  <si>
    <t>Revestimento (Piso e Parede)</t>
  </si>
  <si>
    <t>Mínimo</t>
  </si>
  <si>
    <t>Máximo</t>
  </si>
  <si>
    <t>Vidros</t>
  </si>
  <si>
    <t>Pintura</t>
  </si>
  <si>
    <t>Serviços Complementares e Limpeza</t>
  </si>
  <si>
    <t>Valor Mínimo da Etapa</t>
  </si>
  <si>
    <t>Valor Máximo da Etapa</t>
  </si>
  <si>
    <t>Mão de Obra</t>
  </si>
  <si>
    <t>Por m²</t>
  </si>
  <si>
    <t>Despesas adm.</t>
  </si>
  <si>
    <t>VALOR PESQUISADO DE MAO DE OBRA</t>
  </si>
  <si>
    <t>PLANILHA ESTIMATIVA DE CUSTOS (SÓ DIGITAR NOS CAMPOS EM AZUL - RESTANTE AUTOMATICO)</t>
  </si>
  <si>
    <t>BDI</t>
  </si>
  <si>
    <t>Custos Não Inclusos no CUB</t>
  </si>
  <si>
    <t>CUSTOS DIRETOS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</si>
</sst>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44" fontId="0" fillId="0" borderId="0" xfId="1" applyFont="1"/>
    <xf numFmtId="10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10" fontId="0" fillId="0" borderId="1" xfId="2" applyNumberFormat="1" applyFont="1" applyBorder="1"/>
    <xf numFmtId="44" fontId="0" fillId="0" borderId="6" xfId="1" applyFont="1" applyBorder="1"/>
    <xf numFmtId="44" fontId="0" fillId="0" borderId="8" xfId="0" applyNumberFormat="1" applyBorder="1"/>
    <xf numFmtId="10" fontId="0" fillId="0" borderId="8" xfId="2" applyNumberFormat="1" applyFont="1" applyBorder="1"/>
    <xf numFmtId="44" fontId="0" fillId="0" borderId="8" xfId="1" applyFont="1" applyBorder="1"/>
    <xf numFmtId="44" fontId="0" fillId="0" borderId="9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/>
    </xf>
    <xf numFmtId="44" fontId="0" fillId="0" borderId="15" xfId="1" applyFont="1" applyBorder="1"/>
    <xf numFmtId="44" fontId="0" fillId="0" borderId="16" xfId="1" applyFont="1" applyBorder="1"/>
    <xf numFmtId="10" fontId="0" fillId="0" borderId="6" xfId="2" applyNumberFormat="1" applyFont="1" applyBorder="1"/>
    <xf numFmtId="10" fontId="0" fillId="0" borderId="9" xfId="2" applyNumberFormat="1" applyFont="1" applyBorder="1"/>
    <xf numFmtId="0" fontId="3" fillId="0" borderId="0" xfId="0" applyFont="1" applyAlignment="1">
      <alignment horizontal="left"/>
    </xf>
    <xf numFmtId="44" fontId="0" fillId="2" borderId="3" xfId="1" applyFont="1" applyFill="1" applyBorder="1"/>
    <xf numFmtId="0" fontId="0" fillId="0" borderId="21" xfId="0" applyBorder="1"/>
    <xf numFmtId="44" fontId="0" fillId="0" borderId="22" xfId="0" applyNumberFormat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4" fontId="0" fillId="2" borderId="1" xfId="1" applyFon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0" fontId="0" fillId="0" borderId="6" xfId="0" applyNumberFormat="1" applyBorder="1"/>
    <xf numFmtId="44" fontId="0" fillId="0" borderId="8" xfId="0" applyNumberFormat="1" applyBorder="1" applyAlignment="1">
      <alignment horizontal="center"/>
    </xf>
    <xf numFmtId="10" fontId="0" fillId="0" borderId="9" xfId="0" applyNumberFormat="1" applyBorder="1"/>
    <xf numFmtId="0" fontId="2" fillId="3" borderId="5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6" xfId="0" applyFill="1" applyBorder="1"/>
    <xf numFmtId="0" fontId="2" fillId="0" borderId="11" xfId="0" applyFont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7" xfId="0" applyNumberFormat="1" applyFont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9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9" fontId="0" fillId="2" borderId="1" xfId="1" applyNumberFormat="1" applyFont="1" applyFill="1" applyBorder="1" applyAlignment="1">
      <alignment horizontal="center"/>
    </xf>
    <xf numFmtId="44" fontId="2" fillId="4" borderId="33" xfId="1" applyFont="1" applyFill="1" applyBorder="1" applyAlignment="1">
      <alignment horizontal="center"/>
    </xf>
    <xf numFmtId="44" fontId="2" fillId="4" borderId="25" xfId="1" applyFont="1" applyFill="1" applyBorder="1" applyAlignment="1">
      <alignment horizontal="center"/>
    </xf>
    <xf numFmtId="44" fontId="2" fillId="4" borderId="15" xfId="0" applyNumberFormat="1" applyFont="1" applyFill="1" applyBorder="1" applyAlignme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110" zoomScaleNormal="110" workbookViewId="0">
      <selection sqref="A1:F1"/>
    </sheetView>
  </sheetViews>
  <sheetFormatPr defaultRowHeight="15" x14ac:dyDescent="0.25"/>
  <cols>
    <col min="1" max="1" width="35.7109375" style="28" customWidth="1"/>
    <col min="2" max="5" width="35.7109375" customWidth="1"/>
    <col min="6" max="7" width="13.28515625" bestFit="1" customWidth="1"/>
    <col min="8" max="8" width="13.7109375" bestFit="1" customWidth="1"/>
    <col min="9" max="9" width="13.28515625" bestFit="1" customWidth="1"/>
    <col min="10" max="10" width="12.28515625" bestFit="1" customWidth="1"/>
    <col min="11" max="11" width="13.28515625" bestFit="1" customWidth="1"/>
    <col min="12" max="13" width="9.5703125" bestFit="1" customWidth="1"/>
    <col min="14" max="14" width="13.7109375" bestFit="1" customWidth="1"/>
    <col min="15" max="15" width="11" bestFit="1" customWidth="1"/>
  </cols>
  <sheetData>
    <row r="1" spans="1:6" ht="19.5" thickBot="1" x14ac:dyDescent="0.35">
      <c r="A1" s="46" t="s">
        <v>39</v>
      </c>
      <c r="B1" s="47"/>
      <c r="C1" s="47"/>
      <c r="D1" s="47"/>
      <c r="E1" s="47"/>
      <c r="F1" s="48"/>
    </row>
    <row r="2" spans="1:6" x14ac:dyDescent="0.25">
      <c r="A2" s="41" t="s">
        <v>0</v>
      </c>
      <c r="B2" s="42">
        <v>400</v>
      </c>
      <c r="C2" s="71" t="s">
        <v>5</v>
      </c>
      <c r="D2" s="72"/>
      <c r="E2" s="72"/>
      <c r="F2" s="73"/>
    </row>
    <row r="3" spans="1:6" x14ac:dyDescent="0.25">
      <c r="A3" s="31" t="s">
        <v>1</v>
      </c>
      <c r="B3" s="32">
        <v>1000</v>
      </c>
      <c r="C3" s="68" t="s">
        <v>2</v>
      </c>
      <c r="D3" s="69"/>
      <c r="E3" s="69"/>
      <c r="F3" s="70"/>
    </row>
    <row r="4" spans="1:6" x14ac:dyDescent="0.25">
      <c r="A4" s="31" t="s">
        <v>41</v>
      </c>
      <c r="B4" s="32">
        <v>100000</v>
      </c>
      <c r="C4" s="43"/>
      <c r="D4" s="44"/>
      <c r="E4" s="44"/>
      <c r="F4" s="45"/>
    </row>
    <row r="5" spans="1:6" x14ac:dyDescent="0.25">
      <c r="A5" s="31" t="s">
        <v>40</v>
      </c>
      <c r="B5" s="74">
        <v>0.1</v>
      </c>
      <c r="C5" s="43"/>
      <c r="D5" s="44"/>
      <c r="E5" s="44"/>
      <c r="F5" s="45"/>
    </row>
    <row r="6" spans="1:6" x14ac:dyDescent="0.25">
      <c r="A6" s="31" t="s">
        <v>3</v>
      </c>
      <c r="B6" s="33">
        <f>(B2*B3+B4)*(1+B5)</f>
        <v>550000</v>
      </c>
      <c r="C6" s="65" t="s">
        <v>4</v>
      </c>
      <c r="D6" s="66"/>
      <c r="E6" s="66"/>
      <c r="F6" s="67"/>
    </row>
    <row r="7" spans="1:6" x14ac:dyDescent="0.25">
      <c r="A7" s="38"/>
      <c r="B7" s="39"/>
      <c r="C7" s="39"/>
      <c r="D7" s="39"/>
      <c r="E7" s="39"/>
      <c r="F7" s="40"/>
    </row>
    <row r="8" spans="1:6" x14ac:dyDescent="0.25">
      <c r="A8" s="75" t="s">
        <v>42</v>
      </c>
      <c r="B8" s="76"/>
      <c r="C8" s="76"/>
      <c r="D8" s="76"/>
      <c r="E8" s="77">
        <f>B2*B3</f>
        <v>400000</v>
      </c>
      <c r="F8" s="40"/>
    </row>
    <row r="9" spans="1:6" x14ac:dyDescent="0.25">
      <c r="A9" s="31" t="s">
        <v>6</v>
      </c>
      <c r="B9" s="33">
        <f>F9*$E$8</f>
        <v>165440</v>
      </c>
      <c r="C9" s="8" t="s">
        <v>8</v>
      </c>
      <c r="D9" s="33">
        <f>F9*$B$3</f>
        <v>413.6</v>
      </c>
      <c r="E9" s="34" t="s">
        <v>9</v>
      </c>
      <c r="F9" s="35">
        <v>0.41360000000000002</v>
      </c>
    </row>
    <row r="10" spans="1:6" x14ac:dyDescent="0.25">
      <c r="A10" s="31" t="s">
        <v>7</v>
      </c>
      <c r="B10" s="33">
        <f t="shared" ref="B10:B12" si="0">F10*$E$8</f>
        <v>208400</v>
      </c>
      <c r="C10" s="8" t="s">
        <v>8</v>
      </c>
      <c r="D10" s="33">
        <f>F10*$B$3</f>
        <v>521</v>
      </c>
      <c r="E10" s="34" t="s">
        <v>9</v>
      </c>
      <c r="F10" s="35">
        <v>0.52100000000000002</v>
      </c>
    </row>
    <row r="11" spans="1:6" x14ac:dyDescent="0.25">
      <c r="A11" s="31" t="s">
        <v>10</v>
      </c>
      <c r="B11" s="33">
        <f t="shared" si="0"/>
        <v>26000</v>
      </c>
      <c r="C11" s="8" t="s">
        <v>8</v>
      </c>
      <c r="D11" s="33">
        <f>F11*$B$3</f>
        <v>65</v>
      </c>
      <c r="E11" s="34" t="s">
        <v>9</v>
      </c>
      <c r="F11" s="35">
        <v>6.5000000000000002E-2</v>
      </c>
    </row>
    <row r="12" spans="1:6" x14ac:dyDescent="0.25">
      <c r="A12" s="31" t="s">
        <v>11</v>
      </c>
      <c r="B12" s="33">
        <f t="shared" si="0"/>
        <v>160</v>
      </c>
      <c r="C12" s="8" t="s">
        <v>8</v>
      </c>
      <c r="D12" s="33">
        <f>F12*$B$3</f>
        <v>0.4</v>
      </c>
      <c r="E12" s="34" t="s">
        <v>9</v>
      </c>
      <c r="F12" s="35">
        <v>4.0000000000000002E-4</v>
      </c>
    </row>
    <row r="13" spans="1:6" ht="15.75" thickBot="1" x14ac:dyDescent="0.3">
      <c r="A13" s="30"/>
      <c r="B13" s="36">
        <f>SUM(B9:B12)</f>
        <v>400000</v>
      </c>
      <c r="C13" s="62"/>
      <c r="D13" s="63"/>
      <c r="E13" s="64"/>
      <c r="F13" s="37">
        <f>SUM(F9:F12)</f>
        <v>1</v>
      </c>
    </row>
    <row r="14" spans="1:6" ht="15.75" thickBot="1" x14ac:dyDescent="0.3">
      <c r="B14" s="4"/>
      <c r="C14" s="4"/>
      <c r="D14" s="4"/>
      <c r="E14" s="4"/>
    </row>
    <row r="15" spans="1:6" x14ac:dyDescent="0.25">
      <c r="A15" s="29" t="s">
        <v>38</v>
      </c>
      <c r="B15" s="25">
        <v>400</v>
      </c>
      <c r="C15" s="58" t="s">
        <v>14</v>
      </c>
      <c r="D15" s="58"/>
      <c r="E15" s="59"/>
      <c r="F15" s="26" t="s">
        <v>36</v>
      </c>
    </row>
    <row r="16" spans="1:6" ht="15.75" thickBot="1" x14ac:dyDescent="0.3">
      <c r="A16" s="30" t="s">
        <v>12</v>
      </c>
      <c r="B16" s="13">
        <f>(B15+D11+D12+D9)*B2</f>
        <v>351600</v>
      </c>
      <c r="C16" s="60" t="s">
        <v>13</v>
      </c>
      <c r="D16" s="60"/>
      <c r="E16" s="61"/>
      <c r="F16" s="27">
        <f>B16/B2</f>
        <v>879</v>
      </c>
    </row>
    <row r="17" spans="1:15" ht="15.75" thickBot="1" x14ac:dyDescent="0.3">
      <c r="B17" s="1"/>
      <c r="C17" s="24"/>
      <c r="D17" s="24"/>
      <c r="E17" s="24"/>
      <c r="F17" s="3"/>
    </row>
    <row r="18" spans="1:15" s="15" customFormat="1" x14ac:dyDescent="0.25">
      <c r="A18" s="52" t="s">
        <v>15</v>
      </c>
      <c r="B18" s="54" t="s">
        <v>33</v>
      </c>
      <c r="C18" s="54" t="s">
        <v>28</v>
      </c>
      <c r="D18" s="54" t="s">
        <v>34</v>
      </c>
      <c r="E18" s="56" t="s">
        <v>29</v>
      </c>
      <c r="F18" s="49" t="s">
        <v>6</v>
      </c>
      <c r="G18" s="50"/>
      <c r="H18" s="50" t="s">
        <v>35</v>
      </c>
      <c r="I18" s="50"/>
      <c r="J18" s="50" t="s">
        <v>37</v>
      </c>
      <c r="K18" s="50"/>
      <c r="L18" s="50" t="s">
        <v>11</v>
      </c>
      <c r="M18" s="51"/>
    </row>
    <row r="19" spans="1:15" s="15" customFormat="1" x14ac:dyDescent="0.25">
      <c r="A19" s="53"/>
      <c r="B19" s="55"/>
      <c r="C19" s="55"/>
      <c r="D19" s="55"/>
      <c r="E19" s="57"/>
      <c r="F19" s="19" t="s">
        <v>28</v>
      </c>
      <c r="G19" s="16" t="s">
        <v>29</v>
      </c>
      <c r="H19" s="16" t="s">
        <v>28</v>
      </c>
      <c r="I19" s="16" t="s">
        <v>29</v>
      </c>
      <c r="J19" s="16" t="s">
        <v>28</v>
      </c>
      <c r="K19" s="16" t="s">
        <v>29</v>
      </c>
      <c r="L19" s="16" t="s">
        <v>28</v>
      </c>
      <c r="M19" s="17" t="s">
        <v>29</v>
      </c>
      <c r="N19" s="18"/>
    </row>
    <row r="20" spans="1:15" x14ac:dyDescent="0.25">
      <c r="A20" s="31" t="s">
        <v>16</v>
      </c>
      <c r="B20" s="7">
        <f>C20*$B$16</f>
        <v>10548</v>
      </c>
      <c r="C20" s="9">
        <v>0.03</v>
      </c>
      <c r="D20" s="7">
        <f>E20*$B$16</f>
        <v>35160</v>
      </c>
      <c r="E20" s="22">
        <v>0.1</v>
      </c>
      <c r="F20" s="20">
        <f>($D$9/$F$16)*B20</f>
        <v>4963.2000000000007</v>
      </c>
      <c r="G20" s="6">
        <f>($D$9/$F$16)*D20</f>
        <v>16544</v>
      </c>
      <c r="H20" s="6">
        <f>($B$15/$F$16)*B20</f>
        <v>4800</v>
      </c>
      <c r="I20" s="6">
        <f>($B$15/$F$16)*D20</f>
        <v>16000</v>
      </c>
      <c r="J20" s="6">
        <f>($D$11/$F$16)*B20</f>
        <v>779.99999999999989</v>
      </c>
      <c r="K20" s="6">
        <f>($D$11/$F$16)*D20</f>
        <v>2600</v>
      </c>
      <c r="L20" s="6">
        <f>($D$12/$F$16)*B20</f>
        <v>4.8000000000000007</v>
      </c>
      <c r="M20" s="10">
        <f>($D$12/$F$16)*D20</f>
        <v>16</v>
      </c>
      <c r="N20" s="3"/>
    </row>
    <row r="21" spans="1:15" x14ac:dyDescent="0.25">
      <c r="A21" s="31" t="s">
        <v>17</v>
      </c>
      <c r="B21" s="7">
        <f t="shared" ref="B21:D34" si="1">C21*$B$16</f>
        <v>1758</v>
      </c>
      <c r="C21" s="9">
        <v>5.0000000000000001E-3</v>
      </c>
      <c r="D21" s="7">
        <f t="shared" si="1"/>
        <v>3516</v>
      </c>
      <c r="E21" s="22">
        <v>0.01</v>
      </c>
      <c r="F21" s="20">
        <f t="shared" ref="F21:F34" si="2">($D$9/$F$16)*B21</f>
        <v>827.2</v>
      </c>
      <c r="G21" s="6">
        <f t="shared" ref="G21:G34" si="3">($D$9/$F$16)*D21</f>
        <v>1654.4</v>
      </c>
      <c r="H21" s="6">
        <f t="shared" ref="H21:H34" si="4">($B$15/$F$16)*B21</f>
        <v>800</v>
      </c>
      <c r="I21" s="6">
        <f t="shared" ref="I21:I34" si="5">($B$15/$F$16)*D21</f>
        <v>1600</v>
      </c>
      <c r="J21" s="6">
        <f t="shared" ref="J21:J34" si="6">($D$11/$F$16)*B21</f>
        <v>130</v>
      </c>
      <c r="K21" s="6">
        <f t="shared" ref="K21:K34" si="7">($D$11/$F$16)*D21</f>
        <v>260</v>
      </c>
      <c r="L21" s="6">
        <f t="shared" ref="L21:L34" si="8">($D$12/$F$16)*B21</f>
        <v>0.8</v>
      </c>
      <c r="M21" s="10">
        <f t="shared" ref="M21:M34" si="9">($D$12/$F$16)*D21</f>
        <v>1.6</v>
      </c>
      <c r="N21" s="3"/>
    </row>
    <row r="22" spans="1:15" x14ac:dyDescent="0.25">
      <c r="A22" s="31" t="s">
        <v>18</v>
      </c>
      <c r="B22" s="7">
        <f t="shared" si="1"/>
        <v>0</v>
      </c>
      <c r="C22" s="9">
        <v>0</v>
      </c>
      <c r="D22" s="7">
        <f t="shared" si="1"/>
        <v>3516</v>
      </c>
      <c r="E22" s="22">
        <v>0.01</v>
      </c>
      <c r="F22" s="20">
        <f t="shared" si="2"/>
        <v>0</v>
      </c>
      <c r="G22" s="6">
        <f t="shared" si="3"/>
        <v>1654.4</v>
      </c>
      <c r="H22" s="6">
        <f t="shared" si="4"/>
        <v>0</v>
      </c>
      <c r="I22" s="6">
        <f t="shared" si="5"/>
        <v>1600</v>
      </c>
      <c r="J22" s="6">
        <f t="shared" si="6"/>
        <v>0</v>
      </c>
      <c r="K22" s="6">
        <f t="shared" si="7"/>
        <v>260</v>
      </c>
      <c r="L22" s="6">
        <f t="shared" si="8"/>
        <v>0</v>
      </c>
      <c r="M22" s="10">
        <f t="shared" si="9"/>
        <v>1.6</v>
      </c>
      <c r="N22" s="3"/>
      <c r="O22" s="3"/>
    </row>
    <row r="23" spans="1:15" x14ac:dyDescent="0.25">
      <c r="A23" s="31" t="s">
        <v>19</v>
      </c>
      <c r="B23" s="7">
        <f t="shared" si="1"/>
        <v>10548</v>
      </c>
      <c r="C23" s="9">
        <v>0.03</v>
      </c>
      <c r="D23" s="7">
        <f t="shared" si="1"/>
        <v>14064</v>
      </c>
      <c r="E23" s="22">
        <v>0.04</v>
      </c>
      <c r="F23" s="20">
        <f t="shared" si="2"/>
        <v>4963.2000000000007</v>
      </c>
      <c r="G23" s="6">
        <f t="shared" si="3"/>
        <v>6617.6</v>
      </c>
      <c r="H23" s="6">
        <f t="shared" si="4"/>
        <v>4800</v>
      </c>
      <c r="I23" s="6">
        <f t="shared" si="5"/>
        <v>6400</v>
      </c>
      <c r="J23" s="6">
        <f t="shared" si="6"/>
        <v>779.99999999999989</v>
      </c>
      <c r="K23" s="6">
        <f t="shared" si="7"/>
        <v>1040</v>
      </c>
      <c r="L23" s="6">
        <f t="shared" si="8"/>
        <v>4.8000000000000007</v>
      </c>
      <c r="M23" s="10">
        <f t="shared" si="9"/>
        <v>6.4</v>
      </c>
    </row>
    <row r="24" spans="1:15" x14ac:dyDescent="0.25">
      <c r="A24" s="31" t="s">
        <v>20</v>
      </c>
      <c r="B24" s="7">
        <f t="shared" si="1"/>
        <v>70320</v>
      </c>
      <c r="C24" s="9">
        <v>0.2</v>
      </c>
      <c r="D24" s="7">
        <f t="shared" si="1"/>
        <v>105480</v>
      </c>
      <c r="E24" s="22">
        <v>0.3</v>
      </c>
      <c r="F24" s="20">
        <f t="shared" si="2"/>
        <v>33088</v>
      </c>
      <c r="G24" s="6">
        <f t="shared" si="3"/>
        <v>49632.000000000007</v>
      </c>
      <c r="H24" s="6">
        <f t="shared" si="4"/>
        <v>32000</v>
      </c>
      <c r="I24" s="6">
        <f t="shared" si="5"/>
        <v>48000</v>
      </c>
      <c r="J24" s="6">
        <f t="shared" si="6"/>
        <v>5200</v>
      </c>
      <c r="K24" s="6">
        <f t="shared" si="7"/>
        <v>7799.9999999999991</v>
      </c>
      <c r="L24" s="6">
        <f t="shared" si="8"/>
        <v>32</v>
      </c>
      <c r="M24" s="10">
        <f t="shared" si="9"/>
        <v>48.000000000000007</v>
      </c>
    </row>
    <row r="25" spans="1:15" x14ac:dyDescent="0.25">
      <c r="A25" s="31" t="s">
        <v>21</v>
      </c>
      <c r="B25" s="7">
        <f t="shared" si="1"/>
        <v>14064</v>
      </c>
      <c r="C25" s="9">
        <v>0.04</v>
      </c>
      <c r="D25" s="7">
        <f t="shared" si="1"/>
        <v>24612.000000000004</v>
      </c>
      <c r="E25" s="22">
        <v>7.0000000000000007E-2</v>
      </c>
      <c r="F25" s="20">
        <f t="shared" si="2"/>
        <v>6617.6</v>
      </c>
      <c r="G25" s="6">
        <f t="shared" si="3"/>
        <v>11580.800000000003</v>
      </c>
      <c r="H25" s="6">
        <f t="shared" si="4"/>
        <v>6400</v>
      </c>
      <c r="I25" s="6">
        <f t="shared" si="5"/>
        <v>11200.000000000002</v>
      </c>
      <c r="J25" s="6">
        <f t="shared" si="6"/>
        <v>1040</v>
      </c>
      <c r="K25" s="6">
        <f t="shared" si="7"/>
        <v>1820.0000000000002</v>
      </c>
      <c r="L25" s="6">
        <f t="shared" si="8"/>
        <v>6.4</v>
      </c>
      <c r="M25" s="10">
        <f t="shared" si="9"/>
        <v>11.200000000000003</v>
      </c>
    </row>
    <row r="26" spans="1:15" x14ac:dyDescent="0.25">
      <c r="A26" s="31" t="s">
        <v>22</v>
      </c>
      <c r="B26" s="7">
        <f t="shared" si="1"/>
        <v>21096</v>
      </c>
      <c r="C26" s="9">
        <v>0.06</v>
      </c>
      <c r="D26" s="7">
        <f t="shared" si="1"/>
        <v>52740</v>
      </c>
      <c r="E26" s="22">
        <v>0.15</v>
      </c>
      <c r="F26" s="20">
        <f t="shared" si="2"/>
        <v>9926.4000000000015</v>
      </c>
      <c r="G26" s="6">
        <f t="shared" si="3"/>
        <v>24816.000000000004</v>
      </c>
      <c r="H26" s="6">
        <f t="shared" si="4"/>
        <v>9600</v>
      </c>
      <c r="I26" s="6">
        <f t="shared" si="5"/>
        <v>24000</v>
      </c>
      <c r="J26" s="6">
        <f t="shared" si="6"/>
        <v>1559.9999999999998</v>
      </c>
      <c r="K26" s="6">
        <f t="shared" si="7"/>
        <v>3899.9999999999995</v>
      </c>
      <c r="L26" s="6">
        <f t="shared" si="8"/>
        <v>9.6000000000000014</v>
      </c>
      <c r="M26" s="10">
        <f t="shared" si="9"/>
        <v>24.000000000000004</v>
      </c>
    </row>
    <row r="27" spans="1:15" x14ac:dyDescent="0.25">
      <c r="A27" s="31" t="s">
        <v>23</v>
      </c>
      <c r="B27" s="7">
        <f t="shared" si="1"/>
        <v>17580</v>
      </c>
      <c r="C27" s="9">
        <v>0.05</v>
      </c>
      <c r="D27" s="7">
        <f t="shared" si="1"/>
        <v>56256</v>
      </c>
      <c r="E27" s="22">
        <v>0.16</v>
      </c>
      <c r="F27" s="20">
        <f t="shared" si="2"/>
        <v>8272</v>
      </c>
      <c r="G27" s="6">
        <f t="shared" si="3"/>
        <v>26470.400000000001</v>
      </c>
      <c r="H27" s="6">
        <f t="shared" si="4"/>
        <v>8000</v>
      </c>
      <c r="I27" s="6">
        <f t="shared" si="5"/>
        <v>25600</v>
      </c>
      <c r="J27" s="6">
        <f t="shared" si="6"/>
        <v>1300</v>
      </c>
      <c r="K27" s="6">
        <f t="shared" si="7"/>
        <v>4160</v>
      </c>
      <c r="L27" s="6">
        <f t="shared" si="8"/>
        <v>8</v>
      </c>
      <c r="M27" s="10">
        <f t="shared" si="9"/>
        <v>25.6</v>
      </c>
    </row>
    <row r="28" spans="1:15" x14ac:dyDescent="0.25">
      <c r="A28" s="31" t="s">
        <v>24</v>
      </c>
      <c r="B28" s="7">
        <f t="shared" si="1"/>
        <v>21096</v>
      </c>
      <c r="C28" s="9">
        <v>0.06</v>
      </c>
      <c r="D28" s="7">
        <f t="shared" si="1"/>
        <v>31644</v>
      </c>
      <c r="E28" s="22">
        <v>0.09</v>
      </c>
      <c r="F28" s="20">
        <f t="shared" si="2"/>
        <v>9926.4000000000015</v>
      </c>
      <c r="G28" s="6">
        <f t="shared" si="3"/>
        <v>14889.6</v>
      </c>
      <c r="H28" s="6">
        <f t="shared" si="4"/>
        <v>9600</v>
      </c>
      <c r="I28" s="6">
        <f t="shared" si="5"/>
        <v>14400</v>
      </c>
      <c r="J28" s="6">
        <f t="shared" si="6"/>
        <v>1559.9999999999998</v>
      </c>
      <c r="K28" s="6">
        <f t="shared" si="7"/>
        <v>2340</v>
      </c>
      <c r="L28" s="6">
        <f t="shared" si="8"/>
        <v>9.6000000000000014</v>
      </c>
      <c r="M28" s="10">
        <f t="shared" si="9"/>
        <v>14.400000000000002</v>
      </c>
    </row>
    <row r="29" spans="1:15" x14ac:dyDescent="0.25">
      <c r="A29" s="31" t="s">
        <v>25</v>
      </c>
      <c r="B29" s="7">
        <f t="shared" si="1"/>
        <v>28128</v>
      </c>
      <c r="C29" s="9">
        <v>0.08</v>
      </c>
      <c r="D29" s="7">
        <f t="shared" si="1"/>
        <v>35160</v>
      </c>
      <c r="E29" s="22">
        <v>0.1</v>
      </c>
      <c r="F29" s="20">
        <f t="shared" si="2"/>
        <v>13235.2</v>
      </c>
      <c r="G29" s="6">
        <f t="shared" si="3"/>
        <v>16544</v>
      </c>
      <c r="H29" s="6">
        <f t="shared" si="4"/>
        <v>12800</v>
      </c>
      <c r="I29" s="6">
        <f t="shared" si="5"/>
        <v>16000</v>
      </c>
      <c r="J29" s="6">
        <f t="shared" si="6"/>
        <v>2080</v>
      </c>
      <c r="K29" s="6">
        <f t="shared" si="7"/>
        <v>2600</v>
      </c>
      <c r="L29" s="6">
        <f t="shared" si="8"/>
        <v>12.8</v>
      </c>
      <c r="M29" s="10">
        <f t="shared" si="9"/>
        <v>16</v>
      </c>
    </row>
    <row r="30" spans="1:15" x14ac:dyDescent="0.25">
      <c r="A30" s="31" t="s">
        <v>26</v>
      </c>
      <c r="B30" s="7">
        <f t="shared" si="1"/>
        <v>10548</v>
      </c>
      <c r="C30" s="9">
        <v>0.03</v>
      </c>
      <c r="D30" s="7">
        <f t="shared" si="1"/>
        <v>28128</v>
      </c>
      <c r="E30" s="22">
        <v>0.08</v>
      </c>
      <c r="F30" s="20">
        <f t="shared" si="2"/>
        <v>4963.2000000000007</v>
      </c>
      <c r="G30" s="6">
        <f t="shared" si="3"/>
        <v>13235.2</v>
      </c>
      <c r="H30" s="6">
        <f t="shared" si="4"/>
        <v>4800</v>
      </c>
      <c r="I30" s="6">
        <f t="shared" si="5"/>
        <v>12800</v>
      </c>
      <c r="J30" s="6">
        <f t="shared" si="6"/>
        <v>779.99999999999989</v>
      </c>
      <c r="K30" s="6">
        <f t="shared" si="7"/>
        <v>2080</v>
      </c>
      <c r="L30" s="6">
        <f t="shared" si="8"/>
        <v>4.8000000000000007</v>
      </c>
      <c r="M30" s="10">
        <f t="shared" si="9"/>
        <v>12.8</v>
      </c>
    </row>
    <row r="31" spans="1:15" x14ac:dyDescent="0.25">
      <c r="A31" s="31" t="s">
        <v>27</v>
      </c>
      <c r="B31" s="7">
        <f t="shared" si="1"/>
        <v>52740</v>
      </c>
      <c r="C31" s="9">
        <v>0.15</v>
      </c>
      <c r="D31" s="7">
        <f t="shared" si="1"/>
        <v>70320</v>
      </c>
      <c r="E31" s="22">
        <v>0.2</v>
      </c>
      <c r="F31" s="20">
        <f t="shared" si="2"/>
        <v>24816.000000000004</v>
      </c>
      <c r="G31" s="6">
        <f t="shared" si="3"/>
        <v>33088</v>
      </c>
      <c r="H31" s="6">
        <f t="shared" si="4"/>
        <v>24000</v>
      </c>
      <c r="I31" s="6">
        <f t="shared" si="5"/>
        <v>32000</v>
      </c>
      <c r="J31" s="6">
        <f t="shared" si="6"/>
        <v>3899.9999999999995</v>
      </c>
      <c r="K31" s="6">
        <f t="shared" si="7"/>
        <v>5200</v>
      </c>
      <c r="L31" s="6">
        <f t="shared" si="8"/>
        <v>24.000000000000004</v>
      </c>
      <c r="M31" s="10">
        <f t="shared" si="9"/>
        <v>32</v>
      </c>
    </row>
    <row r="32" spans="1:15" x14ac:dyDescent="0.25">
      <c r="A32" s="31" t="s">
        <v>30</v>
      </c>
      <c r="B32" s="7">
        <f t="shared" si="1"/>
        <v>3516</v>
      </c>
      <c r="C32" s="9">
        <v>0.01</v>
      </c>
      <c r="D32" s="7">
        <f t="shared" si="1"/>
        <v>14064</v>
      </c>
      <c r="E32" s="22">
        <v>0.04</v>
      </c>
      <c r="F32" s="20">
        <f t="shared" si="2"/>
        <v>1654.4</v>
      </c>
      <c r="G32" s="6">
        <f t="shared" si="3"/>
        <v>6617.6</v>
      </c>
      <c r="H32" s="6">
        <f t="shared" si="4"/>
        <v>1600</v>
      </c>
      <c r="I32" s="6">
        <f t="shared" si="5"/>
        <v>6400</v>
      </c>
      <c r="J32" s="6">
        <f t="shared" si="6"/>
        <v>260</v>
      </c>
      <c r="K32" s="6">
        <f t="shared" si="7"/>
        <v>1040</v>
      </c>
      <c r="L32" s="6">
        <f t="shared" si="8"/>
        <v>1.6</v>
      </c>
      <c r="M32" s="10">
        <f t="shared" si="9"/>
        <v>6.4</v>
      </c>
    </row>
    <row r="33" spans="1:13" x14ac:dyDescent="0.25">
      <c r="A33" s="31" t="s">
        <v>31</v>
      </c>
      <c r="B33" s="7">
        <f t="shared" si="1"/>
        <v>17580</v>
      </c>
      <c r="C33" s="9">
        <v>0.05</v>
      </c>
      <c r="D33" s="7">
        <f t="shared" si="1"/>
        <v>28128</v>
      </c>
      <c r="E33" s="22">
        <v>0.08</v>
      </c>
      <c r="F33" s="20">
        <f t="shared" si="2"/>
        <v>8272</v>
      </c>
      <c r="G33" s="6">
        <f t="shared" si="3"/>
        <v>13235.2</v>
      </c>
      <c r="H33" s="6">
        <f t="shared" si="4"/>
        <v>8000</v>
      </c>
      <c r="I33" s="6">
        <f t="shared" si="5"/>
        <v>12800</v>
      </c>
      <c r="J33" s="6">
        <f t="shared" si="6"/>
        <v>1300</v>
      </c>
      <c r="K33" s="6">
        <f t="shared" si="7"/>
        <v>2080</v>
      </c>
      <c r="L33" s="6">
        <f t="shared" si="8"/>
        <v>8</v>
      </c>
      <c r="M33" s="10">
        <f t="shared" si="9"/>
        <v>12.8</v>
      </c>
    </row>
    <row r="34" spans="1:13" ht="15.75" thickBot="1" x14ac:dyDescent="0.3">
      <c r="A34" s="30" t="s">
        <v>32</v>
      </c>
      <c r="B34" s="11">
        <f t="shared" si="1"/>
        <v>7032</v>
      </c>
      <c r="C34" s="12">
        <v>0.02</v>
      </c>
      <c r="D34" s="11">
        <f t="shared" si="1"/>
        <v>17580</v>
      </c>
      <c r="E34" s="23">
        <v>0.05</v>
      </c>
      <c r="F34" s="21">
        <f t="shared" si="2"/>
        <v>3308.8</v>
      </c>
      <c r="G34" s="13">
        <f t="shared" si="3"/>
        <v>8272</v>
      </c>
      <c r="H34" s="13">
        <f t="shared" si="4"/>
        <v>3200</v>
      </c>
      <c r="I34" s="13">
        <f t="shared" si="5"/>
        <v>8000</v>
      </c>
      <c r="J34" s="13">
        <f t="shared" si="6"/>
        <v>520</v>
      </c>
      <c r="K34" s="13">
        <f t="shared" si="7"/>
        <v>1300</v>
      </c>
      <c r="L34" s="13">
        <f t="shared" si="8"/>
        <v>3.2</v>
      </c>
      <c r="M34" s="14">
        <f t="shared" si="9"/>
        <v>8</v>
      </c>
    </row>
    <row r="35" spans="1:13" x14ac:dyDescent="0.25">
      <c r="C35" s="5"/>
      <c r="E35" s="5"/>
      <c r="F35" s="2"/>
    </row>
  </sheetData>
  <mergeCells count="17">
    <mergeCell ref="A8:D8"/>
    <mergeCell ref="A1:F1"/>
    <mergeCell ref="F18:G18"/>
    <mergeCell ref="H18:I18"/>
    <mergeCell ref="J18:K18"/>
    <mergeCell ref="L18:M18"/>
    <mergeCell ref="A18:A19"/>
    <mergeCell ref="B18:B19"/>
    <mergeCell ref="C18:C19"/>
    <mergeCell ref="D18:D19"/>
    <mergeCell ref="E18:E19"/>
    <mergeCell ref="C15:E15"/>
    <mergeCell ref="C16:E16"/>
    <mergeCell ref="C13:E13"/>
    <mergeCell ref="C6:F6"/>
    <mergeCell ref="C3:F3"/>
    <mergeCell ref="C2:F2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Upgrade</dc:creator>
  <cp:lastModifiedBy>Jose Murilo Moura dos Reis</cp:lastModifiedBy>
  <dcterms:created xsi:type="dcterms:W3CDTF">2020-09-29T21:47:04Z</dcterms:created>
  <dcterms:modified xsi:type="dcterms:W3CDTF">2021-01-02T17:40:14Z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3b259-87ee-4762-9a8c-7b0d155dd87f_Enabled">
    <vt:lpwstr>True</vt:lpwstr>
  </property>
  <property fmtid="{D5CDD505-2E9C-101B-9397-08002B2CF9AE}" pid="3" name="MSIP_Label_9333b259-87ee-4762-9a8c-7b0d155dd87f_SiteId">
    <vt:lpwstr>ab9bba98-684a-43fb-add8-9c2bebede229</vt:lpwstr>
  </property>
  <property fmtid="{D5CDD505-2E9C-101B-9397-08002B2CF9AE}" pid="4" name="MSIP_Label_9333b259-87ee-4762-9a8c-7b0d155dd87f_Owner">
    <vt:lpwstr>c094354@corp.caixa.gov.br</vt:lpwstr>
  </property>
  <property fmtid="{D5CDD505-2E9C-101B-9397-08002B2CF9AE}" pid="5" name="MSIP_Label_9333b259-87ee-4762-9a8c-7b0d155dd87f_SetDate">
    <vt:lpwstr>2021-01-02T17:39:51.5878362Z</vt:lpwstr>
  </property>
  <property fmtid="{D5CDD505-2E9C-101B-9397-08002B2CF9AE}" pid="6" name="MSIP_Label_9333b259-87ee-4762-9a8c-7b0d155dd87f_Name">
    <vt:lpwstr>#PESSOAL</vt:lpwstr>
  </property>
  <property fmtid="{D5CDD505-2E9C-101B-9397-08002B2CF9AE}" pid="7" name="MSIP_Label_9333b259-87ee-4762-9a8c-7b0d155dd87f_Application">
    <vt:lpwstr>Microsoft Azure Information Protection</vt:lpwstr>
  </property>
  <property fmtid="{D5CDD505-2E9C-101B-9397-08002B2CF9AE}" pid="8" name="MSIP_Label_9333b259-87ee-4762-9a8c-7b0d155dd87f_ActionId">
    <vt:lpwstr>8fc915a1-41e1-463d-b0f5-13b73d857174</vt:lpwstr>
  </property>
  <property fmtid="{D5CDD505-2E9C-101B-9397-08002B2CF9AE}" pid="9" name="MSIP_Label_9333b259-87ee-4762-9a8c-7b0d155dd87f_Extended_MSFT_Method">
    <vt:lpwstr>Manual</vt:lpwstr>
  </property>
  <property fmtid="{D5CDD505-2E9C-101B-9397-08002B2CF9AE}" pid="10" name="Sensitivity">
    <vt:lpwstr>#PESSOAL</vt:lpwstr>
  </property>
</Properties>
</file>