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/>
  <bookViews>
    <workbookView xWindow="-30" yWindow="720" windowWidth="18555" windowHeight="11700" tabRatio="594"/>
  </bookViews>
  <sheets>
    <sheet name="Planilha1" sheetId="1" r:id="rId1"/>
    <sheet name="Planilha2" sheetId="2" r:id="rId2"/>
    <sheet name="Planilha3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8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G41" i="1" l="1"/>
  <c r="H24" i="1" s="1"/>
  <c r="C3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5" i="2"/>
  <c r="H22" i="1" l="1"/>
  <c r="H23" i="1"/>
  <c r="I41" i="1"/>
  <c r="H15" i="1"/>
  <c r="H19" i="1"/>
  <c r="H17" i="1"/>
  <c r="H20" i="1"/>
  <c r="H16" i="1"/>
  <c r="H21" i="1"/>
  <c r="H18" i="1"/>
  <c r="H9" i="1"/>
  <c r="H13" i="1"/>
  <c r="H10" i="1"/>
  <c r="H14" i="1"/>
  <c r="H11" i="1"/>
  <c r="H12" i="1"/>
  <c r="H8" i="1"/>
  <c r="D25" i="1"/>
  <c r="D24" i="1"/>
  <c r="G3" i="1" l="1"/>
  <c r="D26" i="1" s="1"/>
  <c r="C5" i="2" l="1"/>
  <c r="C7" i="2"/>
  <c r="C23" i="2"/>
  <c r="C21" i="2"/>
  <c r="C11" i="2"/>
  <c r="C32" i="2"/>
  <c r="C20" i="2"/>
  <c r="C25" i="2"/>
  <c r="C15" i="2"/>
  <c r="C22" i="2"/>
  <c r="C14" i="2"/>
  <c r="C8" i="2"/>
  <c r="C13" i="2"/>
  <c r="C6" i="2"/>
  <c r="C12" i="2"/>
  <c r="C10" i="2"/>
  <c r="C16" i="2"/>
  <c r="C18" i="2"/>
  <c r="C19" i="2"/>
  <c r="C27" i="2"/>
  <c r="C30" i="2"/>
  <c r="C29" i="2"/>
  <c r="C26" i="2"/>
  <c r="C33" i="2"/>
  <c r="C31" i="2"/>
  <c r="C9" i="2"/>
  <c r="C28" i="2"/>
  <c r="C17" i="2"/>
  <c r="C34" i="2"/>
  <c r="C24" i="2"/>
</calcChain>
</file>

<file path=xl/sharedStrings.xml><?xml version="1.0" encoding="utf-8"?>
<sst xmlns="http://schemas.openxmlformats.org/spreadsheetml/2006/main" count="90" uniqueCount="75">
  <si>
    <t>DÍVIDA LÍQUIDA - LUCRO LÍQUIDO</t>
  </si>
  <si>
    <t>P/VP</t>
  </si>
  <si>
    <t>RESPOSTA</t>
  </si>
  <si>
    <t xml:space="preserve">ATIVO </t>
  </si>
  <si>
    <t>RISCO</t>
  </si>
  <si>
    <t>% RECOMENDADO</t>
  </si>
  <si>
    <t>AVALIAÇÃO:</t>
  </si>
  <si>
    <t>TOTAL</t>
  </si>
  <si>
    <t>TEMPO DE MERCADO</t>
  </si>
  <si>
    <t>VANTAGENS COMPETITIVAS</t>
  </si>
  <si>
    <t>INDEPENDÊNCIA</t>
  </si>
  <si>
    <t xml:space="preserve">ATIVO:    </t>
  </si>
  <si>
    <t xml:space="preserve"> POSSÍVEIS RESPOSTAS</t>
  </si>
  <si>
    <t>NÃO</t>
  </si>
  <si>
    <t>SIM</t>
  </si>
  <si>
    <t>DIAGRAMA DO CERRADO</t>
  </si>
  <si>
    <t>TAMANHO</t>
  </si>
  <si>
    <t>DIVIDENDOS</t>
  </si>
  <si>
    <t>TECNOLOGIA E PESQUISA</t>
  </si>
  <si>
    <t>PERENIDADE</t>
  </si>
  <si>
    <t>GOVERNANÇA</t>
  </si>
  <si>
    <t>TOTAL DE PONTOS POSITIVOS</t>
  </si>
  <si>
    <t>TOTAL DE PONTOS NEGATIVOS:</t>
  </si>
  <si>
    <t>PONTUAÇÃO FINAL:</t>
  </si>
  <si>
    <t>ATIVO</t>
  </si>
  <si>
    <t>PORCENTAGEM</t>
  </si>
  <si>
    <t xml:space="preserve">    MINHAS EMPRESAS</t>
  </si>
  <si>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 Avaliar os riscos de investir em uma empresa antes de incluí-la na carteira, certifique-se de que concorda com os critérios utilizados antes de obedece-la.                  </t>
    </r>
  </si>
  <si>
    <t>RESISTÊNCIA</t>
  </si>
  <si>
    <t>CRITÉRIOS</t>
  </si>
  <si>
    <t>RESPONDA COM HONESTIDADE</t>
  </si>
  <si>
    <t>ROE</t>
  </si>
  <si>
    <t>ROE historicamente maior que 5%? (Considere anos anteriores)</t>
  </si>
  <si>
    <t>A dívida líquida da empresa é menor que o lucro líquido dos últimos 12 meses?</t>
  </si>
  <si>
    <t>CAGR</t>
  </si>
  <si>
    <t>Tem um crescimento de receitas (Ou lucro) superior a 5% nos últimos 5 anos?</t>
  </si>
  <si>
    <t>A empresa tem um histórico de pagamento de dividendos?</t>
  </si>
  <si>
    <r>
      <t xml:space="preserve">A empresa investe amplamente em pesquisa e inovação? Setor Obsoleto = </t>
    </r>
    <r>
      <rPr>
        <b/>
        <sz val="11"/>
        <color theme="1"/>
        <rFont val="Calibri"/>
        <family val="2"/>
        <scheme val="minor"/>
      </rPr>
      <t>SEMPRE NÃO</t>
    </r>
  </si>
  <si>
    <t>A empresa está negociada com um P/VP abaixo de 5?</t>
  </si>
  <si>
    <t>A empresa teve lucro operacional no último exercício?</t>
  </si>
  <si>
    <t>LUCRO OPERACIONAL</t>
  </si>
  <si>
    <t>Tem mais de 30 anos de mercado? (Fundação)</t>
  </si>
  <si>
    <t>É líder nacional ou mundial no setor em que atua? (Só considera se for LÍDER, primeira colocada)</t>
  </si>
  <si>
    <t>O setor em que a empresa atua tem mais de 100 anos?</t>
  </si>
  <si>
    <t>A empresa é uma BLUE CHIP?</t>
  </si>
  <si>
    <r>
      <t xml:space="preserve">A empresa tem uma boa gestão? Histórico de corrupção = SEMPRE </t>
    </r>
    <r>
      <rPr>
        <b/>
        <sz val="10"/>
        <color theme="1"/>
        <rFont val="Calibri"/>
        <family val="2"/>
        <scheme val="minor"/>
      </rPr>
      <t>NÃO</t>
    </r>
  </si>
  <si>
    <t>É livre de controle ESTATAL ou concentração em cliente único?</t>
  </si>
  <si>
    <t>NOME DO ATIVO</t>
  </si>
  <si>
    <t>P/L</t>
  </si>
  <si>
    <t>O Preço/Lucro da empresa está abaixo de 30?</t>
  </si>
  <si>
    <t>VIÉS</t>
  </si>
  <si>
    <t>A empresa caiu ou subiu muito recentemente?</t>
  </si>
  <si>
    <r>
      <rPr>
        <b/>
        <sz val="11"/>
        <color theme="1"/>
        <rFont val="Calibri"/>
        <family val="2"/>
        <scheme val="minor"/>
      </rPr>
      <t>INSTRUÇÕES:</t>
    </r>
    <r>
      <rPr>
        <sz val="11"/>
        <color theme="1"/>
        <rFont val="Calibri"/>
        <family val="2"/>
        <scheme val="minor"/>
      </rPr>
      <t xml:space="preserve"> O diagrama lhe fornecerá perguntas na área de critérios, no qual terá duas formas de responder, através do "SIM" ou "NÃO", basta digitar, ao final será dado uma nota de </t>
    </r>
    <r>
      <rPr>
        <b/>
        <sz val="11"/>
        <color theme="1"/>
        <rFont val="Calibri"/>
        <family val="2"/>
        <scheme val="minor"/>
      </rPr>
      <t xml:space="preserve">RESISTÊNCIA, </t>
    </r>
    <r>
      <rPr>
        <sz val="11"/>
        <color theme="1"/>
        <rFont val="Calibri"/>
        <family val="2"/>
        <scheme val="minor"/>
      </rPr>
      <t>se essa nota for negativa a planilha sempre indicará a exposição máxima de 1%, mesmo que o recomendado as vezes fosse 0, quadros cinzas são apenas opcionais e exemplos de critérios que você pode acrescentar.</t>
    </r>
  </si>
  <si>
    <t>DÍVIDA RUIM</t>
  </si>
  <si>
    <r>
      <rPr>
        <b/>
        <sz val="11"/>
        <color theme="1"/>
        <rFont val="Calibri"/>
        <family val="2"/>
        <scheme val="minor"/>
      </rPr>
      <t>Se o GAF for maior que 1.0</t>
    </r>
    <r>
      <rPr>
        <sz val="11"/>
        <color theme="1"/>
        <rFont val="Calibri"/>
        <family val="2"/>
        <scheme val="minor"/>
      </rPr>
      <t xml:space="preserve"> ou </t>
    </r>
    <r>
      <rPr>
        <b/>
        <sz val="11"/>
        <color theme="1"/>
        <rFont val="Calibri"/>
        <family val="2"/>
        <scheme val="minor"/>
      </rPr>
      <t>Div. Liquida for negativa</t>
    </r>
    <r>
      <rPr>
        <sz val="11"/>
        <color theme="1"/>
        <rFont val="Calibri"/>
        <family val="2"/>
        <scheme val="minor"/>
      </rPr>
      <t xml:space="preserve"> ou</t>
    </r>
    <r>
      <rPr>
        <b/>
        <sz val="11"/>
        <color theme="1"/>
        <rFont val="Calibri"/>
        <family val="2"/>
        <scheme val="minor"/>
      </rPr>
      <t xml:space="preserve"> DL/P/L</t>
    </r>
    <r>
      <rPr>
        <sz val="11"/>
        <color theme="1"/>
        <rFont val="Calibri"/>
        <family val="2"/>
        <scheme val="minor"/>
      </rPr>
      <t xml:space="preserve"> for menor que </t>
    </r>
    <r>
      <rPr>
        <b/>
        <sz val="11"/>
        <color theme="1"/>
        <rFont val="Calibri"/>
        <family val="2"/>
        <scheme val="minor"/>
      </rPr>
      <t>50%</t>
    </r>
    <r>
      <rPr>
        <sz val="11"/>
        <color theme="1"/>
        <rFont val="Calibri"/>
        <family val="2"/>
        <scheme val="minor"/>
      </rPr>
      <t>, sempre SIM.</t>
    </r>
  </si>
  <si>
    <t xml:space="preserve">NÃO </t>
  </si>
  <si>
    <t>BBSE</t>
  </si>
  <si>
    <t>ITSA</t>
  </si>
  <si>
    <t>WIZ</t>
  </si>
  <si>
    <t>FLRY</t>
  </si>
  <si>
    <t>LUPA</t>
  </si>
  <si>
    <t>OIBR</t>
  </si>
  <si>
    <t>SARA</t>
  </si>
  <si>
    <t>BBDC</t>
  </si>
  <si>
    <t>TAEE</t>
  </si>
  <si>
    <t>ENGI</t>
  </si>
  <si>
    <t>WEGE</t>
  </si>
  <si>
    <t>MGLU</t>
  </si>
  <si>
    <t>OGX</t>
  </si>
  <si>
    <t>VALOR NEGATIVO</t>
  </si>
  <si>
    <t>INSIRA NOTA</t>
  </si>
  <si>
    <t>GOL</t>
  </si>
  <si>
    <t>BBAS</t>
  </si>
  <si>
    <t>GAFS</t>
  </si>
  <si>
    <t>JHSF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</si>
</sst>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0"/>
      <name val="Avenir Next LT Pro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0"/>
      <name val="Avenir Next LT Pro"/>
      <family val="2"/>
    </font>
    <font>
      <b/>
      <sz val="18"/>
      <color theme="0"/>
      <name val="Calibri"/>
      <family val="2"/>
      <scheme val="minor"/>
    </font>
    <font>
      <b/>
      <sz val="16"/>
      <color theme="0"/>
      <name val="Oswald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9" fontId="0" fillId="0" borderId="0" xfId="1" applyFont="1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/>
    <xf numFmtId="0" fontId="0" fillId="0" borderId="11" xfId="0" applyBorder="1" applyAlignment="1">
      <alignment horizontal="center" vertical="center"/>
    </xf>
    <xf numFmtId="2" fontId="0" fillId="0" borderId="0" xfId="1" applyNumberFormat="1" applyFont="1" applyBorder="1"/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0" fillId="0" borderId="13" xfId="0" applyBorder="1"/>
    <xf numFmtId="0" fontId="10" fillId="0" borderId="14" xfId="0" applyFont="1" applyBorder="1" applyAlignment="1">
      <alignment horizontal="center" vertical="center"/>
    </xf>
    <xf numFmtId="9" fontId="0" fillId="0" borderId="0" xfId="0" applyNumberFormat="1"/>
    <xf numFmtId="164" fontId="0" fillId="0" borderId="1" xfId="1" applyNumberFormat="1" applyFont="1" applyBorder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vertical="center"/>
    </xf>
    <xf numFmtId="9" fontId="12" fillId="0" borderId="1" xfId="1" applyFont="1" applyBorder="1" applyProtection="1"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9" fillId="0" borderId="0" xfId="0" applyFont="1"/>
    <xf numFmtId="2" fontId="0" fillId="0" borderId="10" xfId="0" applyNumberFormat="1" applyBorder="1" applyAlignment="1">
      <alignment horizontal="center"/>
    </xf>
    <xf numFmtId="2" fontId="0" fillId="0" borderId="1" xfId="0" applyNumberFormat="1" applyBorder="1" applyAlignment="1" applyProtection="1">
      <alignment horizontal="center"/>
      <protection locked="0"/>
    </xf>
    <xf numFmtId="0" fontId="15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3" borderId="1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0" fillId="0" borderId="1" xfId="0" applyNumberFormat="1" applyBorder="1"/>
  </cellXfs>
  <cellStyles count="2">
    <cellStyle name="Normal" xfId="0" builtinId="0"/>
    <cellStyle name="Porcentagem" xfId="1" builtinId="5"/>
  </cellStyles>
  <dxfs count="17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4</xdr:row>
      <xdr:rowOff>82550</xdr:rowOff>
    </xdr:from>
    <xdr:to>
      <xdr:col>1</xdr:col>
      <xdr:colOff>516016</xdr:colOff>
      <xdr:row>4</xdr:row>
      <xdr:rowOff>441325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AD68FEC-3933-416C-B4F9-6E993C1F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2900" y="266700"/>
          <a:ext cx="425846" cy="368300"/>
        </a:xfrm>
        <a:prstGeom prst="rect">
          <a:avLst/>
        </a:prstGeom>
      </xdr:spPr>
    </xdr:pic>
    <xdr:clientData/>
  </xdr:twoCellAnchor>
  <xdr:twoCellAnchor editAs="oneCell">
    <xdr:from>
      <xdr:col>5</xdr:col>
      <xdr:colOff>108024</xdr:colOff>
      <xdr:row>4</xdr:row>
      <xdr:rowOff>168798</xdr:rowOff>
    </xdr:from>
    <xdr:to>
      <xdr:col>5</xdr:col>
      <xdr:colOff>697453</xdr:colOff>
      <xdr:row>5</xdr:row>
      <xdr:rowOff>165530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D01F75EF-BFCF-48A4-AE4F-71E65F5F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171" y="1345416"/>
          <a:ext cx="589429" cy="5009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4:C34" totalsRowShown="0">
  <autoFilter ref="B4:C34"/>
  <tableColumns count="2">
    <tableColumn id="1" name="ATIVO" dataDxfId="16">
      <calculatedColumnFormula>IF(Planilha1!F8=0,"",Planilha1!F8)</calculatedColumnFormula>
    </tableColumn>
    <tableColumn id="2" name="PORCENTAGEM" dataDxfId="15">
      <calculatedColumnFormula>IF(Planilha1!H8=0,"",Planilha1!H8)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V43"/>
  <sheetViews>
    <sheetView showGridLines="0" tabSelected="1" zoomScale="70" zoomScaleNormal="70" workbookViewId="0">
      <selection activeCell="H42" sqref="H42"/>
    </sheetView>
  </sheetViews>
  <sheetFormatPr defaultRowHeight="15"/>
  <cols>
    <col min="1" max="1" width="1.140625" customWidth="1"/>
    <col min="2" max="2" width="33" bestFit="1" customWidth="1"/>
    <col min="3" max="3" width="92.140625" customWidth="1"/>
    <col min="4" max="4" width="15.85546875" customWidth="1"/>
    <col min="5" max="5" width="2.140625" customWidth="1"/>
    <col min="6" max="6" width="19.42578125" customWidth="1"/>
    <col min="7" max="7" width="13.140625" customWidth="1"/>
    <col min="8" max="8" width="19.85546875" customWidth="1"/>
    <col min="9" max="9" width="19.85546875" hidden="1" customWidth="1"/>
    <col min="10" max="12" width="19.85546875" customWidth="1"/>
    <col min="13" max="13" width="10.42578125" customWidth="1"/>
    <col min="14" max="14" width="11.5703125" customWidth="1"/>
    <col min="21" max="22" width="9.140625" style="36"/>
  </cols>
  <sheetData>
    <row r="1" spans="2:14" ht="1.5" customHeight="1" thickBot="1"/>
    <row r="2" spans="2:14" ht="40.5" customHeight="1">
      <c r="B2" s="41" t="s">
        <v>27</v>
      </c>
      <c r="C2" s="42"/>
      <c r="D2" s="43"/>
      <c r="E2" s="9"/>
      <c r="F2" s="33" t="s">
        <v>11</v>
      </c>
      <c r="G2" s="48" t="s">
        <v>47</v>
      </c>
      <c r="H2" s="48"/>
      <c r="M2" s="13" t="s">
        <v>12</v>
      </c>
      <c r="N2" s="13"/>
    </row>
    <row r="3" spans="2:14" ht="45.95" customHeight="1" thickBot="1">
      <c r="B3" s="45" t="s">
        <v>52</v>
      </c>
      <c r="C3" s="46"/>
      <c r="D3" s="47"/>
      <c r="E3" s="9"/>
      <c r="F3" s="33" t="s">
        <v>6</v>
      </c>
      <c r="G3" s="49">
        <f>D24-D25</f>
        <v>-13</v>
      </c>
      <c r="H3" s="50"/>
      <c r="I3" s="10"/>
      <c r="J3" s="10"/>
      <c r="K3" s="10"/>
      <c r="L3" s="10"/>
      <c r="M3" s="13" t="s">
        <v>14</v>
      </c>
      <c r="N3" s="13" t="s">
        <v>13</v>
      </c>
    </row>
    <row r="4" spans="2:14" ht="5.0999999999999996" customHeight="1">
      <c r="B4" s="9"/>
      <c r="C4" s="9"/>
      <c r="D4" s="9"/>
      <c r="E4" s="9"/>
      <c r="F4" s="11"/>
      <c r="G4" s="12"/>
      <c r="H4" s="10"/>
      <c r="I4" s="10"/>
      <c r="J4" s="10"/>
      <c r="K4" s="10"/>
      <c r="L4" s="10"/>
    </row>
    <row r="5" spans="2:14" ht="39.950000000000003" customHeight="1">
      <c r="B5" s="39" t="s">
        <v>15</v>
      </c>
      <c r="C5" s="40"/>
      <c r="D5" s="40"/>
      <c r="E5" s="9"/>
      <c r="F5" s="44" t="s">
        <v>26</v>
      </c>
      <c r="G5" s="44"/>
      <c r="H5" s="44"/>
      <c r="I5" s="15"/>
      <c r="J5" s="15"/>
      <c r="K5" s="15"/>
      <c r="L5" s="15"/>
    </row>
    <row r="6" spans="2:14" ht="24.95" customHeight="1">
      <c r="B6" s="3" t="s">
        <v>29</v>
      </c>
      <c r="C6" s="3" t="s">
        <v>30</v>
      </c>
      <c r="D6" s="3" t="s">
        <v>2</v>
      </c>
      <c r="E6" s="9"/>
      <c r="F6" s="22" t="s">
        <v>3</v>
      </c>
      <c r="G6" s="23" t="s">
        <v>4</v>
      </c>
      <c r="H6" s="24" t="s">
        <v>5</v>
      </c>
      <c r="I6" s="15"/>
      <c r="J6" s="15"/>
      <c r="K6" s="15"/>
      <c r="L6" s="15"/>
    </row>
    <row r="7" spans="2:14" ht="24.95" customHeight="1">
      <c r="B7" s="4" t="s">
        <v>53</v>
      </c>
      <c r="C7" s="6" t="s">
        <v>54</v>
      </c>
      <c r="D7" s="31" t="s">
        <v>13</v>
      </c>
      <c r="E7" s="9"/>
      <c r="F7" s="20" t="s">
        <v>3</v>
      </c>
      <c r="G7" s="18" t="s">
        <v>28</v>
      </c>
      <c r="H7" s="17" t="s">
        <v>5</v>
      </c>
      <c r="I7" s="14"/>
      <c r="J7" s="14"/>
      <c r="K7" s="14"/>
      <c r="L7" s="14"/>
    </row>
    <row r="8" spans="2:14" ht="24.95" customHeight="1">
      <c r="B8" s="4" t="s">
        <v>31</v>
      </c>
      <c r="C8" s="6" t="s">
        <v>32</v>
      </c>
      <c r="D8" s="31" t="s">
        <v>13</v>
      </c>
      <c r="E8" s="9"/>
      <c r="F8" s="34" t="s">
        <v>60</v>
      </c>
      <c r="G8" s="38">
        <v>-5</v>
      </c>
      <c r="H8" s="30">
        <f>IF(F8=0,0,I8/$G$41)</f>
        <v>8.130081300813009E-3</v>
      </c>
      <c r="I8" s="21">
        <f>IF(F8=0,0,IF(G8&lt;1,0.8,G8))</f>
        <v>0.8</v>
      </c>
      <c r="J8" s="15"/>
      <c r="K8" s="15"/>
      <c r="L8" s="15"/>
    </row>
    <row r="9" spans="2:14" ht="24.95" customHeight="1">
      <c r="B9" s="4" t="s">
        <v>0</v>
      </c>
      <c r="C9" s="6" t="s">
        <v>33</v>
      </c>
      <c r="D9" s="31" t="s">
        <v>13</v>
      </c>
      <c r="E9" s="9"/>
      <c r="F9" s="34" t="s">
        <v>61</v>
      </c>
      <c r="G9" s="38">
        <v>-10</v>
      </c>
      <c r="H9" s="30">
        <f t="shared" ref="H9:H40" si="0">IF(F9=0,0,I9/$G$41)</f>
        <v>8.130081300813009E-3</v>
      </c>
      <c r="I9" s="21">
        <f t="shared" ref="I9:I41" si="1">IF(F9=0,0,IF(G9&lt;1,0.8,G9))</f>
        <v>0.8</v>
      </c>
      <c r="J9" s="15"/>
      <c r="K9" s="15"/>
      <c r="L9" s="15"/>
    </row>
    <row r="10" spans="2:14" ht="24.95" customHeight="1">
      <c r="B10" s="4" t="s">
        <v>34</v>
      </c>
      <c r="C10" s="6" t="s">
        <v>35</v>
      </c>
      <c r="D10" s="31" t="s">
        <v>13</v>
      </c>
      <c r="E10" s="9"/>
      <c r="F10" s="34" t="s">
        <v>62</v>
      </c>
      <c r="G10" s="38">
        <v>-14</v>
      </c>
      <c r="H10" s="30">
        <f t="shared" si="0"/>
        <v>8.130081300813009E-3</v>
      </c>
      <c r="I10" s="21">
        <f t="shared" si="1"/>
        <v>0.8</v>
      </c>
      <c r="J10" s="15"/>
      <c r="K10" s="15"/>
      <c r="L10" s="15"/>
    </row>
    <row r="11" spans="2:14" ht="24.95" customHeight="1">
      <c r="B11" s="4" t="s">
        <v>17</v>
      </c>
      <c r="C11" s="6" t="s">
        <v>36</v>
      </c>
      <c r="D11" s="31" t="s">
        <v>13</v>
      </c>
      <c r="E11" s="9"/>
      <c r="F11" s="34" t="s">
        <v>59</v>
      </c>
      <c r="G11" s="38">
        <v>10</v>
      </c>
      <c r="H11" s="30">
        <f t="shared" si="0"/>
        <v>0.10162601626016261</v>
      </c>
      <c r="I11" s="21">
        <f t="shared" si="1"/>
        <v>10</v>
      </c>
      <c r="J11" s="15"/>
      <c r="K11" s="15"/>
      <c r="L11" s="15"/>
    </row>
    <row r="12" spans="2:14" ht="24.95" customHeight="1">
      <c r="B12" s="4" t="s">
        <v>18</v>
      </c>
      <c r="C12" s="6" t="s">
        <v>37</v>
      </c>
      <c r="D12" s="31" t="s">
        <v>13</v>
      </c>
      <c r="E12" s="9"/>
      <c r="F12" s="34" t="s">
        <v>57</v>
      </c>
      <c r="G12" s="38">
        <v>12</v>
      </c>
      <c r="H12" s="30">
        <f t="shared" si="0"/>
        <v>0.12195121951219513</v>
      </c>
      <c r="I12" s="21">
        <f t="shared" si="1"/>
        <v>12</v>
      </c>
      <c r="J12" s="15"/>
      <c r="K12" s="15"/>
      <c r="L12" s="15"/>
    </row>
    <row r="13" spans="2:14" ht="24.95" customHeight="1">
      <c r="B13" s="4" t="s">
        <v>1</v>
      </c>
      <c r="C13" s="6" t="s">
        <v>38</v>
      </c>
      <c r="D13" s="31" t="s">
        <v>13</v>
      </c>
      <c r="E13" s="9"/>
      <c r="F13" s="34" t="s">
        <v>56</v>
      </c>
      <c r="G13" s="38">
        <v>0</v>
      </c>
      <c r="H13" s="30">
        <f t="shared" si="0"/>
        <v>8.130081300813009E-3</v>
      </c>
      <c r="I13" s="21">
        <f t="shared" si="1"/>
        <v>0.8</v>
      </c>
      <c r="J13" s="15"/>
      <c r="K13" s="15"/>
      <c r="L13" s="15"/>
    </row>
    <row r="14" spans="2:14" ht="24.95" customHeight="1">
      <c r="B14" s="4" t="s">
        <v>40</v>
      </c>
      <c r="C14" s="7" t="s">
        <v>39</v>
      </c>
      <c r="D14" s="31" t="s">
        <v>13</v>
      </c>
      <c r="E14" s="9"/>
      <c r="F14" s="34" t="s">
        <v>58</v>
      </c>
      <c r="G14" s="38">
        <v>12</v>
      </c>
      <c r="H14" s="30">
        <f t="shared" si="0"/>
        <v>0.12195121951219513</v>
      </c>
      <c r="I14" s="21">
        <f t="shared" si="1"/>
        <v>12</v>
      </c>
      <c r="J14" s="16"/>
      <c r="K14" s="16"/>
      <c r="L14" s="16"/>
    </row>
    <row r="15" spans="2:14" ht="24.95" customHeight="1">
      <c r="B15" s="4" t="s">
        <v>8</v>
      </c>
      <c r="C15" s="8" t="s">
        <v>41</v>
      </c>
      <c r="D15" s="31" t="s">
        <v>13</v>
      </c>
      <c r="E15" s="9"/>
      <c r="F15" s="34" t="s">
        <v>63</v>
      </c>
      <c r="G15" s="38">
        <v>10</v>
      </c>
      <c r="H15" s="30">
        <f t="shared" si="0"/>
        <v>0.10162601626016261</v>
      </c>
      <c r="I15" s="21">
        <f t="shared" si="1"/>
        <v>10</v>
      </c>
      <c r="J15" s="16"/>
      <c r="K15" s="16"/>
      <c r="L15" s="16"/>
    </row>
    <row r="16" spans="2:14" ht="29.45" customHeight="1">
      <c r="B16" s="5" t="s">
        <v>9</v>
      </c>
      <c r="C16" s="5" t="s">
        <v>42</v>
      </c>
      <c r="D16" s="31" t="s">
        <v>13</v>
      </c>
      <c r="E16" s="9"/>
      <c r="F16" s="34" t="s">
        <v>64</v>
      </c>
      <c r="G16" s="38">
        <v>8</v>
      </c>
      <c r="H16" s="30">
        <f t="shared" si="0"/>
        <v>8.1300813008130093E-2</v>
      </c>
      <c r="I16" s="21">
        <f t="shared" si="1"/>
        <v>8</v>
      </c>
      <c r="J16" s="16"/>
      <c r="K16" s="16"/>
      <c r="L16" s="16"/>
    </row>
    <row r="17" spans="2:12" ht="24.95" customHeight="1">
      <c r="B17" s="5" t="s">
        <v>19</v>
      </c>
      <c r="C17" s="5" t="s">
        <v>43</v>
      </c>
      <c r="D17" s="31" t="s">
        <v>13</v>
      </c>
      <c r="E17" s="9"/>
      <c r="F17" s="34" t="s">
        <v>65</v>
      </c>
      <c r="G17" s="38">
        <v>-4</v>
      </c>
      <c r="H17" s="30">
        <f t="shared" si="0"/>
        <v>8.130081300813009E-3</v>
      </c>
      <c r="I17" s="21">
        <f t="shared" si="1"/>
        <v>0.8</v>
      </c>
      <c r="J17" s="16"/>
      <c r="K17" s="16"/>
      <c r="L17" s="16"/>
    </row>
    <row r="18" spans="2:12" ht="25.5" customHeight="1">
      <c r="B18" s="5" t="s">
        <v>16</v>
      </c>
      <c r="C18" s="5" t="s">
        <v>44</v>
      </c>
      <c r="D18" s="31" t="s">
        <v>55</v>
      </c>
      <c r="E18" s="9"/>
      <c r="F18" s="34" t="s">
        <v>66</v>
      </c>
      <c r="G18" s="38">
        <v>10</v>
      </c>
      <c r="H18" s="30">
        <f t="shared" si="0"/>
        <v>0.10162601626016261</v>
      </c>
      <c r="I18" s="21">
        <f t="shared" si="1"/>
        <v>10</v>
      </c>
    </row>
    <row r="19" spans="2:12" ht="25.5" customHeight="1">
      <c r="B19" s="5" t="s">
        <v>20</v>
      </c>
      <c r="C19" s="5" t="s">
        <v>45</v>
      </c>
      <c r="D19" s="31" t="s">
        <v>13</v>
      </c>
      <c r="E19" s="9"/>
      <c r="F19" s="34" t="s">
        <v>67</v>
      </c>
      <c r="G19" s="38">
        <v>10</v>
      </c>
      <c r="H19" s="30">
        <f t="shared" si="0"/>
        <v>0.10162601626016261</v>
      </c>
      <c r="I19" s="21">
        <f t="shared" si="1"/>
        <v>10</v>
      </c>
    </row>
    <row r="20" spans="2:12" ht="25.5" customHeight="1">
      <c r="B20" s="25" t="s">
        <v>10</v>
      </c>
      <c r="C20" s="25" t="s">
        <v>46</v>
      </c>
      <c r="D20" s="32" t="s">
        <v>13</v>
      </c>
      <c r="E20" s="9"/>
      <c r="F20" s="34" t="s">
        <v>68</v>
      </c>
      <c r="G20" s="38">
        <v>-8</v>
      </c>
      <c r="H20" s="30">
        <f t="shared" si="0"/>
        <v>8.130081300813009E-3</v>
      </c>
      <c r="I20" s="21">
        <f t="shared" si="1"/>
        <v>0.8</v>
      </c>
    </row>
    <row r="21" spans="2:12" ht="25.5" customHeight="1">
      <c r="B21" s="35" t="s">
        <v>48</v>
      </c>
      <c r="C21" s="35" t="s">
        <v>49</v>
      </c>
      <c r="D21" s="32"/>
      <c r="E21" s="9"/>
      <c r="F21" s="34" t="s">
        <v>71</v>
      </c>
      <c r="G21" s="38">
        <v>0</v>
      </c>
      <c r="H21" s="30">
        <f t="shared" si="0"/>
        <v>8.130081300813009E-3</v>
      </c>
      <c r="I21" s="21">
        <f t="shared" si="1"/>
        <v>0.8</v>
      </c>
    </row>
    <row r="22" spans="2:12" ht="25.5" customHeight="1">
      <c r="B22" s="35" t="s">
        <v>50</v>
      </c>
      <c r="C22" s="35" t="s">
        <v>51</v>
      </c>
      <c r="D22" s="32"/>
      <c r="E22" s="9"/>
      <c r="F22" s="34" t="s">
        <v>72</v>
      </c>
      <c r="G22" s="38">
        <v>8</v>
      </c>
      <c r="H22" s="30">
        <f t="shared" si="0"/>
        <v>8.1300813008130093E-2</v>
      </c>
      <c r="I22" s="21">
        <f t="shared" si="1"/>
        <v>8</v>
      </c>
    </row>
    <row r="23" spans="2:12" ht="25.5" customHeight="1" thickBot="1">
      <c r="B23" s="35"/>
      <c r="C23" s="35"/>
      <c r="D23" s="32"/>
      <c r="E23" s="9"/>
      <c r="F23" s="34" t="s">
        <v>73</v>
      </c>
      <c r="G23" s="38">
        <v>-13</v>
      </c>
      <c r="H23" s="30">
        <f t="shared" si="0"/>
        <v>8.130081300813009E-3</v>
      </c>
      <c r="I23" s="21">
        <f t="shared" si="1"/>
        <v>0.8</v>
      </c>
    </row>
    <row r="24" spans="2:12" ht="25.5" customHeight="1" thickBot="1">
      <c r="B24" s="26" t="s">
        <v>21</v>
      </c>
      <c r="C24" s="27"/>
      <c r="D24" s="28">
        <f>COUNTIF(D7:D23,"SIM")</f>
        <v>0</v>
      </c>
      <c r="E24" s="9"/>
      <c r="F24" s="34" t="s">
        <v>74</v>
      </c>
      <c r="G24" s="38">
        <v>12</v>
      </c>
      <c r="H24" s="30">
        <f t="shared" si="0"/>
        <v>0.12195121951219513</v>
      </c>
      <c r="I24" s="21">
        <f t="shared" si="1"/>
        <v>12</v>
      </c>
    </row>
    <row r="25" spans="2:12" ht="25.5" customHeight="1" thickBot="1">
      <c r="B25" s="26" t="s">
        <v>22</v>
      </c>
      <c r="C25" s="27"/>
      <c r="D25" s="28">
        <f>COUNTIF(D7:D23,"NÃO")</f>
        <v>13</v>
      </c>
      <c r="E25" s="9"/>
      <c r="F25" s="34"/>
      <c r="G25" s="38"/>
      <c r="H25" s="30">
        <f t="shared" si="0"/>
        <v>0</v>
      </c>
      <c r="I25" s="21">
        <f t="shared" si="1"/>
        <v>0</v>
      </c>
    </row>
    <row r="26" spans="2:12" ht="25.5" customHeight="1" thickBot="1">
      <c r="B26" s="26" t="s">
        <v>23</v>
      </c>
      <c r="C26" s="27"/>
      <c r="D26" s="28">
        <f>G3</f>
        <v>-13</v>
      </c>
      <c r="E26" s="9"/>
      <c r="F26" s="34"/>
      <c r="G26" s="38"/>
      <c r="H26" s="30">
        <f t="shared" si="0"/>
        <v>0</v>
      </c>
      <c r="I26" s="21">
        <f t="shared" si="1"/>
        <v>0</v>
      </c>
    </row>
    <row r="27" spans="2:12" ht="25.5" customHeight="1">
      <c r="E27" s="9"/>
      <c r="F27" s="34"/>
      <c r="G27" s="38"/>
      <c r="H27" s="30">
        <f t="shared" si="0"/>
        <v>0</v>
      </c>
      <c r="I27" s="21">
        <f t="shared" si="1"/>
        <v>0</v>
      </c>
    </row>
    <row r="28" spans="2:12" ht="25.5" customHeight="1">
      <c r="E28" s="9"/>
      <c r="F28" s="34"/>
      <c r="G28" s="38"/>
      <c r="H28" s="30">
        <f t="shared" si="0"/>
        <v>0</v>
      </c>
      <c r="I28" s="21">
        <f t="shared" si="1"/>
        <v>0</v>
      </c>
    </row>
    <row r="29" spans="2:12" ht="25.5" customHeight="1">
      <c r="E29" s="9"/>
      <c r="F29" s="34"/>
      <c r="G29" s="38"/>
      <c r="H29" s="30">
        <f t="shared" si="0"/>
        <v>0</v>
      </c>
      <c r="I29" s="21">
        <f t="shared" si="1"/>
        <v>0</v>
      </c>
    </row>
    <row r="30" spans="2:12" ht="25.5" customHeight="1">
      <c r="E30" s="9"/>
      <c r="F30" s="34"/>
      <c r="G30" s="38"/>
      <c r="H30" s="30">
        <f t="shared" si="0"/>
        <v>0</v>
      </c>
      <c r="I30" s="21">
        <f t="shared" si="1"/>
        <v>0</v>
      </c>
    </row>
    <row r="31" spans="2:12" ht="25.5" customHeight="1">
      <c r="E31" s="9"/>
      <c r="F31" s="34"/>
      <c r="G31" s="38"/>
      <c r="H31" s="30">
        <f t="shared" si="0"/>
        <v>0</v>
      </c>
      <c r="I31" s="21">
        <f t="shared" si="1"/>
        <v>0</v>
      </c>
    </row>
    <row r="32" spans="2:12" ht="25.5" customHeight="1">
      <c r="E32" s="9"/>
      <c r="F32" s="34"/>
      <c r="G32" s="38"/>
      <c r="H32" s="30">
        <f t="shared" si="0"/>
        <v>0</v>
      </c>
      <c r="I32" s="21">
        <f t="shared" si="1"/>
        <v>0</v>
      </c>
    </row>
    <row r="33" spans="4:9" ht="25.5" customHeight="1">
      <c r="E33" s="9"/>
      <c r="F33" s="34"/>
      <c r="G33" s="38"/>
      <c r="H33" s="30">
        <f t="shared" si="0"/>
        <v>0</v>
      </c>
      <c r="I33" s="21">
        <f t="shared" si="1"/>
        <v>0</v>
      </c>
    </row>
    <row r="34" spans="4:9" ht="25.5" customHeight="1">
      <c r="E34" s="9"/>
      <c r="F34" s="34"/>
      <c r="G34" s="38"/>
      <c r="H34" s="30">
        <f t="shared" si="0"/>
        <v>0</v>
      </c>
      <c r="I34" s="21">
        <f t="shared" si="1"/>
        <v>0</v>
      </c>
    </row>
    <row r="35" spans="4:9" ht="25.5" customHeight="1">
      <c r="E35" s="9"/>
      <c r="F35" s="34"/>
      <c r="G35" s="38"/>
      <c r="H35" s="30">
        <f t="shared" si="0"/>
        <v>0</v>
      </c>
      <c r="I35" s="21">
        <f t="shared" si="1"/>
        <v>0</v>
      </c>
    </row>
    <row r="36" spans="4:9" ht="25.5" customHeight="1">
      <c r="E36" s="9"/>
      <c r="F36" s="34"/>
      <c r="G36" s="38"/>
      <c r="H36" s="30">
        <f t="shared" si="0"/>
        <v>0</v>
      </c>
      <c r="I36" s="21">
        <f t="shared" si="1"/>
        <v>0</v>
      </c>
    </row>
    <row r="37" spans="4:9" ht="25.5" customHeight="1">
      <c r="E37" s="9"/>
      <c r="F37" s="34"/>
      <c r="G37" s="38"/>
      <c r="H37" s="30">
        <f t="shared" si="0"/>
        <v>0</v>
      </c>
      <c r="I37" s="21">
        <f t="shared" si="1"/>
        <v>0</v>
      </c>
    </row>
    <row r="38" spans="4:9" ht="25.5" customHeight="1">
      <c r="E38" s="9"/>
      <c r="F38" s="34"/>
      <c r="G38" s="38"/>
      <c r="H38" s="30">
        <f t="shared" si="0"/>
        <v>0</v>
      </c>
      <c r="I38" s="21">
        <f t="shared" si="1"/>
        <v>0</v>
      </c>
    </row>
    <row r="39" spans="4:9" ht="25.5" customHeight="1">
      <c r="E39" s="9"/>
      <c r="F39" s="34"/>
      <c r="G39" s="38"/>
      <c r="H39" s="30">
        <f t="shared" si="0"/>
        <v>0</v>
      </c>
      <c r="I39" s="21">
        <f t="shared" si="1"/>
        <v>0</v>
      </c>
    </row>
    <row r="40" spans="4:9" ht="25.5" customHeight="1">
      <c r="E40" s="2"/>
      <c r="F40" s="34"/>
      <c r="G40" s="38"/>
      <c r="H40" s="30">
        <f t="shared" si="0"/>
        <v>0</v>
      </c>
      <c r="I40" s="21">
        <f t="shared" si="1"/>
        <v>0</v>
      </c>
    </row>
    <row r="41" spans="4:9" ht="25.5" customHeight="1">
      <c r="F41" s="19" t="s">
        <v>7</v>
      </c>
      <c r="G41" s="37">
        <f>SUM(I8:I40)</f>
        <v>98.399999999999991</v>
      </c>
      <c r="H41" s="51">
        <f>SUM(H8:H40)</f>
        <v>1.0000000000000004</v>
      </c>
      <c r="I41" s="21">
        <f t="shared" si="1"/>
        <v>98.399999999999991</v>
      </c>
    </row>
    <row r="42" spans="4:9">
      <c r="D42" s="1"/>
    </row>
    <row r="43" spans="4:9">
      <c r="D43" s="2"/>
    </row>
  </sheetData>
  <mergeCells count="6">
    <mergeCell ref="B5:D5"/>
    <mergeCell ref="B2:D2"/>
    <mergeCell ref="F5:H5"/>
    <mergeCell ref="B3:D3"/>
    <mergeCell ref="G2:H2"/>
    <mergeCell ref="G3:H3"/>
  </mergeCells>
  <conditionalFormatting sqref="D7:D19 D23">
    <cfRule type="containsText" dxfId="14" priority="165" operator="containsText" text="NÃO">
      <formula>NOT(ISERROR(SEARCH("NÃO",D7)))</formula>
    </cfRule>
    <cfRule type="containsText" dxfId="13" priority="166" operator="containsText" text="NAO">
      <formula>NOT(ISERROR(SEARCH("NAO",D7)))</formula>
    </cfRule>
    <cfRule type="containsText" dxfId="12" priority="167" operator="containsText" text="SIM">
      <formula>NOT(ISERROR(SEARCH("SIM",D7)))</formula>
    </cfRule>
  </conditionalFormatting>
  <conditionalFormatting sqref="G8:G19 G24:G40">
    <cfRule type="cellIs" dxfId="11" priority="12" operator="lessThan">
      <formula>0</formula>
    </cfRule>
  </conditionalFormatting>
  <conditionalFormatting sqref="D20">
    <cfRule type="containsText" dxfId="10" priority="9" operator="containsText" text="NÃO">
      <formula>NOT(ISERROR(SEARCH("NÃO",D20)))</formula>
    </cfRule>
    <cfRule type="containsText" dxfId="9" priority="10" operator="containsText" text="NAO">
      <formula>NOT(ISERROR(SEARCH("NAO",D20)))</formula>
    </cfRule>
    <cfRule type="containsText" dxfId="8" priority="11" operator="containsText" text="SIM">
      <formula>NOT(ISERROR(SEARCH("SIM",D20)))</formula>
    </cfRule>
  </conditionalFormatting>
  <conditionalFormatting sqref="D21">
    <cfRule type="containsText" dxfId="7" priority="6" operator="containsText" text="NÃO">
      <formula>NOT(ISERROR(SEARCH("NÃO",D21)))</formula>
    </cfRule>
    <cfRule type="containsText" dxfId="6" priority="7" operator="containsText" text="NAO">
      <formula>NOT(ISERROR(SEARCH("NAO",D21)))</formula>
    </cfRule>
    <cfRule type="containsText" dxfId="5" priority="8" operator="containsText" text="SIM">
      <formula>NOT(ISERROR(SEARCH("SIM",D21)))</formula>
    </cfRule>
  </conditionalFormatting>
  <conditionalFormatting sqref="D22">
    <cfRule type="containsText" dxfId="4" priority="3" operator="containsText" text="NÃO">
      <formula>NOT(ISERROR(SEARCH("NÃO",D22)))</formula>
    </cfRule>
    <cfRule type="containsText" dxfId="3" priority="4" operator="containsText" text="NAO">
      <formula>NOT(ISERROR(SEARCH("NAO",D22)))</formula>
    </cfRule>
    <cfRule type="containsText" dxfId="2" priority="5" operator="containsText" text="SIM">
      <formula>NOT(ISERROR(SEARCH("SIM",D22)))</formula>
    </cfRule>
  </conditionalFormatting>
  <conditionalFormatting sqref="G20:G21">
    <cfRule type="cellIs" dxfId="1" priority="2" operator="lessThan">
      <formula>0</formula>
    </cfRule>
  </conditionalFormatting>
  <conditionalFormatting sqref="G22:G23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4:C49"/>
  <sheetViews>
    <sheetView workbookViewId="0">
      <selection activeCell="C24" sqref="C24"/>
    </sheetView>
  </sheetViews>
  <sheetFormatPr defaultRowHeight="15"/>
  <cols>
    <col min="3" max="3" width="15.85546875" customWidth="1"/>
  </cols>
  <sheetData>
    <row r="4" spans="2:3">
      <c r="B4" t="s">
        <v>24</v>
      </c>
      <c r="C4" t="s">
        <v>25</v>
      </c>
    </row>
    <row r="5" spans="2:3">
      <c r="B5" s="29" t="str">
        <f>IF(Planilha1!F8=0,"",Planilha1!F8)</f>
        <v>LUPA</v>
      </c>
      <c r="C5" s="29">
        <f>IF(Planilha1!H8=0,"",Planilha1!H8)</f>
        <v>8.130081300813009E-3</v>
      </c>
    </row>
    <row r="6" spans="2:3">
      <c r="B6" s="29" t="str">
        <f>IF(Planilha1!F9=0,"",Planilha1!F9)</f>
        <v>OIBR</v>
      </c>
      <c r="C6" s="29">
        <f>IF(Planilha1!H9=0,"",Planilha1!H9)</f>
        <v>8.130081300813009E-3</v>
      </c>
    </row>
    <row r="7" spans="2:3">
      <c r="B7" s="29" t="str">
        <f>IF(Planilha1!F10=0,"",Planilha1!F10)</f>
        <v>SARA</v>
      </c>
      <c r="C7" s="29">
        <f>IF(Planilha1!H10=0,"",Planilha1!H10)</f>
        <v>8.130081300813009E-3</v>
      </c>
    </row>
    <row r="8" spans="2:3">
      <c r="B8" s="29" t="str">
        <f>IF(Planilha1!F11=0,"",Planilha1!F11)</f>
        <v>FLRY</v>
      </c>
      <c r="C8" s="29">
        <f>IF(Planilha1!H11=0,"",Planilha1!H11)</f>
        <v>0.10162601626016261</v>
      </c>
    </row>
    <row r="9" spans="2:3">
      <c r="B9" s="29" t="str">
        <f>IF(Planilha1!F12=0,"",Planilha1!F12)</f>
        <v>ITSA</v>
      </c>
      <c r="C9" s="29">
        <f>IF(Planilha1!H12=0,"",Planilha1!H12)</f>
        <v>0.12195121951219513</v>
      </c>
    </row>
    <row r="10" spans="2:3">
      <c r="B10" s="29" t="str">
        <f>IF(Planilha1!F13=0,"",Planilha1!F13)</f>
        <v>BBSE</v>
      </c>
      <c r="C10" s="29">
        <f>IF(Planilha1!H13=0,"",Planilha1!H13)</f>
        <v>8.130081300813009E-3</v>
      </c>
    </row>
    <row r="11" spans="2:3">
      <c r="B11" s="29" t="str">
        <f>IF(Planilha1!F14=0,"",Planilha1!F14)</f>
        <v>WIZ</v>
      </c>
      <c r="C11" s="29">
        <f>IF(Planilha1!H14=0,"",Planilha1!H14)</f>
        <v>0.12195121951219513</v>
      </c>
    </row>
    <row r="12" spans="2:3">
      <c r="B12" s="29" t="str">
        <f>IF(Planilha1!F15=0,"",Planilha1!F15)</f>
        <v>BBDC</v>
      </c>
      <c r="C12" s="29">
        <f>IF(Planilha1!H15=0,"",Planilha1!H15)</f>
        <v>0.10162601626016261</v>
      </c>
    </row>
    <row r="13" spans="2:3">
      <c r="B13" s="29" t="str">
        <f>IF(Planilha1!F16=0,"",Planilha1!F16)</f>
        <v>TAEE</v>
      </c>
      <c r="C13" s="29">
        <f>IF(Planilha1!H16=0,"",Planilha1!H16)</f>
        <v>8.1300813008130093E-2</v>
      </c>
    </row>
    <row r="14" spans="2:3">
      <c r="B14" s="29" t="str">
        <f>IF(Planilha1!F17=0,"",Planilha1!F17)</f>
        <v>ENGI</v>
      </c>
      <c r="C14" s="29">
        <f>IF(Planilha1!H17=0,"",Planilha1!H17)</f>
        <v>8.130081300813009E-3</v>
      </c>
    </row>
    <row r="15" spans="2:3">
      <c r="B15" s="29" t="str">
        <f>IF(Planilha1!F18=0,"",Planilha1!F18)</f>
        <v>WEGE</v>
      </c>
      <c r="C15" s="29">
        <f>IF(Planilha1!H18=0,"",Planilha1!H18)</f>
        <v>0.10162601626016261</v>
      </c>
    </row>
    <row r="16" spans="2:3">
      <c r="B16" s="29" t="str">
        <f>IF(Planilha1!F19=0,"",Planilha1!F19)</f>
        <v>MGLU</v>
      </c>
      <c r="C16" s="29">
        <f>IF(Planilha1!H19=0,"",Planilha1!H19)</f>
        <v>0.10162601626016261</v>
      </c>
    </row>
    <row r="17" spans="2:3">
      <c r="B17" s="29" t="str">
        <f>IF(Planilha1!F23=0,"",Planilha1!F23)</f>
        <v>GAFS</v>
      </c>
      <c r="C17" s="29">
        <f>IF(Planilha1!H23=0,"",Planilha1!H23)</f>
        <v>8.130081300813009E-3</v>
      </c>
    </row>
    <row r="18" spans="2:3">
      <c r="B18" s="29" t="str">
        <f>IF(Planilha1!F24=0,"",Planilha1!F24)</f>
        <v>JHSF</v>
      </c>
      <c r="C18" s="29">
        <f>IF(Planilha1!H24=0,"",Planilha1!H24)</f>
        <v>0.12195121951219513</v>
      </c>
    </row>
    <row r="19" spans="2:3">
      <c r="B19" s="29" t="str">
        <f>IF(Planilha1!F25=0,"",Planilha1!F25)</f>
        <v/>
      </c>
      <c r="C19" s="29" t="str">
        <f>IF(Planilha1!H25=0,"",Planilha1!H25)</f>
        <v/>
      </c>
    </row>
    <row r="20" spans="2:3">
      <c r="B20" s="29" t="str">
        <f>IF(Planilha1!F26=0,"",Planilha1!F26)</f>
        <v/>
      </c>
      <c r="C20" s="29" t="str">
        <f>IF(Planilha1!H26=0,"",Planilha1!H26)</f>
        <v/>
      </c>
    </row>
    <row r="21" spans="2:3">
      <c r="B21" s="29" t="str">
        <f>IF(Planilha1!F27=0,"",Planilha1!F27)</f>
        <v/>
      </c>
      <c r="C21" s="29" t="str">
        <f>IF(Planilha1!H27=0,"",Planilha1!H27)</f>
        <v/>
      </c>
    </row>
    <row r="22" spans="2:3">
      <c r="B22" s="29" t="str">
        <f>IF(Planilha1!F28=0,"",Planilha1!F28)</f>
        <v/>
      </c>
      <c r="C22" s="29" t="str">
        <f>IF(Planilha1!H28=0,"",Planilha1!H28)</f>
        <v/>
      </c>
    </row>
    <row r="23" spans="2:3">
      <c r="B23" s="29" t="str">
        <f>IF(Planilha1!F29=0,"",Planilha1!F29)</f>
        <v/>
      </c>
      <c r="C23" s="29" t="str">
        <f>IF(Planilha1!H29=0,"",Planilha1!H29)</f>
        <v/>
      </c>
    </row>
    <row r="24" spans="2:3">
      <c r="B24" s="29" t="str">
        <f>IF(Planilha1!F30=0,"",Planilha1!F30)</f>
        <v/>
      </c>
      <c r="C24" s="29" t="str">
        <f>IF(Planilha1!H30=0,"",Planilha1!H30)</f>
        <v/>
      </c>
    </row>
    <row r="25" spans="2:3">
      <c r="B25" s="29" t="str">
        <f>IF(Planilha1!F31=0,"",Planilha1!F31)</f>
        <v/>
      </c>
      <c r="C25" s="29" t="str">
        <f>IF(Planilha1!H31=0,"",Planilha1!H31)</f>
        <v/>
      </c>
    </row>
    <row r="26" spans="2:3">
      <c r="B26" s="29" t="str">
        <f>IF(Planilha1!F32=0,"",Planilha1!F32)</f>
        <v/>
      </c>
      <c r="C26" s="29" t="str">
        <f>IF(Planilha1!H32=0,"",Planilha1!H32)</f>
        <v/>
      </c>
    </row>
    <row r="27" spans="2:3">
      <c r="B27" s="29" t="str">
        <f>IF(Planilha1!F33=0,"",Planilha1!F33)</f>
        <v/>
      </c>
      <c r="C27" s="29" t="str">
        <f>IF(Planilha1!H33=0,"",Planilha1!H33)</f>
        <v/>
      </c>
    </row>
    <row r="28" spans="2:3">
      <c r="B28" s="29" t="str">
        <f>IF(Planilha1!F34=0,"",Planilha1!F34)</f>
        <v/>
      </c>
      <c r="C28" s="29" t="str">
        <f>IF(Planilha1!H34=0,"",Planilha1!H34)</f>
        <v/>
      </c>
    </row>
    <row r="29" spans="2:3">
      <c r="B29" s="29" t="str">
        <f>IF(Planilha1!F35=0,"",Planilha1!F35)</f>
        <v/>
      </c>
      <c r="C29" s="29" t="str">
        <f>IF(Planilha1!H35=0,"",Planilha1!H35)</f>
        <v/>
      </c>
    </row>
    <row r="30" spans="2:3">
      <c r="B30" s="29" t="str">
        <f>IF(Planilha1!F36=0,"",Planilha1!F36)</f>
        <v/>
      </c>
      <c r="C30" s="29" t="str">
        <f>IF(Planilha1!H36=0,"",Planilha1!H36)</f>
        <v/>
      </c>
    </row>
    <row r="31" spans="2:3">
      <c r="B31" s="29" t="str">
        <f>IF(Planilha1!F37=0,"",Planilha1!F37)</f>
        <v/>
      </c>
      <c r="C31" s="29" t="str">
        <f>IF(Planilha1!H37=0,"",Planilha1!H37)</f>
        <v/>
      </c>
    </row>
    <row r="32" spans="2:3">
      <c r="B32" s="29" t="str">
        <f>IF(Planilha1!F38=0,"",Planilha1!F38)</f>
        <v/>
      </c>
      <c r="C32" s="29" t="str">
        <f>IF(Planilha1!H38=0,"",Planilha1!H38)</f>
        <v/>
      </c>
    </row>
    <row r="33" spans="2:3">
      <c r="B33" s="29" t="str">
        <f>IF(Planilha1!F39=0,"",Planilha1!F39)</f>
        <v/>
      </c>
      <c r="C33" s="29" t="str">
        <f>IF(Planilha1!H39=0,"",Planilha1!H39)</f>
        <v/>
      </c>
    </row>
    <row r="34" spans="2:3">
      <c r="B34" s="29" t="str">
        <f>IF(Planilha1!F40=0,"",Planilha1!F40)</f>
        <v/>
      </c>
      <c r="C34" s="29" t="str">
        <f>IF(Planilha1!H40=0,"",Planilha1!H40)</f>
        <v/>
      </c>
    </row>
    <row r="35" spans="2:3">
      <c r="B35" s="29" t="str">
        <f>IF(Planilha1!F41=0,"",Planilha1!F41)</f>
        <v>TOTAL</v>
      </c>
      <c r="C35" s="29">
        <f>IF(Planilha1!H41=0,"",Planilha1!H41)</f>
        <v>1.0000000000000004</v>
      </c>
    </row>
    <row r="36" spans="2:3">
      <c r="B36" s="29"/>
    </row>
    <row r="37" spans="2:3">
      <c r="B37" s="29"/>
    </row>
    <row r="38" spans="2:3">
      <c r="B38" s="29"/>
    </row>
    <row r="39" spans="2:3">
      <c r="B39" s="29"/>
    </row>
    <row r="40" spans="2:3">
      <c r="B40" s="29"/>
    </row>
    <row r="41" spans="2:3">
      <c r="B41" s="29"/>
    </row>
    <row r="42" spans="2:3">
      <c r="B42" s="29"/>
    </row>
    <row r="43" spans="2:3">
      <c r="B43" s="29"/>
    </row>
    <row r="44" spans="2:3">
      <c r="B44" s="29"/>
    </row>
    <row r="45" spans="2:3">
      <c r="B45" s="29"/>
    </row>
    <row r="46" spans="2:3">
      <c r="B46" s="29"/>
    </row>
    <row r="47" spans="2:3">
      <c r="B47" s="29"/>
    </row>
    <row r="48" spans="2:3">
      <c r="B48" s="29"/>
    </row>
    <row r="49" spans="2:2">
      <c r="B49" s="29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16"/>
  <sheetViews>
    <sheetView workbookViewId="0">
      <selection sqref="A1:A16"/>
    </sheetView>
  </sheetViews>
  <sheetFormatPr defaultRowHeight="15"/>
  <sheetData>
    <row r="1" spans="1:1">
      <c r="A1" t="s">
        <v>70</v>
      </c>
    </row>
    <row r="2" spans="1:1">
      <c r="A2">
        <v>0</v>
      </c>
    </row>
    <row r="3" spans="1:1">
      <c r="A3">
        <v>1</v>
      </c>
    </row>
    <row r="4" spans="1:1">
      <c r="A4">
        <v>2</v>
      </c>
    </row>
    <row r="5" spans="1:1">
      <c r="A5">
        <v>3</v>
      </c>
    </row>
    <row r="6" spans="1:1">
      <c r="A6">
        <v>4</v>
      </c>
    </row>
    <row r="7" spans="1:1">
      <c r="A7">
        <v>5</v>
      </c>
    </row>
    <row r="8" spans="1:1">
      <c r="A8">
        <v>6</v>
      </c>
    </row>
    <row r="9" spans="1:1">
      <c r="A9">
        <v>7</v>
      </c>
    </row>
    <row r="10" spans="1:1">
      <c r="A10">
        <v>8</v>
      </c>
    </row>
    <row r="11" spans="1:1">
      <c r="A11">
        <v>9</v>
      </c>
    </row>
    <row r="12" spans="1:1">
      <c r="A12">
        <v>10</v>
      </c>
    </row>
    <row r="13" spans="1:1">
      <c r="A13">
        <v>11</v>
      </c>
    </row>
    <row r="14" spans="1:1">
      <c r="A14">
        <v>12</v>
      </c>
    </row>
    <row r="15" spans="1:1">
      <c r="A15">
        <v>13</v>
      </c>
    </row>
    <row r="16" spans="1:1">
      <c r="A16" t="s">
        <v>69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Souza</dc:creator>
  <cp:lastModifiedBy>Matheus Souza Matos da Silva</cp:lastModifiedBy>
  <dcterms:created xsi:type="dcterms:W3CDTF">2020-06-10T15:56:16Z</dcterms:created>
  <dcterms:modified xsi:type="dcterms:W3CDTF">2020-08-31T12:26:20Z</dcterms:modified>
</cp:coreProperties>
</file>