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aam\OneDrive\Ambiente de Trabalho\"/>
    </mc:Choice>
  </mc:AlternateContent>
  <xr:revisionPtr revIDLastSave="0" documentId="8_{F70658CC-71A1-4E32-A971-839D0069BB85}" xr6:coauthVersionLast="46" xr6:coauthVersionMax="46" xr10:uidLastSave="{00000000-0000-0000-0000-000000000000}"/>
  <bookViews>
    <workbookView xWindow="-120" yWindow="-120" windowWidth="38640" windowHeight="15840" xr2:uid="{1D8BEC49-FF43-4016-A93A-2ABE03AEA6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A16" i="1"/>
  <c r="AA13" i="1"/>
  <c r="AA11" i="1"/>
  <c r="AA10" i="1"/>
  <c r="V6" i="1"/>
  <c r="R6" i="1"/>
  <c r="N6" i="1"/>
  <c r="AA8" i="1" s="1"/>
  <c r="J6" i="1"/>
  <c r="AA6" i="1"/>
  <c r="AA5" i="1"/>
  <c r="V13" i="1"/>
  <c r="V11" i="1"/>
  <c r="V10" i="1"/>
  <c r="V8" i="1"/>
  <c r="V5" i="1"/>
  <c r="R13" i="1"/>
  <c r="R11" i="1"/>
  <c r="R10" i="1"/>
  <c r="R8" i="1"/>
  <c r="R5" i="1"/>
  <c r="N13" i="1"/>
  <c r="N11" i="1"/>
  <c r="N10" i="1"/>
  <c r="N8" i="1"/>
  <c r="N5" i="1"/>
  <c r="J13" i="1"/>
  <c r="F13" i="1"/>
  <c r="F10" i="1"/>
  <c r="F11" i="1" s="1"/>
  <c r="J11" i="1"/>
  <c r="J10" i="1"/>
  <c r="J8" i="1"/>
  <c r="J5" i="1"/>
</calcChain>
</file>

<file path=xl/sharedStrings.xml><?xml version="1.0" encoding="utf-8"?>
<sst xmlns="http://schemas.openxmlformats.org/spreadsheetml/2006/main" count="77" uniqueCount="46">
  <si>
    <t xml:space="preserve">DATA </t>
  </si>
  <si>
    <t>ATIVO</t>
  </si>
  <si>
    <t>5-mar.-21</t>
  </si>
  <si>
    <t>4-mar.-21</t>
  </si>
  <si>
    <t>3-mar.-21</t>
  </si>
  <si>
    <t>2-mar.-21</t>
  </si>
  <si>
    <t>1-mar.-21</t>
  </si>
  <si>
    <t>29-jan.-21</t>
  </si>
  <si>
    <t>28-jan.-21</t>
  </si>
  <si>
    <t>27-jan.-21</t>
  </si>
  <si>
    <t>26-jan.-21</t>
  </si>
  <si>
    <t>22-jan.-21</t>
  </si>
  <si>
    <t>21-jan.-21</t>
  </si>
  <si>
    <t>20-jan.-21</t>
  </si>
  <si>
    <t>19-jan.-21</t>
  </si>
  <si>
    <t>18-jan.-21</t>
  </si>
  <si>
    <t>15-jan.-21</t>
  </si>
  <si>
    <t>14-jan.-21</t>
  </si>
  <si>
    <t>13-jan.-21</t>
  </si>
  <si>
    <t>12-jan.-21</t>
  </si>
  <si>
    <t>11-jan.-21</t>
  </si>
  <si>
    <t>8-jan.-21</t>
  </si>
  <si>
    <t>7-jan.-21</t>
  </si>
  <si>
    <t>6-jan.-21</t>
  </si>
  <si>
    <t>5-jan.-21</t>
  </si>
  <si>
    <t>4-jan.-21</t>
  </si>
  <si>
    <t>1-feb.-21</t>
  </si>
  <si>
    <t>IBOVESPA (benchmark)</t>
  </si>
  <si>
    <t>Volatilidade a.d.</t>
  </si>
  <si>
    <t>Volatilidade a.p.</t>
  </si>
  <si>
    <t>Retorno</t>
  </si>
  <si>
    <t>BBDC4</t>
  </si>
  <si>
    <t>Preço Atual</t>
  </si>
  <si>
    <t>Quantidade</t>
  </si>
  <si>
    <t>Valor Total</t>
  </si>
  <si>
    <t>Peso</t>
  </si>
  <si>
    <t>BETA IBOV</t>
  </si>
  <si>
    <t>Volatilidade a.a.</t>
  </si>
  <si>
    <t>ITSA4</t>
  </si>
  <si>
    <t>PETR4</t>
  </si>
  <si>
    <t>VALE3</t>
  </si>
  <si>
    <t>CARTEIRA</t>
  </si>
  <si>
    <t>Aporte</t>
  </si>
  <si>
    <t>% Alocação</t>
  </si>
  <si>
    <t>Sharpe Index (ex)</t>
  </si>
  <si>
    <t>Correlação Teste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</si>
</sst>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4" fontId="3" fillId="0" borderId="1" xfId="0" applyNumberFormat="1" applyFont="1" applyBorder="1" applyAlignment="1">
      <alignment horizontal="left" wrapText="1"/>
    </xf>
    <xf numFmtId="15" fontId="3" fillId="0" borderId="1" xfId="0" applyNumberFormat="1" applyFont="1" applyBorder="1" applyAlignment="1">
      <alignment horizontal="left" wrapText="1"/>
    </xf>
    <xf numFmtId="0" fontId="2" fillId="0" borderId="0" xfId="0" applyFont="1"/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10" fontId="4" fillId="0" borderId="1" xfId="2" applyNumberFormat="1" applyFont="1" applyBorder="1" applyAlignment="1">
      <alignment horizontal="right" wrapText="1"/>
    </xf>
    <xf numFmtId="10" fontId="4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right" wrapText="1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2" fontId="0" fillId="0" borderId="0" xfId="0" applyNumberFormat="1" applyAlignment="1">
      <alignment horizontal="right"/>
    </xf>
    <xf numFmtId="10" fontId="0" fillId="0" borderId="0" xfId="2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44" fontId="0" fillId="0" borderId="0" xfId="0" applyNumberForma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958D-902D-4327-B5A5-AAB37892726D}">
  <dimension ref="A1:AA45"/>
  <sheetViews>
    <sheetView tabSelected="1" workbookViewId="0">
      <selection activeCell="AA20" sqref="AA20"/>
    </sheetView>
  </sheetViews>
  <sheetFormatPr defaultRowHeight="15" x14ac:dyDescent="0.25"/>
  <cols>
    <col min="1" max="1" width="11.85546875" customWidth="1"/>
    <col min="3" max="3" width="11.5703125" style="10" customWidth="1"/>
    <col min="5" max="5" width="15.140625" customWidth="1"/>
    <col min="6" max="6" width="12.5703125" customWidth="1"/>
    <col min="8" max="8" width="12.42578125" customWidth="1"/>
    <col min="9" max="9" width="16.5703125" customWidth="1"/>
    <col min="10" max="10" width="15.140625" customWidth="1"/>
    <col min="12" max="12" width="13.140625" style="10" customWidth="1"/>
    <col min="13" max="13" width="15.85546875" customWidth="1"/>
    <col min="14" max="14" width="16" style="13" customWidth="1"/>
    <col min="16" max="16" width="12.7109375" customWidth="1"/>
    <col min="17" max="17" width="16.140625" customWidth="1"/>
    <col min="18" max="18" width="13.7109375" style="13" customWidth="1"/>
    <col min="20" max="20" width="12.140625" style="10" customWidth="1"/>
    <col min="21" max="21" width="16" customWidth="1"/>
    <col min="22" max="22" width="13.5703125" style="13" customWidth="1"/>
    <col min="25" max="25" width="11.7109375" customWidth="1"/>
    <col min="26" max="26" width="18.7109375" customWidth="1"/>
    <col min="27" max="27" width="15.42578125" style="13" customWidth="1"/>
  </cols>
  <sheetData>
    <row r="1" spans="1:27" x14ac:dyDescent="0.25">
      <c r="A1" t="s">
        <v>0</v>
      </c>
      <c r="C1" s="10" t="s">
        <v>1</v>
      </c>
    </row>
    <row r="3" spans="1:27" ht="15.75" thickBot="1" x14ac:dyDescent="0.3">
      <c r="C3" s="12" t="s">
        <v>27</v>
      </c>
      <c r="H3" s="3" t="s">
        <v>31</v>
      </c>
      <c r="I3" t="s">
        <v>32</v>
      </c>
      <c r="J3" s="13">
        <v>25.04</v>
      </c>
      <c r="L3" s="12" t="s">
        <v>38</v>
      </c>
      <c r="M3" t="s">
        <v>32</v>
      </c>
      <c r="N3" s="13">
        <v>10.37</v>
      </c>
      <c r="P3" s="3" t="s">
        <v>39</v>
      </c>
      <c r="Q3" t="s">
        <v>32</v>
      </c>
      <c r="R3" s="13">
        <v>22.39</v>
      </c>
      <c r="T3" s="12" t="s">
        <v>40</v>
      </c>
      <c r="U3" t="s">
        <v>32</v>
      </c>
      <c r="V3" s="13">
        <v>100.21</v>
      </c>
      <c r="Y3" s="3" t="s">
        <v>41</v>
      </c>
      <c r="Z3" t="s">
        <v>42</v>
      </c>
      <c r="AA3" s="14">
        <v>100000</v>
      </c>
    </row>
    <row r="4" spans="1:27" ht="15.75" thickBot="1" x14ac:dyDescent="0.3">
      <c r="A4" s="1" t="s">
        <v>2</v>
      </c>
      <c r="C4" s="11">
        <v>2.3300000000000001E-2</v>
      </c>
      <c r="H4" s="9">
        <v>4.7300000000000002E-2</v>
      </c>
      <c r="I4" t="s">
        <v>33</v>
      </c>
      <c r="J4" s="13">
        <v>500</v>
      </c>
      <c r="L4" s="9">
        <v>1.5699999999999999E-2</v>
      </c>
      <c r="M4" t="s">
        <v>33</v>
      </c>
      <c r="N4" s="13">
        <v>1000</v>
      </c>
      <c r="P4" s="9">
        <v>7.7000000000000002E-3</v>
      </c>
      <c r="Q4" t="s">
        <v>33</v>
      </c>
      <c r="R4" s="13">
        <v>500</v>
      </c>
      <c r="T4" s="9">
        <v>1.37E-2</v>
      </c>
      <c r="U4" t="s">
        <v>33</v>
      </c>
      <c r="V4" s="13">
        <v>100</v>
      </c>
    </row>
    <row r="5" spans="1:27" ht="15.75" thickBot="1" x14ac:dyDescent="0.3">
      <c r="A5" s="1" t="s">
        <v>3</v>
      </c>
      <c r="C5" s="11">
        <v>1.1900000000000001E-2</v>
      </c>
      <c r="H5" s="9">
        <v>3.8699999999999998E-2</v>
      </c>
      <c r="I5" t="s">
        <v>34</v>
      </c>
      <c r="J5" s="14">
        <f>J3*J4</f>
        <v>12520</v>
      </c>
      <c r="L5" s="9">
        <v>2.1999999999999999E-2</v>
      </c>
      <c r="M5" t="s">
        <v>34</v>
      </c>
      <c r="N5" s="14">
        <f>N3*N4</f>
        <v>10370</v>
      </c>
      <c r="P5" s="9">
        <v>4.8599999999999997E-2</v>
      </c>
      <c r="Q5" t="s">
        <v>34</v>
      </c>
      <c r="R5" s="14">
        <f>R4*R3</f>
        <v>11195</v>
      </c>
      <c r="T5" s="9">
        <v>-1.4800000000000001E-2</v>
      </c>
      <c r="U5" t="s">
        <v>34</v>
      </c>
      <c r="V5" s="14">
        <f>V4*V3</f>
        <v>10021</v>
      </c>
      <c r="Z5" t="s">
        <v>34</v>
      </c>
      <c r="AA5" s="18">
        <f>J5+N5+R5+V5</f>
        <v>44106</v>
      </c>
    </row>
    <row r="6" spans="1:27" ht="15.75" thickBot="1" x14ac:dyDescent="0.3">
      <c r="A6" s="1" t="s">
        <v>4</v>
      </c>
      <c r="C6" s="11">
        <v>-2.3E-3</v>
      </c>
      <c r="H6" s="9">
        <v>8.8000000000000005E-3</v>
      </c>
      <c r="I6" t="s">
        <v>35</v>
      </c>
      <c r="J6" s="17">
        <f>J5/AA5</f>
        <v>0.28386160613068517</v>
      </c>
      <c r="L6" s="9">
        <v>9.1000000000000004E-3</v>
      </c>
      <c r="M6" t="s">
        <v>35</v>
      </c>
      <c r="N6" s="17">
        <f>N5/AA5</f>
        <v>0.23511540379993651</v>
      </c>
      <c r="P6" s="9">
        <v>-3.6400000000000002E-2</v>
      </c>
      <c r="Q6" t="s">
        <v>35</v>
      </c>
      <c r="R6" s="17">
        <f>R5/AA5</f>
        <v>0.25382034190359587</v>
      </c>
      <c r="T6" s="9">
        <v>-1.23E-2</v>
      </c>
      <c r="U6" t="s">
        <v>35</v>
      </c>
      <c r="V6" s="17">
        <f>V5/AA5</f>
        <v>0.22720264816578242</v>
      </c>
      <c r="Z6" t="s">
        <v>43</v>
      </c>
      <c r="AA6" s="16">
        <f>AA5/AA3</f>
        <v>0.44106000000000001</v>
      </c>
    </row>
    <row r="7" spans="1:27" ht="15.75" thickBot="1" x14ac:dyDescent="0.3">
      <c r="A7" s="1" t="s">
        <v>5</v>
      </c>
      <c r="C7" s="11">
        <v>1.2E-2</v>
      </c>
      <c r="H7" s="9">
        <v>2.6100000000000002E-2</v>
      </c>
      <c r="L7" s="9">
        <v>2.9100000000000001E-2</v>
      </c>
      <c r="P7" s="9">
        <v>-5.0000000000000001E-4</v>
      </c>
      <c r="T7" s="9">
        <v>3.0700000000000002E-2</v>
      </c>
    </row>
    <row r="8" spans="1:27" ht="15.75" thickBot="1" x14ac:dyDescent="0.3">
      <c r="A8" s="1" t="s">
        <v>6</v>
      </c>
      <c r="C8" s="11">
        <v>1.1000000000000001E-3</v>
      </c>
      <c r="H8" s="9">
        <v>-3.3000000000000002E-2</v>
      </c>
      <c r="I8" t="s">
        <v>36</v>
      </c>
      <c r="J8" s="15">
        <f>SLOPE(H4:H45,$C$4:$C$45)</f>
        <v>1.1213767127078333</v>
      </c>
      <c r="L8" s="9">
        <v>-3.32E-2</v>
      </c>
      <c r="M8" t="s">
        <v>36</v>
      </c>
      <c r="N8" s="15">
        <f>SLOPE(L4:L45,$C$4:$C$45)</f>
        <v>1.1101886904069571</v>
      </c>
      <c r="P8" s="9">
        <v>-1.0800000000000001E-2</v>
      </c>
      <c r="Q8" t="s">
        <v>36</v>
      </c>
      <c r="R8" s="15">
        <f>SLOPE(P4:P45,$C$4:$C$45)</f>
        <v>2.1314383106432246</v>
      </c>
      <c r="T8" s="9">
        <v>4.2799999999999998E-2</v>
      </c>
      <c r="U8" t="s">
        <v>36</v>
      </c>
      <c r="V8" s="15">
        <f>SLOPE(T4:T45,$C$4:$C$45)</f>
        <v>0.88118125317891816</v>
      </c>
      <c r="Z8" t="s">
        <v>36</v>
      </c>
      <c r="AA8" s="15">
        <f>J8*J6+N8*N6+R8*R6+V8*V6</f>
        <v>1.3205473719761271</v>
      </c>
    </row>
    <row r="9" spans="1:27" ht="15.75" thickBot="1" x14ac:dyDescent="0.3">
      <c r="A9" s="2">
        <v>44253</v>
      </c>
      <c r="C9" s="11">
        <v>-1.9E-2</v>
      </c>
      <c r="H9" s="9">
        <v>-1.8800000000000001E-2</v>
      </c>
      <c r="J9" s="13"/>
      <c r="L9" s="9">
        <v>-1.29E-2</v>
      </c>
      <c r="P9" s="9">
        <v>-4.1000000000000002E-2</v>
      </c>
      <c r="T9" s="9">
        <v>-1.24E-2</v>
      </c>
    </row>
    <row r="10" spans="1:27" ht="15.75" thickBot="1" x14ac:dyDescent="0.3">
      <c r="A10" s="2">
        <v>44252</v>
      </c>
      <c r="C10" s="11">
        <v>-3.0599999999999999E-2</v>
      </c>
      <c r="E10" t="s">
        <v>28</v>
      </c>
      <c r="F10" s="6">
        <f>STDEV(C3:C44)</f>
        <v>1.6804475666887808E-2</v>
      </c>
      <c r="H10" s="9">
        <v>-2.3699999999999999E-2</v>
      </c>
      <c r="I10" t="s">
        <v>28</v>
      </c>
      <c r="J10" s="6">
        <f>STDEV(H4:H45)</f>
        <v>2.416002940614774E-2</v>
      </c>
      <c r="L10" s="9">
        <v>-3.2599999999999997E-2</v>
      </c>
      <c r="M10" t="s">
        <v>28</v>
      </c>
      <c r="N10" s="16">
        <f>STDEV(L4:L45)</f>
        <v>2.3073753006749728E-2</v>
      </c>
      <c r="P10" s="9">
        <v>-4.9599999999999998E-2</v>
      </c>
      <c r="Q10" t="s">
        <v>28</v>
      </c>
      <c r="R10" s="16">
        <f>STDEV(P4:P45)</f>
        <v>4.6880269072810794E-2</v>
      </c>
      <c r="T10" s="9">
        <v>-2.2700000000000001E-2</v>
      </c>
      <c r="U10" t="s">
        <v>28</v>
      </c>
      <c r="V10" s="16">
        <f>STDEV(T4:T45)</f>
        <v>2.5470738374781404E-2</v>
      </c>
      <c r="Z10" t="s">
        <v>28</v>
      </c>
      <c r="AA10" s="16">
        <f>(J10+N10+R10+V10)/4</f>
        <v>2.9896197465122416E-2</v>
      </c>
    </row>
    <row r="11" spans="1:27" ht="15.75" thickBot="1" x14ac:dyDescent="0.3">
      <c r="A11" s="2">
        <v>44251</v>
      </c>
      <c r="C11" s="11">
        <v>4.0000000000000001E-3</v>
      </c>
      <c r="E11" s="4" t="s">
        <v>29</v>
      </c>
      <c r="F11" s="6">
        <f>F10*SQRT(42/252)</f>
        <v>6.8603984631485319E-3</v>
      </c>
      <c r="H11" s="9">
        <v>-7.0000000000000001E-3</v>
      </c>
      <c r="I11" t="s">
        <v>37</v>
      </c>
      <c r="J11" s="16">
        <f>J10*SQRT(42/252)</f>
        <v>9.8632907026164739E-3</v>
      </c>
      <c r="L11" s="9">
        <v>-9.4999999999999998E-3</v>
      </c>
      <c r="M11" t="s">
        <v>29</v>
      </c>
      <c r="N11" s="16">
        <f>N10*SQRT(42/252)</f>
        <v>9.4198202195909953E-3</v>
      </c>
      <c r="P11" s="9">
        <v>1.41E-2</v>
      </c>
      <c r="Q11" t="s">
        <v>29</v>
      </c>
      <c r="R11" s="16">
        <f>R10*SQRT(42/252)</f>
        <v>1.9138789705460915E-2</v>
      </c>
      <c r="T11" s="9">
        <v>1.01E-2</v>
      </c>
      <c r="U11" t="s">
        <v>29</v>
      </c>
      <c r="V11" s="16">
        <f>V10*SQRT(42/252)</f>
        <v>1.0398385398356821E-2</v>
      </c>
      <c r="Z11" t="s">
        <v>29</v>
      </c>
      <c r="AA11" s="16">
        <f>AA10*SQRT(42/252)</f>
        <v>1.2205071506506302E-2</v>
      </c>
    </row>
    <row r="12" spans="1:27" ht="15.75" thickBot="1" x14ac:dyDescent="0.3">
      <c r="A12" s="2">
        <v>44250</v>
      </c>
      <c r="C12" s="11">
        <v>2.3300000000000001E-2</v>
      </c>
      <c r="E12" s="5"/>
      <c r="F12" s="7"/>
      <c r="H12" s="9">
        <v>4.7699999999999999E-2</v>
      </c>
      <c r="J12" s="13"/>
      <c r="L12" s="9">
        <v>7.5700000000000003E-2</v>
      </c>
      <c r="P12" s="9">
        <v>0.1217</v>
      </c>
      <c r="T12" s="9">
        <v>1.6799999999999999E-2</v>
      </c>
    </row>
    <row r="13" spans="1:27" ht="15.75" thickBot="1" x14ac:dyDescent="0.3">
      <c r="A13" s="2">
        <v>44249</v>
      </c>
      <c r="C13" s="11">
        <v>-4.9799999999999997E-2</v>
      </c>
      <c r="E13" s="5" t="s">
        <v>30</v>
      </c>
      <c r="F13" s="8">
        <f>SUM(C3:C44)</f>
        <v>-2.4999999999999984E-2</v>
      </c>
      <c r="H13" s="9">
        <v>-6.5600000000000006E-2</v>
      </c>
      <c r="I13" t="s">
        <v>30</v>
      </c>
      <c r="J13" s="17">
        <f>SUM(H4:H45)</f>
        <v>-6.7500000000000018E-2</v>
      </c>
      <c r="L13" s="9">
        <v>-4.5900000000000003E-2</v>
      </c>
      <c r="M13" t="s">
        <v>30</v>
      </c>
      <c r="N13" s="17">
        <f>SUM(L4:L45)</f>
        <v>-0.11230000000000004</v>
      </c>
      <c r="P13" s="9">
        <v>-0.21510000000000001</v>
      </c>
      <c r="Q13" t="s">
        <v>30</v>
      </c>
      <c r="R13" s="17">
        <f>SUM(P4:P45)</f>
        <v>-0.18680000000000002</v>
      </c>
      <c r="T13" s="9">
        <v>-2.4799999999999999E-2</v>
      </c>
      <c r="U13" t="s">
        <v>30</v>
      </c>
      <c r="V13" s="17">
        <f>SUM(T4:T45)</f>
        <v>0.14960000000000001</v>
      </c>
      <c r="Z13" t="s">
        <v>30</v>
      </c>
      <c r="AA13" s="16">
        <f>((J13*J6)+(N13*N6)+(R13*R6)+(V13*V6))/4</f>
        <v>-1.4747060490636199E-2</v>
      </c>
    </row>
    <row r="14" spans="1:27" ht="15.75" thickBot="1" x14ac:dyDescent="0.3">
      <c r="A14" s="2">
        <v>44246</v>
      </c>
      <c r="C14" s="11">
        <v>-5.5999999999999999E-3</v>
      </c>
      <c r="E14" s="5"/>
      <c r="F14" s="8"/>
      <c r="H14" s="9">
        <v>-8.3999999999999995E-3</v>
      </c>
      <c r="L14" s="9">
        <v>-9.7000000000000003E-3</v>
      </c>
      <c r="P14" s="9">
        <v>-6.6299999999999998E-2</v>
      </c>
      <c r="T14" s="9">
        <v>3.8E-3</v>
      </c>
      <c r="Z14" t="s">
        <v>44</v>
      </c>
      <c r="AA14" s="15">
        <f>(1.47-0.84)/1.22</f>
        <v>0.51639344262295084</v>
      </c>
    </row>
    <row r="15" spans="1:27" ht="15.75" thickBot="1" x14ac:dyDescent="0.3">
      <c r="A15" s="2">
        <v>44245</v>
      </c>
      <c r="C15" s="11">
        <v>-9.1999999999999998E-3</v>
      </c>
      <c r="H15" s="9">
        <v>-1.0699999999999999E-2</v>
      </c>
      <c r="L15" s="9">
        <v>-1.7999999999999999E-2</v>
      </c>
      <c r="P15" s="9">
        <v>-1.0800000000000001E-2</v>
      </c>
      <c r="T15" s="9">
        <v>1.09E-2</v>
      </c>
    </row>
    <row r="16" spans="1:27" ht="15.75" thickBot="1" x14ac:dyDescent="0.3">
      <c r="A16" s="2">
        <v>44244</v>
      </c>
      <c r="C16" s="11">
        <v>8.5000000000000006E-3</v>
      </c>
      <c r="H16" s="9">
        <v>-8.0000000000000004E-4</v>
      </c>
      <c r="L16" s="9">
        <v>-5.7000000000000002E-3</v>
      </c>
      <c r="P16" s="9">
        <v>4.0399999999999998E-2</v>
      </c>
      <c r="T16" s="9">
        <v>2.6200000000000001E-2</v>
      </c>
      <c r="Z16" t="s">
        <v>45</v>
      </c>
      <c r="AA16" s="15">
        <f>CORREL(H4:H45,L4:L45)</f>
        <v>0.89423650313020664</v>
      </c>
    </row>
    <row r="17" spans="1:20" ht="15.75" thickBot="1" x14ac:dyDescent="0.3">
      <c r="A17" s="2">
        <v>44239</v>
      </c>
      <c r="C17" s="11">
        <v>1.2999999999999999E-3</v>
      </c>
      <c r="H17" s="9">
        <v>0</v>
      </c>
      <c r="L17" s="9">
        <v>-3.8E-3</v>
      </c>
      <c r="P17" s="9">
        <v>1.2800000000000001E-2</v>
      </c>
      <c r="T17" s="9">
        <v>8.5000000000000006E-3</v>
      </c>
    </row>
    <row r="18" spans="1:20" ht="15.75" thickBot="1" x14ac:dyDescent="0.3">
      <c r="A18" s="2">
        <v>44238</v>
      </c>
      <c r="C18" s="11">
        <v>7.4999999999999997E-3</v>
      </c>
      <c r="H18" s="9">
        <v>1.1999999999999999E-3</v>
      </c>
      <c r="L18" s="9">
        <v>1.9E-3</v>
      </c>
      <c r="P18" s="9">
        <v>1.01E-2</v>
      </c>
      <c r="T18" s="9">
        <v>-1.6899999999999998E-2</v>
      </c>
    </row>
    <row r="19" spans="1:20" ht="15.75" thickBot="1" x14ac:dyDescent="0.3">
      <c r="A19" s="2">
        <v>44237</v>
      </c>
      <c r="C19" s="11">
        <v>-8.6E-3</v>
      </c>
      <c r="H19" s="9">
        <v>-1.0999999999999999E-2</v>
      </c>
      <c r="L19" s="9">
        <v>-6.4999999999999997E-3</v>
      </c>
      <c r="P19" s="9">
        <v>9.4000000000000004E-3</v>
      </c>
      <c r="T19" s="9">
        <v>4.7999999999999996E-3</v>
      </c>
    </row>
    <row r="20" spans="1:20" ht="15.75" thickBot="1" x14ac:dyDescent="0.3">
      <c r="A20" s="2">
        <v>44236</v>
      </c>
      <c r="C20" s="11">
        <v>-3.0999999999999999E-3</v>
      </c>
      <c r="H20" s="9">
        <v>5.1000000000000004E-3</v>
      </c>
      <c r="L20" s="9">
        <v>8.5000000000000006E-3</v>
      </c>
      <c r="P20" s="9">
        <v>-2.0299999999999999E-2</v>
      </c>
      <c r="T20" s="9">
        <v>2.5999999999999999E-3</v>
      </c>
    </row>
    <row r="21" spans="1:20" ht="15.75" thickBot="1" x14ac:dyDescent="0.3">
      <c r="A21" s="2">
        <v>44235</v>
      </c>
      <c r="C21" s="11">
        <v>-3.8E-3</v>
      </c>
      <c r="H21" s="9">
        <v>-2.1299999999999999E-2</v>
      </c>
      <c r="L21" s="9">
        <v>-1.49E-2</v>
      </c>
      <c r="P21" s="9">
        <v>-3.1399999999999997E-2</v>
      </c>
      <c r="T21" s="9">
        <v>1.4200000000000001E-2</v>
      </c>
    </row>
    <row r="22" spans="1:20" ht="15.75" thickBot="1" x14ac:dyDescent="0.3">
      <c r="A22" s="2">
        <v>44232</v>
      </c>
      <c r="C22" s="11">
        <v>8.2000000000000007E-3</v>
      </c>
      <c r="H22" s="9">
        <v>-5.4000000000000003E-3</v>
      </c>
      <c r="L22" s="9">
        <v>-5.4999999999999997E-3</v>
      </c>
      <c r="P22" s="9">
        <v>6.8999999999999999E-3</v>
      </c>
      <c r="T22" s="9">
        <v>3.8100000000000002E-2</v>
      </c>
    </row>
    <row r="23" spans="1:20" ht="15.75" thickBot="1" x14ac:dyDescent="0.3">
      <c r="A23" s="2">
        <v>44231</v>
      </c>
      <c r="C23" s="11">
        <v>-4.4000000000000003E-3</v>
      </c>
      <c r="H23" s="9">
        <v>3.0099999999999998E-2</v>
      </c>
      <c r="L23" s="9">
        <v>0</v>
      </c>
      <c r="P23" s="9">
        <v>-1E-3</v>
      </c>
      <c r="T23" s="9">
        <v>-1.26E-2</v>
      </c>
    </row>
    <row r="24" spans="1:20" ht="15.75" thickBot="1" x14ac:dyDescent="0.3">
      <c r="A24" s="2">
        <v>44230</v>
      </c>
      <c r="C24" s="11">
        <v>1.2200000000000001E-2</v>
      </c>
      <c r="H24" s="9">
        <v>4.7999999999999996E-3</v>
      </c>
      <c r="L24" s="9">
        <v>8.9999999999999998E-4</v>
      </c>
      <c r="P24" s="9">
        <v>6.6E-3</v>
      </c>
      <c r="T24" s="9">
        <v>3.1600000000000003E-2</v>
      </c>
    </row>
    <row r="25" spans="1:20" ht="15.75" thickBot="1" x14ac:dyDescent="0.3">
      <c r="A25" s="2">
        <v>44229</v>
      </c>
      <c r="C25" s="11">
        <v>7.9000000000000008E-3</v>
      </c>
      <c r="H25" s="9">
        <v>-4.7999999999999996E-3</v>
      </c>
      <c r="L25" s="9">
        <v>1.9E-3</v>
      </c>
      <c r="P25" s="9">
        <v>4.1000000000000002E-2</v>
      </c>
      <c r="T25" s="9">
        <v>-3.9600000000000003E-2</v>
      </c>
    </row>
    <row r="26" spans="1:20" ht="15.75" thickBot="1" x14ac:dyDescent="0.3">
      <c r="A26" s="2" t="s">
        <v>26</v>
      </c>
      <c r="C26" s="11">
        <v>2.0199999999999999E-2</v>
      </c>
      <c r="H26" s="9">
        <v>2.06E-2</v>
      </c>
      <c r="L26" s="9">
        <v>1.7000000000000001E-2</v>
      </c>
      <c r="P26" s="9">
        <v>3.15E-2</v>
      </c>
      <c r="T26" s="9">
        <v>3.7699999999999997E-2</v>
      </c>
    </row>
    <row r="27" spans="1:20" ht="15.75" thickBot="1" x14ac:dyDescent="0.3">
      <c r="A27" s="1" t="s">
        <v>7</v>
      </c>
      <c r="C27" s="11">
        <v>-3.3099999999999997E-2</v>
      </c>
      <c r="H27" s="9">
        <v>-3.09E-2</v>
      </c>
      <c r="L27" s="9">
        <v>-3.2800000000000003E-2</v>
      </c>
      <c r="P27" s="9">
        <v>-3.85E-2</v>
      </c>
      <c r="T27" s="9">
        <v>-3.4599999999999999E-2</v>
      </c>
    </row>
    <row r="28" spans="1:20" ht="15.75" thickBot="1" x14ac:dyDescent="0.3">
      <c r="A28" s="1" t="s">
        <v>8</v>
      </c>
      <c r="C28" s="11">
        <v>2.7300000000000001E-2</v>
      </c>
      <c r="H28" s="9">
        <v>2.9399999999999999E-2</v>
      </c>
      <c r="L28" s="9">
        <v>3.6900000000000002E-2</v>
      </c>
      <c r="P28" s="9">
        <v>1.3899999999999999E-2</v>
      </c>
      <c r="T28" s="9">
        <v>2.1299999999999999E-2</v>
      </c>
    </row>
    <row r="29" spans="1:20" ht="15.75" thickBot="1" x14ac:dyDescent="0.3">
      <c r="A29" s="1" t="s">
        <v>9</v>
      </c>
      <c r="C29" s="11">
        <v>-3.5999999999999999E-3</v>
      </c>
      <c r="H29" s="9">
        <v>1.6E-2</v>
      </c>
      <c r="L29" s="9">
        <v>-3.8E-3</v>
      </c>
      <c r="P29" s="9">
        <v>1.41E-2</v>
      </c>
      <c r="T29" s="9">
        <v>-2.7799999999999998E-2</v>
      </c>
    </row>
    <row r="30" spans="1:20" ht="15.75" thickBot="1" x14ac:dyDescent="0.3">
      <c r="A30" s="1" t="s">
        <v>10</v>
      </c>
      <c r="C30" s="11">
        <v>-1.0200000000000001E-2</v>
      </c>
      <c r="H30" s="9">
        <v>-2.4E-2</v>
      </c>
      <c r="L30" s="9">
        <v>-2.3900000000000001E-2</v>
      </c>
      <c r="P30" s="9">
        <v>-3.3E-3</v>
      </c>
      <c r="T30" s="9">
        <v>-1.52E-2</v>
      </c>
    </row>
    <row r="31" spans="1:20" ht="15.75" thickBot="1" x14ac:dyDescent="0.3">
      <c r="A31" s="1" t="s">
        <v>11</v>
      </c>
      <c r="C31" s="11">
        <v>-8.2000000000000007E-3</v>
      </c>
      <c r="H31" s="9">
        <v>-1.84E-2</v>
      </c>
      <c r="L31" s="9">
        <v>-1.4500000000000001E-2</v>
      </c>
      <c r="P31" s="9">
        <v>-1.67E-2</v>
      </c>
      <c r="T31" s="9">
        <v>-2E-3</v>
      </c>
    </row>
    <row r="32" spans="1:20" ht="15.75" thickBot="1" x14ac:dyDescent="0.3">
      <c r="A32" s="1" t="s">
        <v>12</v>
      </c>
      <c r="C32" s="11">
        <v>-1.0800000000000001E-2</v>
      </c>
      <c r="H32" s="9">
        <v>-1.43E-2</v>
      </c>
      <c r="L32" s="9">
        <v>-2.0400000000000001E-2</v>
      </c>
      <c r="P32" s="9">
        <v>-2.3400000000000001E-2</v>
      </c>
      <c r="T32" s="9">
        <v>1.1299999999999999E-2</v>
      </c>
    </row>
    <row r="33" spans="1:20" ht="15.75" thickBot="1" x14ac:dyDescent="0.3">
      <c r="A33" s="1" t="s">
        <v>13</v>
      </c>
      <c r="C33" s="11">
        <v>-7.6E-3</v>
      </c>
      <c r="H33" s="9">
        <v>-2.0799999999999999E-2</v>
      </c>
      <c r="L33" s="9">
        <v>-1.5699999999999999E-2</v>
      </c>
      <c r="P33" s="9">
        <v>-1.67E-2</v>
      </c>
      <c r="T33" s="9">
        <v>-1.8499999999999999E-2</v>
      </c>
    </row>
    <row r="34" spans="1:20" ht="15.75" thickBot="1" x14ac:dyDescent="0.3">
      <c r="A34" s="1" t="s">
        <v>14</v>
      </c>
      <c r="C34" s="11">
        <v>-5.3E-3</v>
      </c>
      <c r="H34" s="9">
        <v>-1.6E-2</v>
      </c>
      <c r="L34" s="9">
        <v>-1.55E-2</v>
      </c>
      <c r="P34" s="9">
        <v>2.2100000000000002E-2</v>
      </c>
      <c r="T34" s="9">
        <v>-2.7000000000000001E-3</v>
      </c>
    </row>
    <row r="35" spans="1:20" ht="15.75" thickBot="1" x14ac:dyDescent="0.3">
      <c r="A35" s="1" t="s">
        <v>15</v>
      </c>
      <c r="C35" s="11">
        <v>7.6E-3</v>
      </c>
      <c r="H35" s="9">
        <v>3.3999999999999998E-3</v>
      </c>
      <c r="L35" s="9">
        <v>1.6999999999999999E-3</v>
      </c>
      <c r="P35" s="9">
        <v>-1.8E-3</v>
      </c>
      <c r="T35" s="9">
        <v>8.0999999999999996E-3</v>
      </c>
    </row>
    <row r="36" spans="1:20" ht="15.75" thickBot="1" x14ac:dyDescent="0.3">
      <c r="A36" s="1" t="s">
        <v>16</v>
      </c>
      <c r="C36" s="11">
        <v>-2.5399999999999999E-2</v>
      </c>
      <c r="H36" s="9">
        <v>-2.76E-2</v>
      </c>
      <c r="L36" s="9">
        <v>-3.8899999999999997E-2</v>
      </c>
      <c r="P36" s="9">
        <v>-4.5199999999999997E-2</v>
      </c>
      <c r="T36" s="9">
        <v>-4.3499999999999997E-2</v>
      </c>
    </row>
    <row r="37" spans="1:20" ht="15.75" thickBot="1" x14ac:dyDescent="0.3">
      <c r="A37" s="1" t="s">
        <v>17</v>
      </c>
      <c r="C37" s="11">
        <v>1.2500000000000001E-2</v>
      </c>
      <c r="H37" s="9">
        <v>3.0700000000000002E-2</v>
      </c>
      <c r="L37" s="9">
        <v>2.1999999999999999E-2</v>
      </c>
      <c r="P37" s="9">
        <v>1.03E-2</v>
      </c>
      <c r="T37" s="9">
        <v>1.6400000000000001E-2</v>
      </c>
    </row>
    <row r="38" spans="1:20" ht="15.75" thickBot="1" x14ac:dyDescent="0.3">
      <c r="A38" s="1" t="s">
        <v>18</v>
      </c>
      <c r="C38" s="11">
        <v>-1.9099999999999999E-2</v>
      </c>
      <c r="H38" s="9">
        <v>-1.5100000000000001E-2</v>
      </c>
      <c r="L38" s="9">
        <v>-1.01E-2</v>
      </c>
      <c r="P38" s="9">
        <v>-4.8300000000000003E-2</v>
      </c>
      <c r="T38" s="9">
        <v>-2.9899999999999999E-2</v>
      </c>
    </row>
    <row r="39" spans="1:20" ht="15.75" thickBot="1" x14ac:dyDescent="0.3">
      <c r="A39" s="1" t="s">
        <v>19</v>
      </c>
      <c r="C39" s="11">
        <v>9.9000000000000008E-3</v>
      </c>
      <c r="H39" s="9">
        <v>-6.9999999999999999E-4</v>
      </c>
      <c r="L39" s="9">
        <v>7.6E-3</v>
      </c>
      <c r="P39" s="9">
        <v>-7.4999999999999997E-3</v>
      </c>
      <c r="T39" s="9">
        <v>-2.7400000000000001E-2</v>
      </c>
    </row>
    <row r="40" spans="1:20" ht="15.75" thickBot="1" x14ac:dyDescent="0.3">
      <c r="A40" s="1" t="s">
        <v>20</v>
      </c>
      <c r="C40" s="11">
        <v>-1.6E-2</v>
      </c>
      <c r="H40" s="9">
        <v>-1.78E-2</v>
      </c>
      <c r="L40" s="9">
        <v>-2.3099999999999999E-2</v>
      </c>
      <c r="P40" s="9">
        <v>-8.3999999999999995E-3</v>
      </c>
      <c r="T40" s="9">
        <v>-2.0000000000000001E-4</v>
      </c>
    </row>
    <row r="41" spans="1:20" ht="15.75" thickBot="1" x14ac:dyDescent="0.3">
      <c r="A41" s="1" t="s">
        <v>21</v>
      </c>
      <c r="C41" s="11">
        <v>1.9900000000000001E-2</v>
      </c>
      <c r="H41" s="9">
        <v>-8.6E-3</v>
      </c>
      <c r="L41" s="9">
        <v>-2.5000000000000001E-3</v>
      </c>
      <c r="P41" s="9">
        <v>3.8999999999999998E-3</v>
      </c>
      <c r="T41" s="9">
        <v>-3.0999999999999999E-3</v>
      </c>
    </row>
    <row r="42" spans="1:20" ht="15.75" thickBot="1" x14ac:dyDescent="0.3">
      <c r="A42" s="1" t="s">
        <v>22</v>
      </c>
      <c r="C42" s="11">
        <v>2.9399999999999999E-2</v>
      </c>
      <c r="H42" s="9">
        <v>2.8400000000000002E-2</v>
      </c>
      <c r="L42" s="9">
        <v>3.8399999999999997E-2</v>
      </c>
      <c r="P42" s="9">
        <v>3.09E-2</v>
      </c>
      <c r="T42" s="9">
        <v>7.0199999999999999E-2</v>
      </c>
    </row>
    <row r="43" spans="1:20" ht="15.75" thickBot="1" x14ac:dyDescent="0.3">
      <c r="A43" s="1" t="s">
        <v>23</v>
      </c>
      <c r="C43" s="11">
        <v>-1.8E-3</v>
      </c>
      <c r="H43" s="9">
        <v>3.1199999999999999E-2</v>
      </c>
      <c r="L43" s="9">
        <v>2.18E-2</v>
      </c>
      <c r="P43" s="9">
        <v>1E-3</v>
      </c>
      <c r="T43" s="9">
        <v>2.81E-2</v>
      </c>
    </row>
    <row r="44" spans="1:20" ht="15.75" thickBot="1" x14ac:dyDescent="0.3">
      <c r="A44" s="1" t="s">
        <v>24</v>
      </c>
      <c r="C44" s="11">
        <v>4.4999999999999997E-3</v>
      </c>
      <c r="H44" s="9">
        <v>-6.1000000000000004E-3</v>
      </c>
      <c r="L44" s="9">
        <v>-7.7999999999999996E-3</v>
      </c>
      <c r="P44" s="9">
        <v>3.9100000000000003E-2</v>
      </c>
      <c r="T44" s="9">
        <v>1.6799999999999999E-2</v>
      </c>
    </row>
    <row r="45" spans="1:20" ht="15.75" thickBot="1" x14ac:dyDescent="0.3">
      <c r="A45" s="1" t="s">
        <v>25</v>
      </c>
      <c r="C45" s="11">
        <v>-3.0999999999999999E-3</v>
      </c>
      <c r="H45" s="9">
        <v>-2.6200000000000001E-2</v>
      </c>
      <c r="L45" s="9">
        <v>-1.5299999999999999E-2</v>
      </c>
      <c r="P45" s="9">
        <v>2.01E-2</v>
      </c>
      <c r="T45" s="9">
        <v>4.5900000000000003E-2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Amorim Felipe</dc:creator>
  <cp:lastModifiedBy>Felipe Amorim Felipe</cp:lastModifiedBy>
  <dcterms:created xsi:type="dcterms:W3CDTF">2021-03-16T22:10:46Z</dcterms:created>
  <dcterms:modified xsi:type="dcterms:W3CDTF">2021-03-17T01:58:23Z</dcterms:modified>
</cp:coreProperties>
</file>