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a606c181474c17f/Área de Trabalho/METODO ENGGRANA/1 - CURSO/4 - PASSO - como fazer um contrato blindado/CRONOGRAMA/"/>
    </mc:Choice>
  </mc:AlternateContent>
  <xr:revisionPtr revIDLastSave="5" documentId="13_ncr:1_{04EA82D7-25D6-4250-99F1-C35DE6D127F8}" xr6:coauthVersionLast="47" xr6:coauthVersionMax="47" xr10:uidLastSave="{EFFB1B83-ED37-4D1C-AB8B-12CABF4ADE4C}"/>
  <bookViews>
    <workbookView xWindow="-108" yWindow="-108" windowWidth="23256" windowHeight="12576" xr2:uid="{A0BF7034-4BAF-425B-AB6E-14FED4EFED70}"/>
  </bookViews>
  <sheets>
    <sheet name="Planilha1" sheetId="1" r:id="rId1"/>
  </sheets>
  <definedNames>
    <definedName name="Print_Area" localSheetId="0">Planilha1!$A$1:$T$80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8" i="1" l="1"/>
  <c r="Q56" i="1"/>
  <c r="Q54" i="1"/>
  <c r="P46" i="1"/>
  <c r="M42" i="1"/>
  <c r="N40" i="1"/>
  <c r="L40" i="1"/>
  <c r="K32" i="1"/>
  <c r="P40" i="1"/>
  <c r="M38" i="1"/>
  <c r="L36" i="1"/>
  <c r="J34" i="1"/>
  <c r="J32" i="1"/>
  <c r="J30" i="1"/>
  <c r="O66" i="1"/>
  <c r="N66" i="1"/>
  <c r="M66" i="1"/>
  <c r="J66" i="1"/>
  <c r="O64" i="1"/>
  <c r="N64" i="1"/>
  <c r="M64" i="1"/>
  <c r="J64" i="1"/>
  <c r="N62" i="1"/>
  <c r="O60" i="1"/>
  <c r="M60" i="1"/>
  <c r="R58" i="1"/>
  <c r="M58" i="1"/>
  <c r="L58" i="1"/>
  <c r="J58" i="1"/>
  <c r="S56" i="1"/>
  <c r="R56" i="1"/>
  <c r="S54" i="1"/>
  <c r="R54" i="1"/>
  <c r="S52" i="1"/>
  <c r="R52" i="1"/>
  <c r="Q52" i="1"/>
  <c r="P50" i="1"/>
  <c r="O50" i="1"/>
  <c r="M50" i="1"/>
  <c r="S48" i="1"/>
  <c r="R48" i="1"/>
  <c r="R46" i="1"/>
  <c r="Q46" i="1"/>
  <c r="R44" i="1"/>
  <c r="Q44" i="1"/>
  <c r="O44" i="1"/>
  <c r="N44" i="1"/>
  <c r="R42" i="1"/>
  <c r="O42" i="1"/>
  <c r="N42" i="1"/>
  <c r="J24" i="1"/>
  <c r="Q40" i="1"/>
  <c r="M40" i="1"/>
  <c r="O38" i="1"/>
  <c r="N38" i="1"/>
  <c r="N36" i="1"/>
  <c r="M36" i="1"/>
  <c r="M34" i="1"/>
  <c r="N34" i="1"/>
  <c r="K34" i="1"/>
  <c r="M32" i="1"/>
  <c r="N32" i="1"/>
  <c r="L32" i="1"/>
  <c r="L30" i="1"/>
  <c r="M30" i="1"/>
  <c r="K30" i="1"/>
  <c r="J28" i="1"/>
  <c r="R72" i="1" l="1"/>
  <c r="Q72" i="1"/>
  <c r="P72" i="1"/>
  <c r="O72" i="1"/>
  <c r="L72" i="1"/>
  <c r="M72" i="1"/>
  <c r="N72" i="1"/>
  <c r="K28" i="1"/>
  <c r="K26" i="1"/>
  <c r="T17" i="1"/>
  <c r="T19" i="1"/>
  <c r="T21" i="1"/>
  <c r="T23" i="1"/>
  <c r="T25" i="1"/>
  <c r="T27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9" i="1"/>
  <c r="S22" i="1"/>
  <c r="T24" i="1"/>
  <c r="S68" i="1"/>
  <c r="T68" i="1" s="1"/>
  <c r="J26" i="1"/>
  <c r="J22" i="1"/>
  <c r="J20" i="1"/>
  <c r="T20" i="1" s="1"/>
  <c r="J18" i="1"/>
  <c r="T18" i="1" s="1"/>
  <c r="J16" i="1"/>
  <c r="T16" i="1" s="1"/>
  <c r="G70" i="1"/>
  <c r="I28" i="1" s="1"/>
  <c r="S72" i="1" l="1"/>
  <c r="T22" i="1"/>
  <c r="J72" i="1"/>
  <c r="J74" i="1" s="1"/>
  <c r="T28" i="1"/>
  <c r="K72" i="1"/>
  <c r="K71" i="1" s="1"/>
  <c r="T26" i="1"/>
  <c r="I56" i="1"/>
  <c r="I60" i="1"/>
  <c r="I58" i="1"/>
  <c r="I42" i="1"/>
  <c r="I26" i="1"/>
  <c r="R71" i="1"/>
  <c r="I16" i="1"/>
  <c r="I54" i="1"/>
  <c r="I38" i="1"/>
  <c r="I22" i="1"/>
  <c r="P71" i="1"/>
  <c r="I40" i="1"/>
  <c r="I68" i="1"/>
  <c r="I52" i="1"/>
  <c r="I36" i="1"/>
  <c r="I20" i="1"/>
  <c r="O71" i="1"/>
  <c r="I24" i="1"/>
  <c r="I66" i="1"/>
  <c r="I50" i="1"/>
  <c r="I34" i="1"/>
  <c r="I18" i="1"/>
  <c r="N71" i="1"/>
  <c r="Q71" i="1"/>
  <c r="I64" i="1"/>
  <c r="I48" i="1"/>
  <c r="I32" i="1"/>
  <c r="M71" i="1"/>
  <c r="I62" i="1"/>
  <c r="I46" i="1"/>
  <c r="I30" i="1"/>
  <c r="L71" i="1"/>
  <c r="I44" i="1"/>
  <c r="S71" i="1"/>
  <c r="T70" i="1" l="1"/>
  <c r="K74" i="1"/>
  <c r="L74" i="1" s="1"/>
  <c r="M74" i="1" s="1"/>
  <c r="N74" i="1" s="1"/>
  <c r="O74" i="1" s="1"/>
  <c r="P74" i="1" s="1"/>
  <c r="Q74" i="1" s="1"/>
  <c r="R74" i="1" s="1"/>
  <c r="S74" i="1" s="1"/>
  <c r="J71" i="1"/>
  <c r="J73" i="1" s="1"/>
  <c r="K73" i="1" s="1"/>
  <c r="L73" i="1" s="1"/>
  <c r="M73" i="1" s="1"/>
  <c r="N73" i="1" s="1"/>
  <c r="O73" i="1" s="1"/>
  <c r="P73" i="1" s="1"/>
  <c r="Q73" i="1" s="1"/>
  <c r="R73" i="1" s="1"/>
  <c r="S73" i="1" s="1"/>
  <c r="I70" i="1"/>
</calcChain>
</file>

<file path=xl/sharedStrings.xml><?xml version="1.0" encoding="utf-8"?>
<sst xmlns="http://schemas.openxmlformats.org/spreadsheetml/2006/main" count="76" uniqueCount="76">
  <si>
    <t>OBRA:</t>
  </si>
  <si>
    <t>LOCAL:</t>
  </si>
  <si>
    <t>CONSTRUÇÃO DE RESIDÊNCIA UNIFAMILIAR</t>
  </si>
  <si>
    <t>CRONOGRAMA FÍSICO-FINANCEIRO R01</t>
  </si>
  <si>
    <t>Item</t>
  </si>
  <si>
    <t>Descrição</t>
  </si>
  <si>
    <t>Valor (R$)</t>
  </si>
  <si>
    <t>Percent. (%)</t>
  </si>
  <si>
    <t>Meses</t>
  </si>
  <si>
    <t>Total</t>
  </si>
  <si>
    <t>CLIENTE:</t>
  </si>
  <si>
    <t>ANTE-OBRA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</si>
  <si>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</si>
  <si>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</si>
  <si>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</si>
  <si>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</si>
  <si>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</si>
  <si>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</si>
  <si>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</si>
  <si>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</si>
  <si>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</si>
  <si>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</si>
  <si>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</si>
  <si>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</si>
  <si>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</si>
  <si>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</si>
  <si>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</si>
  <si>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</si>
  <si>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</si>
  <si>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</si>
  <si>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</si>
  <si>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</si>
  <si>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INSTALAÇÕES PROVISÓRIAS</t>
  </si>
  <si>
    <t>21</t>
  </si>
  <si>
    <t>22</t>
  </si>
  <si>
    <t>23</t>
  </si>
  <si>
    <t>24</t>
  </si>
  <si>
    <t>25</t>
  </si>
  <si>
    <t>26</t>
  </si>
  <si>
    <t>27</t>
  </si>
  <si>
    <t>LIMPEZA DO TERRENO</t>
  </si>
  <si>
    <t>MURO DE PERÍMETRO E CONTENÇÃO</t>
  </si>
  <si>
    <t>LOCAÇÃO DE OBRA</t>
  </si>
  <si>
    <t>MOVIMENTAÇÃO DE TERRA</t>
  </si>
  <si>
    <t>FUNDAÇÕES</t>
  </si>
  <si>
    <t>ESTRUTURA</t>
  </si>
  <si>
    <t>ALVENARIA DE VEDAÇÃO</t>
  </si>
  <si>
    <t>IMPERMEABILIZAÇÃO</t>
  </si>
  <si>
    <t>COBERTURA</t>
  </si>
  <si>
    <t>FÔRROS</t>
  </si>
  <si>
    <t>REVESTIMENTO DE PAREDES</t>
  </si>
  <si>
    <t>PISOS INTERNOS</t>
  </si>
  <si>
    <t>PISOS EXTERNOS</t>
  </si>
  <si>
    <t>GRANITOS, MÁRMORES E CORTES ESPECIAIS</t>
  </si>
  <si>
    <t>PINTURA</t>
  </si>
  <si>
    <t>ESQUADRIAS</t>
  </si>
  <si>
    <t>CORRIMÕES, GUARDA CORPO E OUTROS</t>
  </si>
  <si>
    <t>METAIS E LOUÇAS</t>
  </si>
  <si>
    <t>LUMINÁRIAS</t>
  </si>
  <si>
    <t>INSTALAÇÕES ELÉTRICAS</t>
  </si>
  <si>
    <t>INSTALAÇÕES LÓGICAS</t>
  </si>
  <si>
    <t>INSTALAÇÕES DE AR CONDICIONADO E EXAUSTÃO</t>
  </si>
  <si>
    <t>INSTALAÇÕES SANITÁRIAS</t>
  </si>
  <si>
    <t>INSTALAÇÕES HIDRÁULICAS</t>
  </si>
  <si>
    <t>LIMPEZA DE OBRA</t>
  </si>
  <si>
    <t>VALOR TOTAL</t>
  </si>
  <si>
    <t>PERCENTUAL:</t>
  </si>
  <si>
    <t>VALOR DA PARCELA:</t>
  </si>
  <si>
    <t>PERCENTUAL ACUMULADO:</t>
  </si>
  <si>
    <t>VALOR ACUMULADO:</t>
  </si>
  <si>
    <t>SÓCIO-DIRETOR</t>
  </si>
  <si>
    <t>_________________________________________</t>
  </si>
  <si>
    <t>5 DE JANEIRO DE 2022</t>
  </si>
  <si>
    <t xml:space="preserve">CONDOMÍNIO ALPHAVILLE, </t>
  </si>
  <si>
    <t>SEU NOME</t>
  </si>
  <si>
    <t>NOME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</si>
</sst>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9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9" fontId="3" fillId="0" borderId="1" xfId="2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10" fontId="3" fillId="3" borderId="1" xfId="2" applyNumberFormat="1" applyFon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center" vertical="center"/>
    </xf>
    <xf numFmtId="44" fontId="3" fillId="3" borderId="2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4" fontId="3" fillId="0" borderId="1" xfId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4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44" fontId="3" fillId="0" borderId="2" xfId="0" applyNumberFormat="1" applyFont="1" applyBorder="1" applyAlignment="1">
      <alignment horizontal="center" vertical="center"/>
    </xf>
    <xf numFmtId="44" fontId="3" fillId="0" borderId="11" xfId="0" applyNumberFormat="1" applyFont="1" applyBorder="1" applyAlignment="1">
      <alignment horizontal="center" vertical="center"/>
    </xf>
    <xf numFmtId="44" fontId="3" fillId="0" borderId="12" xfId="0" applyNumberFormat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02468-C908-4EF8-9CA2-D594B9939FC2}">
  <dimension ref="A1:AB80"/>
  <sheetViews>
    <sheetView showGridLines="0" tabSelected="1" view="pageBreakPreview" zoomScale="85" zoomScaleNormal="100" zoomScaleSheetLayoutView="85" workbookViewId="0">
      <selection activeCell="A79" sqref="A79:T79"/>
    </sheetView>
  </sheetViews>
  <sheetFormatPr defaultColWidth="9.109375" defaultRowHeight="10.199999999999999" x14ac:dyDescent="0.3"/>
  <cols>
    <col min="1" max="1" width="6" style="1" customWidth="1"/>
    <col min="2" max="6" width="7.6640625" style="1" customWidth="1"/>
    <col min="7" max="8" width="6.6640625" style="1" customWidth="1"/>
    <col min="9" max="9" width="9" style="1" bestFit="1" customWidth="1"/>
    <col min="10" max="19" width="12.88671875" style="1" customWidth="1"/>
    <col min="20" max="20" width="12.88671875" style="1" bestFit="1" customWidth="1"/>
    <col min="21" max="16384" width="9.109375" style="1"/>
  </cols>
  <sheetData>
    <row r="1" spans="1:28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8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8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8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8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8" x14ac:dyDescent="0.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8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8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8" x14ac:dyDescent="0.3">
      <c r="A9" s="2" t="s">
        <v>0</v>
      </c>
      <c r="B9" s="17" t="s">
        <v>2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8" x14ac:dyDescent="0.3">
      <c r="A10" s="3" t="s">
        <v>1</v>
      </c>
      <c r="B10" s="17" t="s">
        <v>73</v>
      </c>
      <c r="C10" s="17"/>
      <c r="D10" s="17"/>
      <c r="E10" s="17"/>
      <c r="F10" s="17"/>
      <c r="G10" s="17"/>
      <c r="H10" s="17"/>
      <c r="I10" s="17"/>
      <c r="J10" s="2" t="s">
        <v>10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8" ht="15" customHeight="1" x14ac:dyDescent="0.3">
      <c r="A11" s="22" t="s">
        <v>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8" ht="15" customHeight="1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8" x14ac:dyDescent="0.3">
      <c r="A13" s="21" t="s">
        <v>4</v>
      </c>
      <c r="B13" s="21" t="s">
        <v>5</v>
      </c>
      <c r="C13" s="21"/>
      <c r="D13" s="21"/>
      <c r="E13" s="21"/>
      <c r="F13" s="21"/>
      <c r="G13" s="21" t="s">
        <v>6</v>
      </c>
      <c r="H13" s="21"/>
      <c r="I13" s="23" t="s">
        <v>7</v>
      </c>
      <c r="J13" s="21" t="s">
        <v>8</v>
      </c>
      <c r="K13" s="21"/>
      <c r="L13" s="21"/>
      <c r="M13" s="21"/>
      <c r="N13" s="21"/>
      <c r="O13" s="21"/>
      <c r="P13" s="21"/>
      <c r="Q13" s="21"/>
      <c r="R13" s="21"/>
      <c r="S13" s="21"/>
      <c r="T13" s="21" t="s">
        <v>9</v>
      </c>
    </row>
    <row r="14" spans="1:28" x14ac:dyDescent="0.3">
      <c r="A14" s="21"/>
      <c r="B14" s="21"/>
      <c r="C14" s="21"/>
      <c r="D14" s="21"/>
      <c r="E14" s="21"/>
      <c r="F14" s="21"/>
      <c r="G14" s="21"/>
      <c r="H14" s="21"/>
      <c r="I14" s="23"/>
      <c r="J14" s="4">
        <v>1</v>
      </c>
      <c r="K14" s="4">
        <v>2</v>
      </c>
      <c r="L14" s="4">
        <v>3</v>
      </c>
      <c r="M14" s="4">
        <v>4</v>
      </c>
      <c r="N14" s="4">
        <v>5</v>
      </c>
      <c r="O14" s="4">
        <v>6</v>
      </c>
      <c r="P14" s="4">
        <v>7</v>
      </c>
      <c r="Q14" s="4">
        <v>8</v>
      </c>
      <c r="R14" s="4">
        <v>9</v>
      </c>
      <c r="S14" s="4">
        <v>10</v>
      </c>
      <c r="T14" s="21"/>
    </row>
    <row r="15" spans="1:28" x14ac:dyDescent="0.3">
      <c r="A15" s="21"/>
      <c r="B15" s="21"/>
      <c r="C15" s="21"/>
      <c r="D15" s="21"/>
      <c r="E15" s="21"/>
      <c r="F15" s="21"/>
      <c r="G15" s="21"/>
      <c r="H15" s="21"/>
      <c r="I15" s="23"/>
      <c r="J15" s="4">
        <v>30</v>
      </c>
      <c r="K15" s="4">
        <v>60</v>
      </c>
      <c r="L15" s="4">
        <v>90</v>
      </c>
      <c r="M15" s="4">
        <v>120</v>
      </c>
      <c r="N15" s="4">
        <v>150</v>
      </c>
      <c r="O15" s="4">
        <v>180</v>
      </c>
      <c r="P15" s="4">
        <v>210</v>
      </c>
      <c r="Q15" s="4">
        <v>240</v>
      </c>
      <c r="R15" s="4">
        <v>270</v>
      </c>
      <c r="S15" s="4">
        <v>300</v>
      </c>
      <c r="T15" s="21"/>
    </row>
    <row r="16" spans="1:28" x14ac:dyDescent="0.3">
      <c r="A16" s="16" t="s">
        <v>12</v>
      </c>
      <c r="B16" s="17" t="s">
        <v>11</v>
      </c>
      <c r="C16" s="17"/>
      <c r="D16" s="17"/>
      <c r="E16" s="17"/>
      <c r="F16" s="17"/>
      <c r="G16" s="18">
        <v>661.2</v>
      </c>
      <c r="H16" s="18"/>
      <c r="I16" s="19">
        <f>G16/$G$70</f>
        <v>6.4674672410361845E-4</v>
      </c>
      <c r="J16" s="5">
        <f>J17*G16</f>
        <v>661.2</v>
      </c>
      <c r="K16" s="6"/>
      <c r="L16" s="6"/>
      <c r="M16" s="6"/>
      <c r="N16" s="6"/>
      <c r="O16" s="6"/>
      <c r="P16" s="6"/>
      <c r="Q16" s="6"/>
      <c r="R16" s="6"/>
      <c r="S16" s="6"/>
      <c r="T16" s="6">
        <f>SUM(J16:S16)</f>
        <v>661.2</v>
      </c>
      <c r="U16" s="7"/>
      <c r="V16" s="7"/>
      <c r="W16" s="7"/>
      <c r="X16" s="7"/>
      <c r="Y16" s="7"/>
      <c r="Z16" s="20"/>
      <c r="AA16" s="20"/>
      <c r="AB16" s="20"/>
    </row>
    <row r="17" spans="1:28" x14ac:dyDescent="0.3">
      <c r="A17" s="15"/>
      <c r="B17" s="17"/>
      <c r="C17" s="17"/>
      <c r="D17" s="17"/>
      <c r="E17" s="17"/>
      <c r="F17" s="17"/>
      <c r="G17" s="18"/>
      <c r="H17" s="18"/>
      <c r="I17" s="19"/>
      <c r="J17" s="8">
        <v>1</v>
      </c>
      <c r="K17" s="8"/>
      <c r="L17" s="8"/>
      <c r="M17" s="8"/>
      <c r="N17" s="8"/>
      <c r="O17" s="8"/>
      <c r="P17" s="8"/>
      <c r="Q17" s="8"/>
      <c r="R17" s="8"/>
      <c r="S17" s="8"/>
      <c r="T17" s="8">
        <f t="shared" ref="T17:T69" si="0">SUM(J17:S17)</f>
        <v>1</v>
      </c>
      <c r="U17" s="7"/>
      <c r="V17" s="7"/>
      <c r="W17" s="7"/>
      <c r="X17" s="7"/>
      <c r="Y17" s="7"/>
      <c r="Z17" s="20"/>
      <c r="AA17" s="20"/>
      <c r="AB17" s="20"/>
    </row>
    <row r="18" spans="1:28" x14ac:dyDescent="0.3">
      <c r="A18" s="16" t="s">
        <v>13</v>
      </c>
      <c r="B18" s="17" t="s">
        <v>32</v>
      </c>
      <c r="C18" s="17"/>
      <c r="D18" s="17"/>
      <c r="E18" s="17"/>
      <c r="F18" s="17"/>
      <c r="G18" s="18">
        <v>11343.48</v>
      </c>
      <c r="H18" s="18"/>
      <c r="I18" s="19">
        <f t="shared" ref="I18" si="1">G18/$G$70</f>
        <v>1.1095521067657158E-2</v>
      </c>
      <c r="J18" s="5">
        <f>J19*G18</f>
        <v>11343.48</v>
      </c>
      <c r="K18" s="6"/>
      <c r="L18" s="6"/>
      <c r="M18" s="6"/>
      <c r="N18" s="6"/>
      <c r="O18" s="6"/>
      <c r="P18" s="6"/>
      <c r="Q18" s="6"/>
      <c r="R18" s="6"/>
      <c r="S18" s="6"/>
      <c r="T18" s="6">
        <f t="shared" si="0"/>
        <v>11343.48</v>
      </c>
    </row>
    <row r="19" spans="1:28" x14ac:dyDescent="0.3">
      <c r="A19" s="15"/>
      <c r="B19" s="17"/>
      <c r="C19" s="17"/>
      <c r="D19" s="17"/>
      <c r="E19" s="17"/>
      <c r="F19" s="17"/>
      <c r="G19" s="18"/>
      <c r="H19" s="18"/>
      <c r="I19" s="19"/>
      <c r="J19" s="8">
        <v>1</v>
      </c>
      <c r="K19" s="8"/>
      <c r="L19" s="8"/>
      <c r="M19" s="8"/>
      <c r="N19" s="8"/>
      <c r="O19" s="8"/>
      <c r="P19" s="8"/>
      <c r="Q19" s="8"/>
      <c r="R19" s="8"/>
      <c r="S19" s="8"/>
      <c r="T19" s="8">
        <f t="shared" si="0"/>
        <v>1</v>
      </c>
    </row>
    <row r="20" spans="1:28" x14ac:dyDescent="0.3">
      <c r="A20" s="16" t="s">
        <v>14</v>
      </c>
      <c r="B20" s="17" t="s">
        <v>40</v>
      </c>
      <c r="C20" s="17"/>
      <c r="D20" s="17"/>
      <c r="E20" s="17"/>
      <c r="F20" s="17"/>
      <c r="G20" s="18">
        <v>1487.18</v>
      </c>
      <c r="H20" s="18"/>
      <c r="I20" s="19">
        <f t="shared" ref="I20" si="2">G20/$G$70</f>
        <v>1.4546714959957944E-3</v>
      </c>
      <c r="J20" s="5">
        <f>J21*G20</f>
        <v>1487.18</v>
      </c>
      <c r="K20" s="6"/>
      <c r="L20" s="6"/>
      <c r="M20" s="6"/>
      <c r="N20" s="6"/>
      <c r="O20" s="6"/>
      <c r="P20" s="6"/>
      <c r="Q20" s="6"/>
      <c r="R20" s="6"/>
      <c r="S20" s="6"/>
      <c r="T20" s="6">
        <f t="shared" si="0"/>
        <v>1487.18</v>
      </c>
    </row>
    <row r="21" spans="1:28" x14ac:dyDescent="0.3">
      <c r="A21" s="15"/>
      <c r="B21" s="17"/>
      <c r="C21" s="17"/>
      <c r="D21" s="17"/>
      <c r="E21" s="17"/>
      <c r="F21" s="17"/>
      <c r="G21" s="18"/>
      <c r="H21" s="18"/>
      <c r="I21" s="19"/>
      <c r="J21" s="8">
        <v>1</v>
      </c>
      <c r="K21" s="8"/>
      <c r="L21" s="8"/>
      <c r="M21" s="8"/>
      <c r="N21" s="8"/>
      <c r="O21" s="8"/>
      <c r="P21" s="8"/>
      <c r="Q21" s="8"/>
      <c r="R21" s="8"/>
      <c r="S21" s="8"/>
      <c r="T21" s="8">
        <f t="shared" si="0"/>
        <v>1</v>
      </c>
    </row>
    <row r="22" spans="1:28" x14ac:dyDescent="0.3">
      <c r="A22" s="16" t="s">
        <v>15</v>
      </c>
      <c r="B22" s="17" t="s">
        <v>41</v>
      </c>
      <c r="C22" s="17"/>
      <c r="D22" s="17"/>
      <c r="E22" s="17"/>
      <c r="F22" s="17"/>
      <c r="G22" s="18">
        <v>14900.26</v>
      </c>
      <c r="H22" s="18"/>
      <c r="I22" s="19">
        <f t="shared" ref="I22" si="3">G22/$G$70</f>
        <v>1.4574552848294287E-2</v>
      </c>
      <c r="J22" s="5">
        <f>J23*G22</f>
        <v>11920.208000000001</v>
      </c>
      <c r="K22" s="6"/>
      <c r="L22" s="6"/>
      <c r="M22" s="6"/>
      <c r="N22" s="6"/>
      <c r="O22" s="6"/>
      <c r="P22" s="6"/>
      <c r="Q22" s="6"/>
      <c r="R22" s="6"/>
      <c r="S22" s="5">
        <f>S23*G22</f>
        <v>2980.0520000000001</v>
      </c>
      <c r="T22" s="6">
        <f t="shared" si="0"/>
        <v>14900.26</v>
      </c>
    </row>
    <row r="23" spans="1:28" x14ac:dyDescent="0.3">
      <c r="A23" s="15"/>
      <c r="B23" s="17"/>
      <c r="C23" s="17"/>
      <c r="D23" s="17"/>
      <c r="E23" s="17"/>
      <c r="F23" s="17"/>
      <c r="G23" s="18"/>
      <c r="H23" s="18"/>
      <c r="I23" s="19"/>
      <c r="J23" s="8">
        <v>0.8</v>
      </c>
      <c r="K23" s="8"/>
      <c r="L23" s="8"/>
      <c r="M23" s="8"/>
      <c r="N23" s="8"/>
      <c r="O23" s="8"/>
      <c r="P23" s="8"/>
      <c r="Q23" s="8"/>
      <c r="R23" s="8"/>
      <c r="S23" s="8">
        <v>0.2</v>
      </c>
      <c r="T23" s="8">
        <f t="shared" si="0"/>
        <v>1</v>
      </c>
    </row>
    <row r="24" spans="1:28" x14ac:dyDescent="0.3">
      <c r="A24" s="16" t="s">
        <v>16</v>
      </c>
      <c r="B24" s="17" t="s">
        <v>42</v>
      </c>
      <c r="C24" s="17"/>
      <c r="D24" s="17"/>
      <c r="E24" s="17"/>
      <c r="F24" s="17"/>
      <c r="G24" s="18">
        <v>5761.32</v>
      </c>
      <c r="H24" s="18"/>
      <c r="I24" s="19">
        <f t="shared" ref="I24" si="4">G24/$G$70</f>
        <v>5.6353823903700223E-3</v>
      </c>
      <c r="J24" s="5">
        <f>J25*G24</f>
        <v>5761.32</v>
      </c>
      <c r="K24" s="9"/>
      <c r="L24" s="6"/>
      <c r="M24" s="6"/>
      <c r="N24" s="6"/>
      <c r="O24" s="6"/>
      <c r="P24" s="6"/>
      <c r="Q24" s="6"/>
      <c r="R24" s="6"/>
      <c r="S24" s="6"/>
      <c r="T24" s="6">
        <f>SUM(J24:S24)</f>
        <v>5761.32</v>
      </c>
    </row>
    <row r="25" spans="1:28" x14ac:dyDescent="0.3">
      <c r="A25" s="15"/>
      <c r="B25" s="17"/>
      <c r="C25" s="17"/>
      <c r="D25" s="17"/>
      <c r="E25" s="17"/>
      <c r="F25" s="17"/>
      <c r="G25" s="18"/>
      <c r="H25" s="18"/>
      <c r="I25" s="19"/>
      <c r="J25" s="10">
        <v>1</v>
      </c>
      <c r="K25" s="9"/>
      <c r="L25" s="8"/>
      <c r="M25" s="8"/>
      <c r="N25" s="8"/>
      <c r="O25" s="8"/>
      <c r="P25" s="8"/>
      <c r="Q25" s="8"/>
      <c r="R25" s="8"/>
      <c r="S25" s="8"/>
      <c r="T25" s="8">
        <f>SUM(J25:S25)</f>
        <v>1</v>
      </c>
    </row>
    <row r="26" spans="1:28" x14ac:dyDescent="0.3">
      <c r="A26" s="16" t="s">
        <v>17</v>
      </c>
      <c r="B26" s="17" t="s">
        <v>43</v>
      </c>
      <c r="C26" s="17"/>
      <c r="D26" s="17"/>
      <c r="E26" s="17"/>
      <c r="F26" s="17"/>
      <c r="G26" s="18">
        <v>2820.95</v>
      </c>
      <c r="H26" s="18"/>
      <c r="I26" s="19">
        <f t="shared" ref="I26" si="5">G26/$G$70</f>
        <v>2.7592864055657929E-3</v>
      </c>
      <c r="J26" s="5">
        <f>J27*G26</f>
        <v>2256.7599999999998</v>
      </c>
      <c r="K26" s="5">
        <f>K27*G26</f>
        <v>564.18999999999994</v>
      </c>
      <c r="L26" s="6"/>
      <c r="M26" s="6"/>
      <c r="N26" s="6"/>
      <c r="O26" s="6"/>
      <c r="P26" s="6"/>
      <c r="Q26" s="6"/>
      <c r="R26" s="6"/>
      <c r="S26" s="6"/>
      <c r="T26" s="6">
        <f t="shared" si="0"/>
        <v>2820.95</v>
      </c>
    </row>
    <row r="27" spans="1:28" x14ac:dyDescent="0.3">
      <c r="A27" s="15"/>
      <c r="B27" s="17"/>
      <c r="C27" s="17"/>
      <c r="D27" s="17"/>
      <c r="E27" s="17"/>
      <c r="F27" s="17"/>
      <c r="G27" s="18"/>
      <c r="H27" s="18"/>
      <c r="I27" s="19"/>
      <c r="J27" s="8">
        <v>0.8</v>
      </c>
      <c r="K27" s="8">
        <v>0.2</v>
      </c>
      <c r="L27" s="8"/>
      <c r="M27" s="8"/>
      <c r="N27" s="8"/>
      <c r="O27" s="8"/>
      <c r="P27" s="8"/>
      <c r="Q27" s="8"/>
      <c r="R27" s="8"/>
      <c r="S27" s="8"/>
      <c r="T27" s="8">
        <f t="shared" si="0"/>
        <v>1</v>
      </c>
    </row>
    <row r="28" spans="1:28" x14ac:dyDescent="0.3">
      <c r="A28" s="16" t="s">
        <v>18</v>
      </c>
      <c r="B28" s="17" t="s">
        <v>44</v>
      </c>
      <c r="C28" s="17"/>
      <c r="D28" s="17"/>
      <c r="E28" s="17"/>
      <c r="F28" s="17"/>
      <c r="G28" s="18">
        <v>11825.93</v>
      </c>
      <c r="H28" s="18"/>
      <c r="I28" s="19">
        <f t="shared" ref="I28" si="6">G28/$G$70</f>
        <v>1.1567425116422723E-2</v>
      </c>
      <c r="J28" s="5">
        <f>J29*G28</f>
        <v>5912.9650000000001</v>
      </c>
      <c r="K28" s="5">
        <f>K29*G28</f>
        <v>5912.9650000000001</v>
      </c>
      <c r="L28" s="6"/>
      <c r="M28" s="6"/>
      <c r="N28" s="6"/>
      <c r="O28" s="6"/>
      <c r="P28" s="6"/>
      <c r="Q28" s="6"/>
      <c r="R28" s="6"/>
      <c r="S28" s="6"/>
      <c r="T28" s="6">
        <f t="shared" si="0"/>
        <v>11825.93</v>
      </c>
    </row>
    <row r="29" spans="1:28" x14ac:dyDescent="0.3">
      <c r="A29" s="15"/>
      <c r="B29" s="17"/>
      <c r="C29" s="17"/>
      <c r="D29" s="17"/>
      <c r="E29" s="17"/>
      <c r="F29" s="17"/>
      <c r="G29" s="18"/>
      <c r="H29" s="18"/>
      <c r="I29" s="19"/>
      <c r="J29" s="8">
        <v>0.5</v>
      </c>
      <c r="K29" s="8">
        <v>0.5</v>
      </c>
      <c r="L29" s="8"/>
      <c r="M29" s="8"/>
      <c r="N29" s="8"/>
      <c r="O29" s="8"/>
      <c r="P29" s="8"/>
      <c r="Q29" s="8"/>
      <c r="R29" s="8"/>
      <c r="S29" s="8"/>
      <c r="T29" s="8">
        <f t="shared" si="0"/>
        <v>1</v>
      </c>
    </row>
    <row r="30" spans="1:28" x14ac:dyDescent="0.3">
      <c r="A30" s="16" t="s">
        <v>19</v>
      </c>
      <c r="B30" s="17" t="s">
        <v>45</v>
      </c>
      <c r="C30" s="17"/>
      <c r="D30" s="17"/>
      <c r="E30" s="17"/>
      <c r="F30" s="17"/>
      <c r="G30" s="18">
        <v>192158.92</v>
      </c>
      <c r="H30" s="18"/>
      <c r="I30" s="19">
        <f t="shared" ref="I30" si="7">G30/$G$70</f>
        <v>0.18795848762445447</v>
      </c>
      <c r="J30" s="5">
        <f>J31*G30</f>
        <v>38431.784000000007</v>
      </c>
      <c r="K30" s="5">
        <f>K31*$G$30</f>
        <v>96079.46</v>
      </c>
      <c r="L30" s="5">
        <f t="shared" ref="L30:M30" si="8">L31*$G$30</f>
        <v>38431.784000000007</v>
      </c>
      <c r="M30" s="5">
        <f t="shared" si="8"/>
        <v>19215.892000000003</v>
      </c>
      <c r="N30" s="6"/>
      <c r="O30" s="6"/>
      <c r="P30" s="6"/>
      <c r="Q30" s="6"/>
      <c r="R30" s="6"/>
      <c r="S30" s="6"/>
      <c r="T30" s="6">
        <f t="shared" si="0"/>
        <v>192158.92</v>
      </c>
    </row>
    <row r="31" spans="1:28" x14ac:dyDescent="0.3">
      <c r="A31" s="15"/>
      <c r="B31" s="17"/>
      <c r="C31" s="17"/>
      <c r="D31" s="17"/>
      <c r="E31" s="17"/>
      <c r="F31" s="17"/>
      <c r="G31" s="18"/>
      <c r="H31" s="18"/>
      <c r="I31" s="19"/>
      <c r="J31" s="8">
        <v>0.2</v>
      </c>
      <c r="K31" s="8">
        <v>0.5</v>
      </c>
      <c r="L31" s="8">
        <v>0.2</v>
      </c>
      <c r="M31" s="8">
        <v>0.1</v>
      </c>
      <c r="N31" s="8"/>
      <c r="O31" s="8"/>
      <c r="P31" s="8"/>
      <c r="Q31" s="8"/>
      <c r="R31" s="8"/>
      <c r="S31" s="8"/>
      <c r="T31" s="8">
        <f t="shared" si="0"/>
        <v>0.99999999999999989</v>
      </c>
    </row>
    <row r="32" spans="1:28" x14ac:dyDescent="0.3">
      <c r="A32" s="16" t="s">
        <v>20</v>
      </c>
      <c r="B32" s="17" t="s">
        <v>46</v>
      </c>
      <c r="C32" s="17"/>
      <c r="D32" s="17"/>
      <c r="E32" s="17"/>
      <c r="F32" s="17"/>
      <c r="G32" s="18">
        <v>83543.03</v>
      </c>
      <c r="H32" s="18"/>
      <c r="I32" s="19">
        <f t="shared" ref="I32" si="9">G32/$G$70</f>
        <v>8.1716849628237026E-2</v>
      </c>
      <c r="J32" s="5">
        <f>J33*G32</f>
        <v>16708.606</v>
      </c>
      <c r="K32" s="5">
        <f>K33*$G$32</f>
        <v>8354.3029999999999</v>
      </c>
      <c r="L32" s="5">
        <f>L33*$G$32</f>
        <v>25062.909</v>
      </c>
      <c r="M32" s="5">
        <f t="shared" ref="M32:N32" si="10">M33*$G$32</f>
        <v>25062.909</v>
      </c>
      <c r="N32" s="5">
        <f t="shared" si="10"/>
        <v>8354.3029999999999</v>
      </c>
      <c r="O32" s="6"/>
      <c r="P32" s="6"/>
      <c r="Q32" s="6"/>
      <c r="R32" s="6"/>
      <c r="S32" s="6"/>
      <c r="T32" s="6">
        <f t="shared" si="0"/>
        <v>83543.03</v>
      </c>
    </row>
    <row r="33" spans="1:20" x14ac:dyDescent="0.3">
      <c r="A33" s="15"/>
      <c r="B33" s="17"/>
      <c r="C33" s="17"/>
      <c r="D33" s="17"/>
      <c r="E33" s="17"/>
      <c r="F33" s="17"/>
      <c r="G33" s="18"/>
      <c r="H33" s="18"/>
      <c r="I33" s="19"/>
      <c r="J33" s="8">
        <v>0.2</v>
      </c>
      <c r="K33" s="8">
        <v>0.1</v>
      </c>
      <c r="L33" s="8">
        <v>0.3</v>
      </c>
      <c r="M33" s="8">
        <v>0.3</v>
      </c>
      <c r="N33" s="8">
        <v>0.1</v>
      </c>
      <c r="O33" s="8"/>
      <c r="P33" s="8"/>
      <c r="Q33" s="8"/>
      <c r="R33" s="8"/>
      <c r="S33" s="8"/>
      <c r="T33" s="8">
        <f t="shared" si="0"/>
        <v>1.0000000000000002</v>
      </c>
    </row>
    <row r="34" spans="1:20" x14ac:dyDescent="0.3">
      <c r="A34" s="16" t="s">
        <v>21</v>
      </c>
      <c r="B34" s="17" t="s">
        <v>47</v>
      </c>
      <c r="C34" s="17"/>
      <c r="D34" s="17"/>
      <c r="E34" s="17"/>
      <c r="F34" s="17"/>
      <c r="G34" s="18">
        <v>34365.800000000003</v>
      </c>
      <c r="H34" s="18"/>
      <c r="I34" s="19">
        <f t="shared" ref="I34" si="11">G34/$G$70</f>
        <v>3.36145925154267E-2</v>
      </c>
      <c r="J34" s="5">
        <f>J35*$G$34</f>
        <v>6873.1600000000008</v>
      </c>
      <c r="K34" s="5">
        <f>K35*$G$34</f>
        <v>6873.1600000000008</v>
      </c>
      <c r="L34" s="11"/>
      <c r="M34" s="5">
        <f>M35*$G$34</f>
        <v>13746.320000000002</v>
      </c>
      <c r="N34" s="5">
        <f>N35*$G$34</f>
        <v>6873.1600000000008</v>
      </c>
      <c r="O34" s="9"/>
      <c r="P34" s="6"/>
      <c r="Q34" s="6"/>
      <c r="R34" s="6"/>
      <c r="S34" s="6"/>
      <c r="T34" s="6">
        <f t="shared" si="0"/>
        <v>34365.800000000003</v>
      </c>
    </row>
    <row r="35" spans="1:20" x14ac:dyDescent="0.3">
      <c r="A35" s="15"/>
      <c r="B35" s="17"/>
      <c r="C35" s="17"/>
      <c r="D35" s="17"/>
      <c r="E35" s="17"/>
      <c r="F35" s="17"/>
      <c r="G35" s="18"/>
      <c r="H35" s="18"/>
      <c r="I35" s="19"/>
      <c r="J35" s="8">
        <v>0.2</v>
      </c>
      <c r="K35" s="8">
        <v>0.2</v>
      </c>
      <c r="L35" s="8"/>
      <c r="M35" s="8">
        <v>0.4</v>
      </c>
      <c r="N35" s="8">
        <v>0.2</v>
      </c>
      <c r="O35" s="9"/>
      <c r="P35" s="8"/>
      <c r="Q35" s="8"/>
      <c r="R35" s="8"/>
      <c r="S35" s="8"/>
      <c r="T35" s="8">
        <f t="shared" si="0"/>
        <v>1</v>
      </c>
    </row>
    <row r="36" spans="1:20" x14ac:dyDescent="0.3">
      <c r="A36" s="16" t="s">
        <v>22</v>
      </c>
      <c r="B36" s="17" t="s">
        <v>48</v>
      </c>
      <c r="C36" s="17"/>
      <c r="D36" s="17"/>
      <c r="E36" s="17"/>
      <c r="F36" s="17"/>
      <c r="G36" s="18">
        <v>3039.58</v>
      </c>
      <c r="H36" s="18"/>
      <c r="I36" s="19">
        <f t="shared" ref="I36" si="12">G36/$G$70</f>
        <v>2.9731373376450038E-3</v>
      </c>
      <c r="J36" s="6"/>
      <c r="K36" s="6"/>
      <c r="L36" s="5">
        <f>L37*G36</f>
        <v>1215.8320000000001</v>
      </c>
      <c r="M36" s="5">
        <f>M37*G36</f>
        <v>1215.8320000000001</v>
      </c>
      <c r="N36" s="5">
        <f>N37*G36</f>
        <v>607.91600000000005</v>
      </c>
      <c r="O36" s="6"/>
      <c r="P36" s="6"/>
      <c r="Q36" s="6"/>
      <c r="R36" s="6"/>
      <c r="S36" s="6"/>
      <c r="T36" s="6">
        <f t="shared" si="0"/>
        <v>3039.5800000000004</v>
      </c>
    </row>
    <row r="37" spans="1:20" x14ac:dyDescent="0.3">
      <c r="A37" s="15"/>
      <c r="B37" s="17"/>
      <c r="C37" s="17"/>
      <c r="D37" s="17"/>
      <c r="E37" s="17"/>
      <c r="F37" s="17"/>
      <c r="G37" s="18"/>
      <c r="H37" s="18"/>
      <c r="I37" s="19"/>
      <c r="J37" s="8"/>
      <c r="K37" s="8"/>
      <c r="L37" s="8">
        <v>0.4</v>
      </c>
      <c r="M37" s="8">
        <v>0.4</v>
      </c>
      <c r="N37" s="8">
        <v>0.2</v>
      </c>
      <c r="O37" s="8"/>
      <c r="P37" s="8"/>
      <c r="Q37" s="8"/>
      <c r="R37" s="8"/>
      <c r="S37" s="8"/>
      <c r="T37" s="8">
        <f t="shared" si="0"/>
        <v>1</v>
      </c>
    </row>
    <row r="38" spans="1:20" x14ac:dyDescent="0.3">
      <c r="A38" s="16" t="s">
        <v>23</v>
      </c>
      <c r="B38" s="17" t="s">
        <v>49</v>
      </c>
      <c r="C38" s="17"/>
      <c r="D38" s="17"/>
      <c r="E38" s="17"/>
      <c r="F38" s="17"/>
      <c r="G38" s="18">
        <v>13590.34</v>
      </c>
      <c r="H38" s="18"/>
      <c r="I38" s="19">
        <f t="shared" ref="I38" si="13">G38/$G$70</f>
        <v>1.3293266597783378E-2</v>
      </c>
      <c r="J38" s="6"/>
      <c r="K38" s="6"/>
      <c r="L38" s="6"/>
      <c r="M38" s="5">
        <f>M39*$G$38</f>
        <v>4077.1019999999999</v>
      </c>
      <c r="N38" s="5">
        <f>N39*$G$38</f>
        <v>5436.1360000000004</v>
      </c>
      <c r="O38" s="5">
        <f>O39*$G$38</f>
        <v>4077.1019999999999</v>
      </c>
      <c r="P38" s="6"/>
      <c r="Q38" s="6"/>
      <c r="R38" s="6"/>
      <c r="S38" s="6"/>
      <c r="T38" s="6">
        <f t="shared" si="0"/>
        <v>13590.34</v>
      </c>
    </row>
    <row r="39" spans="1:20" x14ac:dyDescent="0.3">
      <c r="A39" s="15"/>
      <c r="B39" s="17"/>
      <c r="C39" s="17"/>
      <c r="D39" s="17"/>
      <c r="E39" s="17"/>
      <c r="F39" s="17"/>
      <c r="G39" s="18"/>
      <c r="H39" s="18"/>
      <c r="I39" s="19"/>
      <c r="J39" s="8"/>
      <c r="K39" s="8"/>
      <c r="L39" s="8"/>
      <c r="M39" s="8">
        <v>0.3</v>
      </c>
      <c r="N39" s="8">
        <v>0.4</v>
      </c>
      <c r="O39" s="8">
        <v>0.3</v>
      </c>
      <c r="P39" s="8"/>
      <c r="Q39" s="8"/>
      <c r="R39" s="8"/>
      <c r="S39" s="8"/>
      <c r="T39" s="8">
        <f t="shared" si="0"/>
        <v>1</v>
      </c>
    </row>
    <row r="40" spans="1:20" x14ac:dyDescent="0.3">
      <c r="A40" s="16" t="s">
        <v>24</v>
      </c>
      <c r="B40" s="17" t="s">
        <v>50</v>
      </c>
      <c r="C40" s="17"/>
      <c r="D40" s="17"/>
      <c r="E40" s="17"/>
      <c r="F40" s="17"/>
      <c r="G40" s="18">
        <v>186708.5</v>
      </c>
      <c r="H40" s="18"/>
      <c r="I40" s="19">
        <f t="shared" ref="I40" si="14">G40/$G$70</f>
        <v>0.18262720922156753</v>
      </c>
      <c r="J40" s="6"/>
      <c r="K40" s="6"/>
      <c r="L40" s="5">
        <f>L41*$G$40</f>
        <v>37341.700000000004</v>
      </c>
      <c r="M40" s="5">
        <f>M41*$G$40</f>
        <v>37341.700000000004</v>
      </c>
      <c r="N40" s="5">
        <f>N41*$G$40</f>
        <v>18670.850000000002</v>
      </c>
      <c r="O40" s="6"/>
      <c r="P40" s="5">
        <f>P41*$G$40</f>
        <v>56012.549999999996</v>
      </c>
      <c r="Q40" s="5">
        <f>Q41*$G$40</f>
        <v>37341.700000000004</v>
      </c>
      <c r="R40" s="11"/>
      <c r="S40" s="6"/>
      <c r="T40" s="6">
        <f t="shared" si="0"/>
        <v>186708.50000000003</v>
      </c>
    </row>
    <row r="41" spans="1:20" x14ac:dyDescent="0.3">
      <c r="A41" s="15"/>
      <c r="B41" s="17"/>
      <c r="C41" s="17"/>
      <c r="D41" s="17"/>
      <c r="E41" s="17"/>
      <c r="F41" s="17"/>
      <c r="G41" s="18"/>
      <c r="H41" s="18"/>
      <c r="I41" s="19"/>
      <c r="J41" s="8"/>
      <c r="K41" s="8"/>
      <c r="L41" s="8">
        <v>0.2</v>
      </c>
      <c r="M41" s="8">
        <v>0.2</v>
      </c>
      <c r="N41" s="8">
        <v>0.1</v>
      </c>
      <c r="O41" s="8"/>
      <c r="P41" s="8">
        <v>0.3</v>
      </c>
      <c r="Q41" s="8">
        <v>0.2</v>
      </c>
      <c r="R41" s="8"/>
      <c r="S41" s="8"/>
      <c r="T41" s="8">
        <f t="shared" si="0"/>
        <v>1</v>
      </c>
    </row>
    <row r="42" spans="1:20" x14ac:dyDescent="0.3">
      <c r="A42" s="16" t="s">
        <v>25</v>
      </c>
      <c r="B42" s="17" t="s">
        <v>51</v>
      </c>
      <c r="C42" s="17"/>
      <c r="D42" s="17"/>
      <c r="E42" s="17"/>
      <c r="F42" s="17"/>
      <c r="G42" s="18">
        <v>127089.82</v>
      </c>
      <c r="H42" s="18"/>
      <c r="I42" s="19">
        <f t="shared" ref="I42" si="15">G42/$G$70</f>
        <v>0.12431174342395422</v>
      </c>
      <c r="J42" s="6"/>
      <c r="K42" s="6"/>
      <c r="L42" s="6"/>
      <c r="M42" s="5">
        <f>M43*$G$42</f>
        <v>12708.982000000002</v>
      </c>
      <c r="N42" s="5">
        <f>N43*$G$42</f>
        <v>50835.928000000007</v>
      </c>
      <c r="O42" s="5">
        <f>O43*$G$42</f>
        <v>50835.928000000007</v>
      </c>
      <c r="P42" s="6"/>
      <c r="Q42" s="11"/>
      <c r="R42" s="5">
        <f>R43*$G$42</f>
        <v>12708.982000000002</v>
      </c>
      <c r="S42" s="6"/>
      <c r="T42" s="6">
        <f t="shared" si="0"/>
        <v>127089.82000000002</v>
      </c>
    </row>
    <row r="43" spans="1:20" x14ac:dyDescent="0.3">
      <c r="A43" s="15"/>
      <c r="B43" s="17"/>
      <c r="C43" s="17"/>
      <c r="D43" s="17"/>
      <c r="E43" s="17"/>
      <c r="F43" s="17"/>
      <c r="G43" s="18"/>
      <c r="H43" s="18"/>
      <c r="I43" s="19"/>
      <c r="J43" s="8"/>
      <c r="K43" s="8"/>
      <c r="L43" s="8"/>
      <c r="M43" s="8">
        <v>0.1</v>
      </c>
      <c r="N43" s="8">
        <v>0.4</v>
      </c>
      <c r="O43" s="8">
        <v>0.4</v>
      </c>
      <c r="P43" s="8"/>
      <c r="Q43" s="8"/>
      <c r="R43" s="8">
        <v>0.1</v>
      </c>
      <c r="S43" s="8"/>
      <c r="T43" s="8">
        <f t="shared" si="0"/>
        <v>1</v>
      </c>
    </row>
    <row r="44" spans="1:20" x14ac:dyDescent="0.3">
      <c r="A44" s="16" t="s">
        <v>26</v>
      </c>
      <c r="B44" s="17" t="s">
        <v>52</v>
      </c>
      <c r="C44" s="17"/>
      <c r="D44" s="17"/>
      <c r="E44" s="17"/>
      <c r="F44" s="17"/>
      <c r="G44" s="18">
        <v>32115.96</v>
      </c>
      <c r="H44" s="18"/>
      <c r="I44" s="19">
        <f t="shared" ref="I44" si="16">G44/$G$70</f>
        <v>3.1413932125594138E-2</v>
      </c>
      <c r="J44" s="6"/>
      <c r="K44" s="6"/>
      <c r="L44" s="6"/>
      <c r="M44" s="6"/>
      <c r="N44" s="5">
        <f>N45*$G$44</f>
        <v>6423.192</v>
      </c>
      <c r="O44" s="5">
        <f>O45*$G$44</f>
        <v>12846.384</v>
      </c>
      <c r="P44" s="6"/>
      <c r="Q44" s="5">
        <f>Q45*$G$44</f>
        <v>9634.7879999999986</v>
      </c>
      <c r="R44" s="5">
        <f>R45*$G$44</f>
        <v>3211.596</v>
      </c>
      <c r="S44" s="11"/>
      <c r="T44" s="6">
        <f t="shared" si="0"/>
        <v>32115.960000000003</v>
      </c>
    </row>
    <row r="45" spans="1:20" x14ac:dyDescent="0.3">
      <c r="A45" s="15"/>
      <c r="B45" s="17"/>
      <c r="C45" s="17"/>
      <c r="D45" s="17"/>
      <c r="E45" s="17"/>
      <c r="F45" s="17"/>
      <c r="G45" s="18"/>
      <c r="H45" s="18"/>
      <c r="I45" s="19"/>
      <c r="J45" s="8"/>
      <c r="K45" s="8"/>
      <c r="L45" s="8"/>
      <c r="M45" s="8"/>
      <c r="N45" s="8">
        <v>0.2</v>
      </c>
      <c r="O45" s="8">
        <v>0.4</v>
      </c>
      <c r="P45" s="8"/>
      <c r="Q45" s="8">
        <v>0.3</v>
      </c>
      <c r="R45" s="8">
        <v>0.1</v>
      </c>
      <c r="S45" s="8"/>
      <c r="T45" s="8">
        <f t="shared" si="0"/>
        <v>1.0000000000000002</v>
      </c>
    </row>
    <row r="46" spans="1:20" x14ac:dyDescent="0.3">
      <c r="A46" s="16" t="s">
        <v>27</v>
      </c>
      <c r="B46" s="17" t="s">
        <v>53</v>
      </c>
      <c r="C46" s="17"/>
      <c r="D46" s="17"/>
      <c r="E46" s="17"/>
      <c r="F46" s="17"/>
      <c r="G46" s="18">
        <v>65555.320000000007</v>
      </c>
      <c r="H46" s="18"/>
      <c r="I46" s="19">
        <f t="shared" ref="I46" si="17">G46/$G$70</f>
        <v>6.4122335840236577E-2</v>
      </c>
      <c r="J46" s="6"/>
      <c r="K46" s="6"/>
      <c r="L46" s="6"/>
      <c r="M46" s="6"/>
      <c r="N46" s="6"/>
      <c r="O46" s="6"/>
      <c r="P46" s="5">
        <f>P47*$G$46</f>
        <v>32777.660000000003</v>
      </c>
      <c r="Q46" s="5">
        <f>Q47*$G$46</f>
        <v>16388.830000000002</v>
      </c>
      <c r="R46" s="5">
        <f>R47*$G$46</f>
        <v>16388.830000000002</v>
      </c>
      <c r="S46" s="6"/>
      <c r="T46" s="6">
        <f t="shared" si="0"/>
        <v>65555.320000000007</v>
      </c>
    </row>
    <row r="47" spans="1:20" x14ac:dyDescent="0.3">
      <c r="A47" s="15"/>
      <c r="B47" s="17"/>
      <c r="C47" s="17"/>
      <c r="D47" s="17"/>
      <c r="E47" s="17"/>
      <c r="F47" s="17"/>
      <c r="G47" s="18"/>
      <c r="H47" s="18"/>
      <c r="I47" s="19"/>
      <c r="J47" s="8"/>
      <c r="K47" s="8"/>
      <c r="L47" s="8"/>
      <c r="M47" s="8"/>
      <c r="N47" s="8"/>
      <c r="O47" s="8"/>
      <c r="P47" s="8">
        <v>0.5</v>
      </c>
      <c r="Q47" s="8">
        <v>0.25</v>
      </c>
      <c r="R47" s="8">
        <v>0.25</v>
      </c>
      <c r="S47" s="8"/>
      <c r="T47" s="8">
        <f t="shared" si="0"/>
        <v>1</v>
      </c>
    </row>
    <row r="48" spans="1:20" x14ac:dyDescent="0.3">
      <c r="A48" s="16" t="s">
        <v>28</v>
      </c>
      <c r="B48" s="17" t="s">
        <v>54</v>
      </c>
      <c r="C48" s="17"/>
      <c r="D48" s="17"/>
      <c r="E48" s="17"/>
      <c r="F48" s="17"/>
      <c r="G48" s="18">
        <v>55747.67</v>
      </c>
      <c r="H48" s="18"/>
      <c r="I48" s="19">
        <f t="shared" ref="I48" si="18">G48/$G$70</f>
        <v>5.4529072820492387E-2</v>
      </c>
      <c r="J48" s="6"/>
      <c r="K48" s="6"/>
      <c r="L48" s="6"/>
      <c r="M48" s="6"/>
      <c r="N48" s="6"/>
      <c r="O48" s="6"/>
      <c r="P48" s="6"/>
      <c r="Q48" s="5">
        <f>Q49*$G$48</f>
        <v>33448.601999999999</v>
      </c>
      <c r="R48" s="5">
        <f>R49*$G$48</f>
        <v>11149.534</v>
      </c>
      <c r="S48" s="5">
        <f>S49*$G$48</f>
        <v>11149.534</v>
      </c>
      <c r="T48" s="6">
        <f t="shared" si="0"/>
        <v>55747.67</v>
      </c>
    </row>
    <row r="49" spans="1:20" x14ac:dyDescent="0.3">
      <c r="A49" s="15"/>
      <c r="B49" s="17"/>
      <c r="C49" s="17"/>
      <c r="D49" s="17"/>
      <c r="E49" s="17"/>
      <c r="F49" s="17"/>
      <c r="G49" s="18"/>
      <c r="H49" s="18"/>
      <c r="I49" s="19"/>
      <c r="J49" s="8"/>
      <c r="K49" s="8"/>
      <c r="L49" s="8"/>
      <c r="M49" s="8"/>
      <c r="N49" s="8"/>
      <c r="O49" s="8"/>
      <c r="P49" s="8"/>
      <c r="Q49" s="8">
        <v>0.6</v>
      </c>
      <c r="R49" s="8">
        <v>0.2</v>
      </c>
      <c r="S49" s="8">
        <v>0.2</v>
      </c>
      <c r="T49" s="8">
        <f t="shared" si="0"/>
        <v>1</v>
      </c>
    </row>
    <row r="50" spans="1:20" x14ac:dyDescent="0.3">
      <c r="A50" s="16" t="s">
        <v>29</v>
      </c>
      <c r="B50" s="17" t="s">
        <v>55</v>
      </c>
      <c r="C50" s="17"/>
      <c r="D50" s="17"/>
      <c r="E50" s="17"/>
      <c r="F50" s="17"/>
      <c r="G50" s="18">
        <v>32013.3</v>
      </c>
      <c r="H50" s="18"/>
      <c r="I50" s="19">
        <f t="shared" ref="I50" si="19">G50/$G$70</f>
        <v>3.1313516186851735E-2</v>
      </c>
      <c r="J50" s="6"/>
      <c r="K50" s="6"/>
      <c r="L50" s="6"/>
      <c r="M50" s="5">
        <f>M51*$G$50</f>
        <v>12805.32</v>
      </c>
      <c r="N50" s="6"/>
      <c r="O50" s="5">
        <f>O51*$G$50</f>
        <v>12805.32</v>
      </c>
      <c r="P50" s="5">
        <f>P51*$G$50</f>
        <v>6402.66</v>
      </c>
      <c r="Q50" s="6"/>
      <c r="R50" s="6"/>
      <c r="S50" s="6"/>
      <c r="T50" s="6">
        <f t="shared" si="0"/>
        <v>32013.3</v>
      </c>
    </row>
    <row r="51" spans="1:20" x14ac:dyDescent="0.3">
      <c r="A51" s="15"/>
      <c r="B51" s="17"/>
      <c r="C51" s="17"/>
      <c r="D51" s="17"/>
      <c r="E51" s="17"/>
      <c r="F51" s="17"/>
      <c r="G51" s="18"/>
      <c r="H51" s="18"/>
      <c r="I51" s="19"/>
      <c r="J51" s="8"/>
      <c r="K51" s="8"/>
      <c r="L51" s="8"/>
      <c r="M51" s="8">
        <v>0.4</v>
      </c>
      <c r="N51" s="8"/>
      <c r="O51" s="8">
        <v>0.4</v>
      </c>
      <c r="P51" s="8">
        <v>0.2</v>
      </c>
      <c r="Q51" s="8"/>
      <c r="R51" s="8"/>
      <c r="S51" s="8"/>
      <c r="T51" s="8">
        <f t="shared" si="0"/>
        <v>1</v>
      </c>
    </row>
    <row r="52" spans="1:20" x14ac:dyDescent="0.3">
      <c r="A52" s="16" t="s">
        <v>30</v>
      </c>
      <c r="B52" s="17" t="s">
        <v>56</v>
      </c>
      <c r="C52" s="17"/>
      <c r="D52" s="17"/>
      <c r="E52" s="17"/>
      <c r="F52" s="17"/>
      <c r="G52" s="18">
        <v>49988.69</v>
      </c>
      <c r="H52" s="18"/>
      <c r="I52" s="19">
        <f t="shared" ref="I52" si="20">G52/$G$70</f>
        <v>4.889597927969043E-2</v>
      </c>
      <c r="J52" s="6"/>
      <c r="K52" s="6"/>
      <c r="L52" s="6"/>
      <c r="M52" s="6"/>
      <c r="N52" s="6"/>
      <c r="O52" s="6"/>
      <c r="P52" s="6"/>
      <c r="Q52" s="5">
        <f>Q53*$G$52</f>
        <v>19995.476000000002</v>
      </c>
      <c r="R52" s="5">
        <f>R53*$G$52</f>
        <v>19995.476000000002</v>
      </c>
      <c r="S52" s="5">
        <f>S53*$G$52</f>
        <v>9997.7380000000012</v>
      </c>
      <c r="T52" s="6">
        <f t="shared" si="0"/>
        <v>49988.69</v>
      </c>
    </row>
    <row r="53" spans="1:20" x14ac:dyDescent="0.3">
      <c r="A53" s="15"/>
      <c r="B53" s="17"/>
      <c r="C53" s="17"/>
      <c r="D53" s="17"/>
      <c r="E53" s="17"/>
      <c r="F53" s="17"/>
      <c r="G53" s="18"/>
      <c r="H53" s="18"/>
      <c r="I53" s="19"/>
      <c r="J53" s="8"/>
      <c r="K53" s="8"/>
      <c r="L53" s="8"/>
      <c r="M53" s="8"/>
      <c r="N53" s="8"/>
      <c r="O53" s="8"/>
      <c r="P53" s="8"/>
      <c r="Q53" s="8">
        <v>0.4</v>
      </c>
      <c r="R53" s="8">
        <v>0.4</v>
      </c>
      <c r="S53" s="8">
        <v>0.2</v>
      </c>
      <c r="T53" s="8">
        <f t="shared" si="0"/>
        <v>1</v>
      </c>
    </row>
    <row r="54" spans="1:20" x14ac:dyDescent="0.3">
      <c r="A54" s="16" t="s">
        <v>31</v>
      </c>
      <c r="B54" s="17" t="s">
        <v>57</v>
      </c>
      <c r="C54" s="17"/>
      <c r="D54" s="17"/>
      <c r="E54" s="17"/>
      <c r="F54" s="17"/>
      <c r="G54" s="18">
        <v>23479.94</v>
      </c>
      <c r="H54" s="18"/>
      <c r="I54" s="19">
        <f t="shared" ref="I54" si="21">G54/$G$70</f>
        <v>2.2966688259451775E-2</v>
      </c>
      <c r="J54" s="6"/>
      <c r="K54" s="6"/>
      <c r="L54" s="6"/>
      <c r="M54" s="6"/>
      <c r="N54" s="6"/>
      <c r="O54" s="6"/>
      <c r="P54" s="6"/>
      <c r="Q54" s="5">
        <f>Q55*$G$54</f>
        <v>9391.9760000000006</v>
      </c>
      <c r="R54" s="5">
        <f>R55*$G$54</f>
        <v>9391.9760000000006</v>
      </c>
      <c r="S54" s="5">
        <f>S55*$G$54</f>
        <v>4695.9880000000003</v>
      </c>
      <c r="T54" s="6">
        <f t="shared" si="0"/>
        <v>23479.940000000002</v>
      </c>
    </row>
    <row r="55" spans="1:20" x14ac:dyDescent="0.3">
      <c r="A55" s="15"/>
      <c r="B55" s="17"/>
      <c r="C55" s="17"/>
      <c r="D55" s="17"/>
      <c r="E55" s="17"/>
      <c r="F55" s="17"/>
      <c r="G55" s="18"/>
      <c r="H55" s="18"/>
      <c r="I55" s="19"/>
      <c r="J55" s="8"/>
      <c r="K55" s="8"/>
      <c r="L55" s="8"/>
      <c r="M55" s="8"/>
      <c r="N55" s="8"/>
      <c r="O55" s="8"/>
      <c r="P55" s="8"/>
      <c r="Q55" s="8">
        <v>0.4</v>
      </c>
      <c r="R55" s="8">
        <v>0.4</v>
      </c>
      <c r="S55" s="8">
        <v>0.2</v>
      </c>
      <c r="T55" s="8">
        <f t="shared" si="0"/>
        <v>1</v>
      </c>
    </row>
    <row r="56" spans="1:20" x14ac:dyDescent="0.3">
      <c r="A56" s="16" t="s">
        <v>33</v>
      </c>
      <c r="B56" s="17" t="s">
        <v>58</v>
      </c>
      <c r="C56" s="17"/>
      <c r="D56" s="17"/>
      <c r="E56" s="17"/>
      <c r="F56" s="17"/>
      <c r="G56" s="18">
        <v>6356.64</v>
      </c>
      <c r="H56" s="18"/>
      <c r="I56" s="19">
        <f t="shared" ref="I56" si="22">G56/$G$70</f>
        <v>6.2176891958651316E-3</v>
      </c>
      <c r="J56" s="6"/>
      <c r="K56" s="6"/>
      <c r="L56" s="6"/>
      <c r="M56" s="6"/>
      <c r="N56" s="6"/>
      <c r="O56" s="6"/>
      <c r="P56" s="6"/>
      <c r="Q56" s="5">
        <f>Q57*$G$56</f>
        <v>4449.6480000000001</v>
      </c>
      <c r="R56" s="5">
        <f>R57*$G$56</f>
        <v>1271.3280000000002</v>
      </c>
      <c r="S56" s="5">
        <f>S57*$G$56</f>
        <v>635.6640000000001</v>
      </c>
      <c r="T56" s="6">
        <f t="shared" si="0"/>
        <v>6356.64</v>
      </c>
    </row>
    <row r="57" spans="1:20" x14ac:dyDescent="0.3">
      <c r="A57" s="15"/>
      <c r="B57" s="17"/>
      <c r="C57" s="17"/>
      <c r="D57" s="17"/>
      <c r="E57" s="17"/>
      <c r="F57" s="17"/>
      <c r="G57" s="18"/>
      <c r="H57" s="18"/>
      <c r="I57" s="19"/>
      <c r="J57" s="8"/>
      <c r="K57" s="8"/>
      <c r="L57" s="8"/>
      <c r="M57" s="8"/>
      <c r="N57" s="8"/>
      <c r="O57" s="8"/>
      <c r="P57" s="8"/>
      <c r="Q57" s="8">
        <v>0.7</v>
      </c>
      <c r="R57" s="8">
        <v>0.2</v>
      </c>
      <c r="S57" s="8">
        <v>0.1</v>
      </c>
      <c r="T57" s="8">
        <f t="shared" si="0"/>
        <v>0.99999999999999989</v>
      </c>
    </row>
    <row r="58" spans="1:20" x14ac:dyDescent="0.3">
      <c r="A58" s="16" t="s">
        <v>34</v>
      </c>
      <c r="B58" s="17" t="s">
        <v>59</v>
      </c>
      <c r="C58" s="17"/>
      <c r="D58" s="17"/>
      <c r="E58" s="17"/>
      <c r="F58" s="17"/>
      <c r="G58" s="18">
        <v>26497.85</v>
      </c>
      <c r="H58" s="18"/>
      <c r="I58" s="19">
        <f t="shared" ref="I58" si="23">G58/$G$70</f>
        <v>2.5918629285071181E-2</v>
      </c>
      <c r="J58" s="5">
        <f>J59*$G$58</f>
        <v>3974.6774999999998</v>
      </c>
      <c r="K58" s="6"/>
      <c r="L58" s="5">
        <f>L59*$G$58</f>
        <v>10599.14</v>
      </c>
      <c r="M58" s="5">
        <f>M59*$G$58</f>
        <v>7949.3549999999996</v>
      </c>
      <c r="N58" s="11"/>
      <c r="O58" s="6"/>
      <c r="P58" s="6"/>
      <c r="Q58" s="6"/>
      <c r="R58" s="5">
        <f>R59*$G$58</f>
        <v>3974.6774999999998</v>
      </c>
      <c r="S58" s="6"/>
      <c r="T58" s="6">
        <f t="shared" si="0"/>
        <v>26497.85</v>
      </c>
    </row>
    <row r="59" spans="1:20" x14ac:dyDescent="0.3">
      <c r="A59" s="15"/>
      <c r="B59" s="17"/>
      <c r="C59" s="17"/>
      <c r="D59" s="17"/>
      <c r="E59" s="17"/>
      <c r="F59" s="17"/>
      <c r="G59" s="18"/>
      <c r="H59" s="18"/>
      <c r="I59" s="19"/>
      <c r="J59" s="8">
        <v>0.15</v>
      </c>
      <c r="K59" s="8"/>
      <c r="L59" s="8">
        <v>0.4</v>
      </c>
      <c r="M59" s="8">
        <v>0.3</v>
      </c>
      <c r="N59" s="8"/>
      <c r="O59" s="8"/>
      <c r="P59" s="8"/>
      <c r="Q59" s="8"/>
      <c r="R59" s="8">
        <v>0.15</v>
      </c>
      <c r="S59" s="8"/>
      <c r="T59" s="8">
        <f t="shared" si="0"/>
        <v>1</v>
      </c>
    </row>
    <row r="60" spans="1:20" x14ac:dyDescent="0.3">
      <c r="A60" s="16" t="s">
        <v>35</v>
      </c>
      <c r="B60" s="17" t="s">
        <v>60</v>
      </c>
      <c r="C60" s="17"/>
      <c r="D60" s="17"/>
      <c r="E60" s="17"/>
      <c r="F60" s="17"/>
      <c r="G60" s="18">
        <v>2009.34</v>
      </c>
      <c r="H60" s="18"/>
      <c r="I60" s="19">
        <f t="shared" ref="I60" si="24">G60/$G$70</f>
        <v>1.9654175175595353E-3</v>
      </c>
      <c r="J60" s="6"/>
      <c r="K60" s="6"/>
      <c r="L60" s="6"/>
      <c r="M60" s="5">
        <f>M61*$G$60</f>
        <v>602.80199999999991</v>
      </c>
      <c r="N60" s="6"/>
      <c r="O60" s="5">
        <f>O61*$G$60</f>
        <v>1406.5379999999998</v>
      </c>
      <c r="P60" s="6"/>
      <c r="Q60" s="6"/>
      <c r="R60" s="6"/>
      <c r="S60" s="6"/>
      <c r="T60" s="6">
        <f t="shared" si="0"/>
        <v>2009.3399999999997</v>
      </c>
    </row>
    <row r="61" spans="1:20" x14ac:dyDescent="0.3">
      <c r="A61" s="15"/>
      <c r="B61" s="17"/>
      <c r="C61" s="17"/>
      <c r="D61" s="17"/>
      <c r="E61" s="17"/>
      <c r="F61" s="17"/>
      <c r="G61" s="18"/>
      <c r="H61" s="18"/>
      <c r="I61" s="19"/>
      <c r="J61" s="8"/>
      <c r="K61" s="8"/>
      <c r="L61" s="8"/>
      <c r="M61" s="8">
        <v>0.3</v>
      </c>
      <c r="N61" s="8"/>
      <c r="O61" s="8">
        <v>0.7</v>
      </c>
      <c r="P61" s="8"/>
      <c r="Q61" s="8"/>
      <c r="R61" s="8"/>
      <c r="S61" s="8"/>
      <c r="T61" s="8">
        <f t="shared" si="0"/>
        <v>1</v>
      </c>
    </row>
    <row r="62" spans="1:20" x14ac:dyDescent="0.3">
      <c r="A62" s="16" t="s">
        <v>36</v>
      </c>
      <c r="B62" s="17" t="s">
        <v>61</v>
      </c>
      <c r="C62" s="17"/>
      <c r="D62" s="17"/>
      <c r="E62" s="17"/>
      <c r="F62" s="17"/>
      <c r="G62" s="18">
        <v>1368</v>
      </c>
      <c r="H62" s="18"/>
      <c r="I62" s="19">
        <f t="shared" ref="I62" si="25">G62/$G$70</f>
        <v>1.3380966705592106E-3</v>
      </c>
      <c r="J62" s="6"/>
      <c r="K62" s="6"/>
      <c r="L62" s="6"/>
      <c r="M62" s="6"/>
      <c r="N62" s="5">
        <f>N63*G62</f>
        <v>1368</v>
      </c>
      <c r="O62" s="6"/>
      <c r="P62" s="6"/>
      <c r="Q62" s="6"/>
      <c r="R62" s="6"/>
      <c r="S62" s="6"/>
      <c r="T62" s="6">
        <f t="shared" si="0"/>
        <v>1368</v>
      </c>
    </row>
    <row r="63" spans="1:20" x14ac:dyDescent="0.3">
      <c r="A63" s="15"/>
      <c r="B63" s="17"/>
      <c r="C63" s="17"/>
      <c r="D63" s="17"/>
      <c r="E63" s="17"/>
      <c r="F63" s="17"/>
      <c r="G63" s="18"/>
      <c r="H63" s="18"/>
      <c r="I63" s="19"/>
      <c r="J63" s="8"/>
      <c r="K63" s="8"/>
      <c r="L63" s="8"/>
      <c r="M63" s="8"/>
      <c r="N63" s="8">
        <v>1</v>
      </c>
      <c r="O63" s="8"/>
      <c r="P63" s="8"/>
      <c r="Q63" s="8"/>
      <c r="R63" s="8"/>
      <c r="S63" s="8"/>
      <c r="T63" s="8">
        <f t="shared" si="0"/>
        <v>1</v>
      </c>
    </row>
    <row r="64" spans="1:20" x14ac:dyDescent="0.3">
      <c r="A64" s="16" t="s">
        <v>37</v>
      </c>
      <c r="B64" s="17" t="s">
        <v>62</v>
      </c>
      <c r="C64" s="17"/>
      <c r="D64" s="17"/>
      <c r="E64" s="17"/>
      <c r="F64" s="17"/>
      <c r="G64" s="18">
        <v>22251.5</v>
      </c>
      <c r="H64" s="18"/>
      <c r="I64" s="19">
        <f t="shared" ref="I64" si="26">G64/$G$70</f>
        <v>2.1765100924669791E-2</v>
      </c>
      <c r="J64" s="5">
        <f>J65*$G$64</f>
        <v>2225.15</v>
      </c>
      <c r="K64" s="6"/>
      <c r="L64" s="6"/>
      <c r="M64" s="5">
        <f>M65*$G$64</f>
        <v>6675.45</v>
      </c>
      <c r="N64" s="5">
        <f>N65*$G$64</f>
        <v>8900.6</v>
      </c>
      <c r="O64" s="5">
        <f>O65*$G$64</f>
        <v>4450.3</v>
      </c>
      <c r="P64" s="6"/>
      <c r="Q64" s="6"/>
      <c r="R64" s="6"/>
      <c r="S64" s="6"/>
      <c r="T64" s="6">
        <f t="shared" si="0"/>
        <v>22251.5</v>
      </c>
    </row>
    <row r="65" spans="1:20" x14ac:dyDescent="0.3">
      <c r="A65" s="15"/>
      <c r="B65" s="17"/>
      <c r="C65" s="17"/>
      <c r="D65" s="17"/>
      <c r="E65" s="17"/>
      <c r="F65" s="17"/>
      <c r="G65" s="18"/>
      <c r="H65" s="18"/>
      <c r="I65" s="19"/>
      <c r="J65" s="8">
        <v>0.1</v>
      </c>
      <c r="K65" s="8"/>
      <c r="L65" s="8"/>
      <c r="M65" s="8">
        <v>0.3</v>
      </c>
      <c r="N65" s="8">
        <v>0.4</v>
      </c>
      <c r="O65" s="8">
        <v>0.2</v>
      </c>
      <c r="P65" s="8"/>
      <c r="Q65" s="8"/>
      <c r="R65" s="8"/>
      <c r="S65" s="8"/>
      <c r="T65" s="8">
        <f t="shared" si="0"/>
        <v>1</v>
      </c>
    </row>
    <row r="66" spans="1:20" x14ac:dyDescent="0.3">
      <c r="A66" s="16" t="s">
        <v>38</v>
      </c>
      <c r="B66" s="17" t="s">
        <v>63</v>
      </c>
      <c r="C66" s="17"/>
      <c r="D66" s="17"/>
      <c r="E66" s="17"/>
      <c r="F66" s="17"/>
      <c r="G66" s="18">
        <v>10822.14</v>
      </c>
      <c r="H66" s="18"/>
      <c r="I66" s="19">
        <f t="shared" ref="I66" si="27">G66/$G$70</f>
        <v>1.0585577121583081E-2</v>
      </c>
      <c r="J66" s="5">
        <f>J67*$G$66</f>
        <v>1082.2139999999999</v>
      </c>
      <c r="K66" s="6"/>
      <c r="L66" s="6"/>
      <c r="M66" s="5">
        <f>M67*$G$66</f>
        <v>3246.6419999999998</v>
      </c>
      <c r="N66" s="5">
        <f>N67*$G$66</f>
        <v>4328.8559999999998</v>
      </c>
      <c r="O66" s="5">
        <f>O67*$G$66</f>
        <v>2164.4279999999999</v>
      </c>
      <c r="P66" s="6"/>
      <c r="Q66" s="6"/>
      <c r="R66" s="6"/>
      <c r="S66" s="6"/>
      <c r="T66" s="6">
        <f t="shared" si="0"/>
        <v>10822.14</v>
      </c>
    </row>
    <row r="67" spans="1:20" x14ac:dyDescent="0.3">
      <c r="A67" s="15"/>
      <c r="B67" s="17"/>
      <c r="C67" s="17"/>
      <c r="D67" s="17"/>
      <c r="E67" s="17"/>
      <c r="F67" s="17"/>
      <c r="G67" s="18"/>
      <c r="H67" s="18"/>
      <c r="I67" s="19"/>
      <c r="J67" s="8">
        <v>0.1</v>
      </c>
      <c r="K67" s="8"/>
      <c r="L67" s="8"/>
      <c r="M67" s="8">
        <v>0.3</v>
      </c>
      <c r="N67" s="8">
        <v>0.4</v>
      </c>
      <c r="O67" s="8">
        <v>0.2</v>
      </c>
      <c r="P67" s="8"/>
      <c r="Q67" s="8"/>
      <c r="R67" s="8"/>
      <c r="S67" s="8"/>
      <c r="T67" s="8">
        <f t="shared" si="0"/>
        <v>1</v>
      </c>
    </row>
    <row r="68" spans="1:20" x14ac:dyDescent="0.3">
      <c r="A68" s="16" t="s">
        <v>39</v>
      </c>
      <c r="B68" s="17" t="s">
        <v>64</v>
      </c>
      <c r="C68" s="17"/>
      <c r="D68" s="17"/>
      <c r="E68" s="17"/>
      <c r="F68" s="17"/>
      <c r="G68" s="18">
        <v>4845</v>
      </c>
      <c r="H68" s="18"/>
      <c r="I68" s="19">
        <f t="shared" ref="I68" si="28">G68/$G$70</f>
        <v>4.7390923748972039E-3</v>
      </c>
      <c r="J68" s="6"/>
      <c r="K68" s="6"/>
      <c r="L68" s="6"/>
      <c r="M68" s="6"/>
      <c r="N68" s="6"/>
      <c r="O68" s="6"/>
      <c r="P68" s="6"/>
      <c r="Q68" s="6"/>
      <c r="R68" s="6"/>
      <c r="S68" s="5">
        <f>S69*G68</f>
        <v>4845</v>
      </c>
      <c r="T68" s="6">
        <f t="shared" si="0"/>
        <v>4845</v>
      </c>
    </row>
    <row r="69" spans="1:20" x14ac:dyDescent="0.3">
      <c r="A69" s="15"/>
      <c r="B69" s="17"/>
      <c r="C69" s="17"/>
      <c r="D69" s="17"/>
      <c r="E69" s="17"/>
      <c r="F69" s="17"/>
      <c r="G69" s="18"/>
      <c r="H69" s="18"/>
      <c r="I69" s="19"/>
      <c r="J69" s="8"/>
      <c r="K69" s="8"/>
      <c r="L69" s="8"/>
      <c r="M69" s="8"/>
      <c r="N69" s="8"/>
      <c r="O69" s="8"/>
      <c r="P69" s="8"/>
      <c r="Q69" s="8"/>
      <c r="R69" s="8"/>
      <c r="S69" s="8">
        <v>1</v>
      </c>
      <c r="T69" s="8">
        <f t="shared" si="0"/>
        <v>1</v>
      </c>
    </row>
    <row r="70" spans="1:20" x14ac:dyDescent="0.3">
      <c r="A70" s="22" t="s">
        <v>65</v>
      </c>
      <c r="B70" s="22"/>
      <c r="C70" s="22"/>
      <c r="D70" s="22"/>
      <c r="E70" s="22"/>
      <c r="F70" s="22"/>
      <c r="G70" s="32">
        <f>SUM(G16:H69)</f>
        <v>1022347.6600000001</v>
      </c>
      <c r="H70" s="22"/>
      <c r="I70" s="8">
        <f>SUM(I16:I69)</f>
        <v>1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35">
        <f>T16+T18+T20+T22+T24+T26+T28+T30+T32+T34+T36+T38+T40+T42+T44+T46+T48+T50+T52+T54+T56+T58+T60+T62+T64+T66+T68</f>
        <v>1022347.6600000001</v>
      </c>
    </row>
    <row r="71" spans="1:20" ht="15" customHeight="1" x14ac:dyDescent="0.3">
      <c r="A71" s="33" t="s">
        <v>66</v>
      </c>
      <c r="B71" s="33"/>
      <c r="C71" s="33"/>
      <c r="D71" s="33"/>
      <c r="E71" s="33"/>
      <c r="F71" s="33"/>
      <c r="G71" s="33"/>
      <c r="H71" s="33"/>
      <c r="I71" s="33"/>
      <c r="J71" s="12">
        <f>J72/$G$70</f>
        <v>0.10626395379043561</v>
      </c>
      <c r="K71" s="12">
        <f t="shared" ref="K71:S71" si="29">K72/$G$70</f>
        <v>0.1152094171174608</v>
      </c>
      <c r="L71" s="12">
        <f t="shared" si="29"/>
        <v>0.11018890090676198</v>
      </c>
      <c r="M71" s="12">
        <f t="shared" si="29"/>
        <v>0.14148641568759496</v>
      </c>
      <c r="N71" s="12">
        <f t="shared" si="29"/>
        <v>0.10935511017846902</v>
      </c>
      <c r="O71" s="12">
        <f t="shared" si="29"/>
        <v>8.6649584545437294E-2</v>
      </c>
      <c r="P71" s="12">
        <f t="shared" si="29"/>
        <v>9.3112033923958878E-2</v>
      </c>
      <c r="Q71" s="12">
        <f t="shared" si="29"/>
        <v>0.1277950985871088</v>
      </c>
      <c r="R71" s="12">
        <f t="shared" si="29"/>
        <v>7.6385365326703036E-2</v>
      </c>
      <c r="S71" s="12">
        <f t="shared" si="29"/>
        <v>3.3554119936069493E-2</v>
      </c>
      <c r="T71" s="36"/>
    </row>
    <row r="72" spans="1:20" ht="15" customHeight="1" x14ac:dyDescent="0.3">
      <c r="A72" s="33" t="s">
        <v>67</v>
      </c>
      <c r="B72" s="33"/>
      <c r="C72" s="33"/>
      <c r="D72" s="33"/>
      <c r="E72" s="33"/>
      <c r="F72" s="33"/>
      <c r="G72" s="33"/>
      <c r="H72" s="33"/>
      <c r="I72" s="33"/>
      <c r="J72" s="13">
        <f>J16+J18+J20+J22+J24+J26+J28+J30+J32+J34+J36+J38+J40+J42+J44+J46+J48+J50+J52+J54+J56+J58+J60+J62+J64+J66+J68</f>
        <v>108638.70449999999</v>
      </c>
      <c r="K72" s="13">
        <f t="shared" ref="K72:S72" si="30">K16+K18+K20+K22+K24+K26+K28+K30+K32+K34+K36+K38+K40+K42+K44+K46+K48+K50+K52+K54+K56+K58+K60+K62+K64+K66+K68</f>
        <v>117784.07800000001</v>
      </c>
      <c r="L72" s="13">
        <f t="shared" si="30"/>
        <v>112651.36500000001</v>
      </c>
      <c r="M72" s="13">
        <f t="shared" si="30"/>
        <v>144648.30600000001</v>
      </c>
      <c r="N72" s="13">
        <f t="shared" si="30"/>
        <v>111798.94100000001</v>
      </c>
      <c r="O72" s="13">
        <f t="shared" si="30"/>
        <v>88586</v>
      </c>
      <c r="P72" s="13">
        <f t="shared" si="30"/>
        <v>95192.87</v>
      </c>
      <c r="Q72" s="13">
        <f t="shared" si="30"/>
        <v>130651.02</v>
      </c>
      <c r="R72" s="13">
        <f t="shared" si="30"/>
        <v>78092.3995</v>
      </c>
      <c r="S72" s="13">
        <f t="shared" si="30"/>
        <v>34303.976000000002</v>
      </c>
      <c r="T72" s="36"/>
    </row>
    <row r="73" spans="1:20" ht="15" customHeight="1" x14ac:dyDescent="0.3">
      <c r="A73" s="33" t="s">
        <v>68</v>
      </c>
      <c r="B73" s="33"/>
      <c r="C73" s="33"/>
      <c r="D73" s="33"/>
      <c r="E73" s="33"/>
      <c r="F73" s="33"/>
      <c r="G73" s="33"/>
      <c r="H73" s="33"/>
      <c r="I73" s="33"/>
      <c r="J73" s="12">
        <f>J71</f>
        <v>0.10626395379043561</v>
      </c>
      <c r="K73" s="12">
        <f>J73+K71</f>
        <v>0.22147337090789643</v>
      </c>
      <c r="L73" s="12">
        <f>K73+L71</f>
        <v>0.3316622718146584</v>
      </c>
      <c r="M73" s="12">
        <f t="shared" ref="M73:R73" si="31">L73+M71</f>
        <v>0.47314868750225336</v>
      </c>
      <c r="N73" s="12">
        <f t="shared" si="31"/>
        <v>0.58250379768072236</v>
      </c>
      <c r="O73" s="12">
        <f>N73+O71</f>
        <v>0.66915338222615961</v>
      </c>
      <c r="P73" s="12">
        <f t="shared" si="31"/>
        <v>0.76226541615011845</v>
      </c>
      <c r="Q73" s="12">
        <f t="shared" si="31"/>
        <v>0.89006051473722725</v>
      </c>
      <c r="R73" s="12">
        <f t="shared" si="31"/>
        <v>0.96644588006393028</v>
      </c>
      <c r="S73" s="12">
        <f>R73+S71</f>
        <v>0.99999999999999978</v>
      </c>
      <c r="T73" s="36"/>
    </row>
    <row r="74" spans="1:20" ht="15.75" customHeight="1" thickBot="1" x14ac:dyDescent="0.35">
      <c r="A74" s="34" t="s">
        <v>69</v>
      </c>
      <c r="B74" s="34"/>
      <c r="C74" s="34"/>
      <c r="D74" s="34"/>
      <c r="E74" s="34"/>
      <c r="F74" s="34"/>
      <c r="G74" s="34"/>
      <c r="H74" s="34"/>
      <c r="I74" s="34"/>
      <c r="J74" s="14">
        <f>J72</f>
        <v>108638.70449999999</v>
      </c>
      <c r="K74" s="14">
        <f>J74+K72</f>
        <v>226422.7825</v>
      </c>
      <c r="L74" s="14">
        <f t="shared" ref="L74:S74" si="32">K74+L72</f>
        <v>339074.14750000002</v>
      </c>
      <c r="M74" s="14">
        <f t="shared" si="32"/>
        <v>483722.45350000006</v>
      </c>
      <c r="N74" s="14">
        <f t="shared" si="32"/>
        <v>595521.39450000005</v>
      </c>
      <c r="O74" s="14">
        <f t="shared" si="32"/>
        <v>684107.39450000005</v>
      </c>
      <c r="P74" s="14">
        <f t="shared" si="32"/>
        <v>779300.26450000005</v>
      </c>
      <c r="Q74" s="14">
        <f t="shared" si="32"/>
        <v>909951.28450000007</v>
      </c>
      <c r="R74" s="14">
        <f t="shared" si="32"/>
        <v>988043.68400000012</v>
      </c>
      <c r="S74" s="14">
        <f t="shared" si="32"/>
        <v>1022347.6600000001</v>
      </c>
      <c r="T74" s="37"/>
    </row>
    <row r="75" spans="1:20" ht="15" customHeight="1" x14ac:dyDescent="0.3">
      <c r="A75" s="24" t="s">
        <v>72</v>
      </c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6"/>
    </row>
    <row r="76" spans="1:20" x14ac:dyDescent="0.3">
      <c r="A76" s="27" t="s">
        <v>74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8"/>
    </row>
    <row r="77" spans="1:20" x14ac:dyDescent="0.3">
      <c r="A77" s="27" t="s">
        <v>70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8"/>
    </row>
    <row r="78" spans="1:20" x14ac:dyDescent="0.3">
      <c r="A78" s="27" t="s">
        <v>75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8"/>
    </row>
    <row r="79" spans="1:20" x14ac:dyDescent="0.3">
      <c r="A79" s="27" t="s">
        <v>71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8"/>
    </row>
    <row r="80" spans="1:20" ht="10.8" thickBot="1" x14ac:dyDescent="0.35">
      <c r="A80" s="29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1"/>
    </row>
  </sheetData>
  <mergeCells count="135">
    <mergeCell ref="A75:T75"/>
    <mergeCell ref="A76:T76"/>
    <mergeCell ref="A77:T77"/>
    <mergeCell ref="A78:T78"/>
    <mergeCell ref="A79:T79"/>
    <mergeCell ref="A80:T80"/>
    <mergeCell ref="A70:F70"/>
    <mergeCell ref="G70:H70"/>
    <mergeCell ref="J70:S70"/>
    <mergeCell ref="A71:I71"/>
    <mergeCell ref="A72:I72"/>
    <mergeCell ref="A73:I73"/>
    <mergeCell ref="A74:I74"/>
    <mergeCell ref="T70:T74"/>
    <mergeCell ref="Z16:AA17"/>
    <mergeCell ref="AB16:AB17"/>
    <mergeCell ref="A18:A19"/>
    <mergeCell ref="B18:F19"/>
    <mergeCell ref="G18:H19"/>
    <mergeCell ref="I18:I19"/>
    <mergeCell ref="T13:T15"/>
    <mergeCell ref="A11:T12"/>
    <mergeCell ref="B9:T9"/>
    <mergeCell ref="B10:I10"/>
    <mergeCell ref="K10:T10"/>
    <mergeCell ref="B16:F17"/>
    <mergeCell ref="G16:H17"/>
    <mergeCell ref="I16:I17"/>
    <mergeCell ref="A16:A17"/>
    <mergeCell ref="A13:A15"/>
    <mergeCell ref="B13:F15"/>
    <mergeCell ref="G13:H15"/>
    <mergeCell ref="I13:I15"/>
    <mergeCell ref="J13:S13"/>
    <mergeCell ref="A24:A25"/>
    <mergeCell ref="B24:F25"/>
    <mergeCell ref="G24:H25"/>
    <mergeCell ref="I24:I25"/>
    <mergeCell ref="A26:A27"/>
    <mergeCell ref="B26:F27"/>
    <mergeCell ref="G26:H27"/>
    <mergeCell ref="I26:I27"/>
    <mergeCell ref="A20:A21"/>
    <mergeCell ref="B20:F21"/>
    <mergeCell ref="G20:H21"/>
    <mergeCell ref="I20:I21"/>
    <mergeCell ref="A22:A23"/>
    <mergeCell ref="B22:F23"/>
    <mergeCell ref="G22:H23"/>
    <mergeCell ref="I22:I23"/>
    <mergeCell ref="A32:A33"/>
    <mergeCell ref="B32:F33"/>
    <mergeCell ref="G32:H33"/>
    <mergeCell ref="I32:I33"/>
    <mergeCell ref="A34:A35"/>
    <mergeCell ref="B34:F35"/>
    <mergeCell ref="G34:H35"/>
    <mergeCell ref="I34:I35"/>
    <mergeCell ref="A28:A29"/>
    <mergeCell ref="B28:F29"/>
    <mergeCell ref="G28:H29"/>
    <mergeCell ref="I28:I29"/>
    <mergeCell ref="A30:A31"/>
    <mergeCell ref="B30:F31"/>
    <mergeCell ref="G30:H31"/>
    <mergeCell ref="I30:I31"/>
    <mergeCell ref="A40:A41"/>
    <mergeCell ref="B40:F41"/>
    <mergeCell ref="G40:H41"/>
    <mergeCell ref="I40:I41"/>
    <mergeCell ref="A42:A43"/>
    <mergeCell ref="B42:F43"/>
    <mergeCell ref="G42:H43"/>
    <mergeCell ref="I42:I43"/>
    <mergeCell ref="A36:A37"/>
    <mergeCell ref="B36:F37"/>
    <mergeCell ref="G36:H37"/>
    <mergeCell ref="I36:I37"/>
    <mergeCell ref="A38:A39"/>
    <mergeCell ref="B38:F39"/>
    <mergeCell ref="G38:H39"/>
    <mergeCell ref="I38:I39"/>
    <mergeCell ref="A48:A49"/>
    <mergeCell ref="B48:F49"/>
    <mergeCell ref="G48:H49"/>
    <mergeCell ref="I48:I49"/>
    <mergeCell ref="A50:A51"/>
    <mergeCell ref="B50:F51"/>
    <mergeCell ref="G50:H51"/>
    <mergeCell ref="I50:I51"/>
    <mergeCell ref="A44:A45"/>
    <mergeCell ref="B44:F45"/>
    <mergeCell ref="G44:H45"/>
    <mergeCell ref="I44:I45"/>
    <mergeCell ref="A46:A47"/>
    <mergeCell ref="B46:F47"/>
    <mergeCell ref="G46:H47"/>
    <mergeCell ref="I46:I47"/>
    <mergeCell ref="I56:I57"/>
    <mergeCell ref="A58:A59"/>
    <mergeCell ref="B58:F59"/>
    <mergeCell ref="G58:H59"/>
    <mergeCell ref="I58:I59"/>
    <mergeCell ref="A52:A53"/>
    <mergeCell ref="B52:F53"/>
    <mergeCell ref="G52:H53"/>
    <mergeCell ref="I52:I53"/>
    <mergeCell ref="A54:A55"/>
    <mergeCell ref="B54:F55"/>
    <mergeCell ref="G54:H55"/>
    <mergeCell ref="I54:I55"/>
    <mergeCell ref="A1:T8"/>
    <mergeCell ref="A68:A69"/>
    <mergeCell ref="B68:F69"/>
    <mergeCell ref="G68:H69"/>
    <mergeCell ref="I68:I69"/>
    <mergeCell ref="A64:A65"/>
    <mergeCell ref="B64:F65"/>
    <mergeCell ref="G64:H65"/>
    <mergeCell ref="I64:I65"/>
    <mergeCell ref="A66:A67"/>
    <mergeCell ref="B66:F67"/>
    <mergeCell ref="G66:H67"/>
    <mergeCell ref="I66:I67"/>
    <mergeCell ref="A60:A61"/>
    <mergeCell ref="B60:F61"/>
    <mergeCell ref="G60:H61"/>
    <mergeCell ref="I60:I61"/>
    <mergeCell ref="A62:A63"/>
    <mergeCell ref="B62:F63"/>
    <mergeCell ref="G62:H63"/>
    <mergeCell ref="I62:I63"/>
    <mergeCell ref="A56:A57"/>
    <mergeCell ref="B56:F57"/>
    <mergeCell ref="G56:H57"/>
  </mergeCells>
  <phoneticPr fontId="2" type="noConversion"/>
  <pageMargins left="0.511811024" right="0.511811024" top="0.78740157499999996" bottom="0.78740157499999996" header="0.31496062000000002" footer="0.31496062000000002"/>
  <pageSetup paperSize="9" scale="42" orientation="landscape" horizontalDpi="300" verticalDpi="300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Ícaro Souto</dc:creator>
  <cp:lastModifiedBy>Lucas Diego</cp:lastModifiedBy>
  <cp:lastPrinted>2022-01-06T12:36:59Z</cp:lastPrinted>
  <dcterms:created xsi:type="dcterms:W3CDTF">2021-12-30T17:33:29Z</dcterms:created>
  <dcterms:modified xsi:type="dcterms:W3CDTF">2022-04-05T00:41:39Z</dcterms:modified>
</cp:coreProperties>
</file>