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PLUS DO MEU ESCRITÓRIO\PLUS ONLINE\2. PRODUTOS\8. PLUS 5.0\NÍVEL 02 - PLUS EXPERT\N02 - HIDRÁULICO\Dimensionamento Agua Fria\"/>
    </mc:Choice>
  </mc:AlternateContent>
  <xr:revisionPtr revIDLastSave="0" documentId="13_ncr:1_{8CF848D9-C3F0-4FAE-89B7-1E1582088797}" xr6:coauthVersionLast="44" xr6:coauthVersionMax="44" xr10:uidLastSave="{00000000-0000-0000-0000-000000000000}"/>
  <bookViews>
    <workbookView xWindow="-108" yWindow="-108" windowWidth="23256" windowHeight="13176" xr2:uid="{00000000-000D-0000-FFFF-FFFF00000000}"/>
  </bookViews>
  <sheets>
    <sheet name="Planilha" sheetId="1" r:id="rId1"/>
  </sheets>
  <definedNames>
    <definedName name="_xlnm.Print_Area" localSheetId="0">Planilha!$A$1:$O$16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" i="1" l="1"/>
  <c r="U9" i="1"/>
  <c r="U10" i="1"/>
  <c r="G10" i="1"/>
  <c r="G8" i="1"/>
  <c r="G7" i="1"/>
  <c r="G6" i="1"/>
  <c r="G5" i="1"/>
  <c r="U25" i="1" l="1"/>
  <c r="G11" i="1" s="1"/>
  <c r="U24" i="1"/>
  <c r="Y25" i="1"/>
  <c r="Y24" i="1"/>
  <c r="W25" i="1"/>
  <c r="W24" i="1"/>
  <c r="H10" i="1" l="1"/>
  <c r="G9" i="1"/>
  <c r="H9" i="1" s="1"/>
  <c r="H8" i="1"/>
  <c r="H7" i="1"/>
  <c r="H6" i="1"/>
  <c r="H5" i="1"/>
  <c r="C6" i="1"/>
  <c r="C7" i="1"/>
  <c r="C8" i="1"/>
  <c r="C9" i="1"/>
  <c r="C10" i="1"/>
  <c r="C11" i="1"/>
  <c r="C5" i="1"/>
  <c r="H11" i="1" l="1"/>
  <c r="I11" i="1"/>
  <c r="E7" i="1"/>
  <c r="I7" i="1"/>
  <c r="J7" i="1" s="1"/>
  <c r="E10" i="1"/>
  <c r="I10" i="1"/>
  <c r="J10" i="1" s="1"/>
  <c r="E6" i="1"/>
  <c r="I6" i="1"/>
  <c r="J6" i="1" s="1"/>
  <c r="E9" i="1"/>
  <c r="I9" i="1"/>
  <c r="J9" i="1" s="1"/>
  <c r="E5" i="1"/>
  <c r="T11" i="1" s="1"/>
  <c r="U11" i="1" s="1"/>
  <c r="I5" i="1"/>
  <c r="J5" i="1" s="1"/>
  <c r="M5" i="1" s="1"/>
  <c r="E8" i="1"/>
  <c r="I8" i="1"/>
  <c r="J8" i="1" s="1"/>
  <c r="E11" i="1"/>
  <c r="L7" i="1" l="1"/>
  <c r="M7" i="1" s="1"/>
  <c r="L8" i="1" s="1"/>
  <c r="M8" i="1" s="1"/>
  <c r="L6" i="1"/>
  <c r="M6" i="1" s="1"/>
  <c r="J11" i="1"/>
  <c r="L9" i="1" l="1"/>
  <c r="M9" i="1" s="1"/>
  <c r="L10" i="1" s="1"/>
  <c r="M10" i="1" s="1"/>
  <c r="L11" i="1"/>
  <c r="M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Klaudyo</author>
  </authors>
  <commentList>
    <comment ref="U23" authorId="0" shapeId="0" xr:uid="{1D37D351-3373-4F22-97BE-4C05F0C3884F}">
      <text>
        <r>
          <rPr>
            <b/>
            <sz val="9"/>
            <color indexed="81"/>
            <rFont val="Segoe UI"/>
            <family val="2"/>
          </rPr>
          <t>Klaudyo:</t>
        </r>
        <r>
          <rPr>
            <sz val="9"/>
            <color indexed="81"/>
            <rFont val="Segoe UI"/>
            <family val="2"/>
          </rPr>
          <t xml:space="preserve">
Preencher a 1º Referência com a Vazão do Trecho e a 2º com o Diâmetro Interno </t>
        </r>
      </text>
    </comment>
    <comment ref="W23" authorId="0" shapeId="0" xr:uid="{FBB3D989-A203-4282-BFE1-A153A774D819}">
      <text>
        <r>
          <rPr>
            <b/>
            <sz val="9"/>
            <color indexed="81"/>
            <rFont val="Segoe UI"/>
            <family val="2"/>
          </rPr>
          <t>Klaudyo:</t>
        </r>
        <r>
          <rPr>
            <sz val="9"/>
            <color indexed="81"/>
            <rFont val="Segoe UI"/>
            <family val="2"/>
          </rPr>
          <t xml:space="preserve">
Preencher a 1º Referência com a Vazão do Trecho e a 2º com o Diâmetro Interno </t>
        </r>
      </text>
    </comment>
    <comment ref="Y23" authorId="0" shapeId="0" xr:uid="{1321E51D-0DE5-48BA-A6A6-0FDFBCD90873}">
      <text>
        <r>
          <rPr>
            <b/>
            <sz val="9"/>
            <color indexed="81"/>
            <rFont val="Segoe UI"/>
            <family val="2"/>
          </rPr>
          <t>Klaudyo:</t>
        </r>
        <r>
          <rPr>
            <sz val="9"/>
            <color indexed="81"/>
            <rFont val="Segoe UI"/>
            <family val="2"/>
          </rPr>
          <t xml:space="preserve">
Preencher a 1º Referência com a Vazão do Trecho e a 2º com o Diâmetro Interno </t>
        </r>
      </text>
    </comment>
  </commentList>
</comments>
</file>

<file path=xl/sharedStrings.xml><?xml version="1.0" encoding="utf-8"?>
<sst xmlns="http://schemas.openxmlformats.org/spreadsheetml/2006/main" count="58" uniqueCount="52">
  <si>
    <t>Trecho</t>
  </si>
  <si>
    <t>Peso</t>
  </si>
  <si>
    <t>Perda de carga (mca/m)</t>
  </si>
  <si>
    <t>Total</t>
  </si>
  <si>
    <t>Unit.</t>
  </si>
  <si>
    <t>Desnível Geométrico (m)</t>
  </si>
  <si>
    <t>Vazão  (l/s)</t>
  </si>
  <si>
    <t>Velocidade (m/s)</t>
  </si>
  <si>
    <t>DE (mm)</t>
  </si>
  <si>
    <t>DI (mm)</t>
  </si>
  <si>
    <t>Joelho
45º</t>
  </si>
  <si>
    <t>Joelho
90º</t>
  </si>
  <si>
    <t>Curva
90º</t>
  </si>
  <si>
    <t>Curva
45º</t>
  </si>
  <si>
    <t>Tê 90º
Passagem
Direita</t>
  </si>
  <si>
    <t>Tê 90º
Saída
de lado</t>
  </si>
  <si>
    <t>Tê 90º
Saída
Bilateral</t>
  </si>
  <si>
    <t>Entrada
Normal</t>
  </si>
  <si>
    <t>Entrada
de Borda</t>
  </si>
  <si>
    <t>Saída de
Canalização</t>
  </si>
  <si>
    <t>Válvula de
Pé e Crivo</t>
  </si>
  <si>
    <t>Válvula de
Retenção
Tipo Leve</t>
  </si>
  <si>
    <t>Válvula de
Retenção
Tipo
Pesado</t>
  </si>
  <si>
    <t>Registro
de Globo
Aberto</t>
  </si>
  <si>
    <t>Registro
de Gaveta
Aberto</t>
  </si>
  <si>
    <t>Registro
de Ângulo
Aberto</t>
  </si>
  <si>
    <t>Necessária</t>
  </si>
  <si>
    <t>PERDA DE CARGA TUBOS HIDRÁULICOS - PLUS</t>
  </si>
  <si>
    <t>1-2</t>
  </si>
  <si>
    <t>2-3</t>
  </si>
  <si>
    <t>2-4</t>
  </si>
  <si>
    <t>4-5</t>
  </si>
  <si>
    <t>4-6</t>
  </si>
  <si>
    <t>6-7</t>
  </si>
  <si>
    <t>6-8</t>
  </si>
  <si>
    <t>Diâmetro Int. (mm)</t>
  </si>
  <si>
    <t>Registro de Pressão</t>
  </si>
  <si>
    <t>PERDA DE CARGA EQUIVALENTE LOCALIZADA NAS CONEXÕES - PLUS</t>
  </si>
  <si>
    <t>Pressão no Início do Trecho</t>
  </si>
  <si>
    <t>Pressão no Final do Trecho</t>
  </si>
  <si>
    <t>Equiv. Conexões</t>
  </si>
  <si>
    <t>Real - Tubos</t>
  </si>
  <si>
    <t>Total - T+C</t>
  </si>
  <si>
    <t>Comprimento (m)</t>
  </si>
  <si>
    <t>Reduçãp</t>
  </si>
  <si>
    <t>REDUÇÃO</t>
  </si>
  <si>
    <t>DE</t>
  </si>
  <si>
    <t>PARA</t>
  </si>
  <si>
    <t>PERDA DE CARGA</t>
  </si>
  <si>
    <t>VELOCIDADE</t>
  </si>
  <si>
    <t>PERDA DE CARGA UNITÁRIA EM REDUÇÕES</t>
  </si>
  <si>
    <t>Diam. 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</si>
</sst>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2"/>
      <color rgb="FF4D4D4D"/>
      <name val="Tw Cen MT"/>
    </font>
    <font>
      <b/>
      <sz val="11"/>
      <color theme="1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2"/>
      <color rgb="FF4D4D4D"/>
      <name val="Tw Cen MT"/>
      <family val="2"/>
    </font>
    <font>
      <sz val="12"/>
      <color rgb="FF4D4D4D"/>
      <name val="Tw Cen MT"/>
      <family val="2"/>
    </font>
    <font>
      <b/>
      <sz val="15"/>
      <color theme="1"/>
      <name val="Montserrat Medium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name val="Tw Cen MT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3C30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D76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0" fontId="0" fillId="0" borderId="0" xfId="0" applyFill="1" applyAlignment="1">
      <alignment horizontal="center" vertical="center" wrapText="1"/>
    </xf>
    <xf numFmtId="0" fontId="0" fillId="0" borderId="1" xfId="0" applyFill="1" applyBorder="1"/>
    <xf numFmtId="2" fontId="1" fillId="0" borderId="12" xfId="0" applyNumberFormat="1" applyFont="1" applyFill="1" applyBorder="1" applyAlignment="1">
      <alignment horizontal="center" vertical="center" wrapText="1" readingOrder="1"/>
    </xf>
    <xf numFmtId="49" fontId="5" fillId="0" borderId="11" xfId="0" applyNumberFormat="1" applyFont="1" applyFill="1" applyBorder="1" applyAlignment="1">
      <alignment horizontal="center" vertical="center" wrapText="1" readingOrder="1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4" xfId="0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49" fontId="5" fillId="4" borderId="11" xfId="0" applyNumberFormat="1" applyFont="1" applyFill="1" applyBorder="1" applyAlignment="1">
      <alignment horizontal="center" vertical="center" wrapText="1" readingOrder="1"/>
    </xf>
    <xf numFmtId="0" fontId="0" fillId="4" borderId="1" xfId="0" applyFill="1" applyBorder="1"/>
    <xf numFmtId="0" fontId="0" fillId="4" borderId="14" xfId="0" applyFill="1" applyBorder="1"/>
    <xf numFmtId="0" fontId="4" fillId="4" borderId="1" xfId="0" applyFont="1" applyFill="1" applyBorder="1" applyAlignment="1">
      <alignment horizontal="center" vertical="center" wrapText="1" readingOrder="1"/>
    </xf>
    <xf numFmtId="2" fontId="1" fillId="2" borderId="1" xfId="0" applyNumberFormat="1" applyFont="1" applyFill="1" applyBorder="1" applyAlignment="1">
      <alignment horizontal="center" vertical="center" wrapText="1" readingOrder="1"/>
    </xf>
    <xf numFmtId="2" fontId="5" fillId="2" borderId="4" xfId="0" applyNumberFormat="1" applyFont="1" applyFill="1" applyBorder="1" applyAlignment="1">
      <alignment horizontal="center" vertical="center" wrapText="1" readingOrder="1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2" borderId="14" xfId="0" applyFill="1" applyBorder="1"/>
    <xf numFmtId="2" fontId="1" fillId="5" borderId="1" xfId="0" applyNumberFormat="1" applyFont="1" applyFill="1" applyBorder="1" applyAlignment="1">
      <alignment horizontal="center" vertical="center" wrapText="1" readingOrder="1"/>
    </xf>
    <xf numFmtId="0" fontId="0" fillId="5" borderId="1" xfId="0" applyFill="1" applyBorder="1"/>
    <xf numFmtId="0" fontId="0" fillId="5" borderId="14" xfId="0" applyFill="1" applyBorder="1"/>
    <xf numFmtId="165" fontId="1" fillId="2" borderId="1" xfId="0" applyNumberFormat="1" applyFont="1" applyFill="1" applyBorder="1" applyAlignment="1">
      <alignment horizontal="center" vertical="center" wrapText="1" readingOrder="1"/>
    </xf>
    <xf numFmtId="2" fontId="1" fillId="6" borderId="1" xfId="0" applyNumberFormat="1" applyFont="1" applyFill="1" applyBorder="1" applyAlignment="1">
      <alignment horizontal="center" vertical="center" wrapText="1" readingOrder="1"/>
    </xf>
    <xf numFmtId="2" fontId="5" fillId="6" borderId="1" xfId="0" applyNumberFormat="1" applyFont="1" applyFill="1" applyBorder="1" applyAlignment="1">
      <alignment horizontal="center" vertical="center" wrapText="1" readingOrder="1"/>
    </xf>
    <xf numFmtId="0" fontId="0" fillId="6" borderId="1" xfId="0" applyFill="1" applyBorder="1"/>
    <xf numFmtId="0" fontId="0" fillId="6" borderId="14" xfId="0" applyFill="1" applyBorder="1"/>
    <xf numFmtId="164" fontId="1" fillId="7" borderId="1" xfId="0" applyNumberFormat="1" applyFont="1" applyFill="1" applyBorder="1" applyAlignment="1">
      <alignment horizontal="center" vertical="center" wrapText="1" readingOrder="1"/>
    </xf>
    <xf numFmtId="0" fontId="0" fillId="7" borderId="1" xfId="0" applyFill="1" applyBorder="1"/>
    <xf numFmtId="0" fontId="0" fillId="7" borderId="14" xfId="0" applyFill="1" applyBorder="1"/>
    <xf numFmtId="2" fontId="1" fillId="8" borderId="1" xfId="0" applyNumberFormat="1" applyFont="1" applyFill="1" applyBorder="1" applyAlignment="1">
      <alignment horizontal="center" vertical="center" wrapText="1" readingOrder="1"/>
    </xf>
    <xf numFmtId="0" fontId="0" fillId="8" borderId="1" xfId="0" applyFill="1" applyBorder="1"/>
    <xf numFmtId="0" fontId="0" fillId="8" borderId="14" xfId="0" applyFill="1" applyBorder="1"/>
    <xf numFmtId="2" fontId="1" fillId="9" borderId="1" xfId="0" applyNumberFormat="1" applyFont="1" applyFill="1" applyBorder="1" applyAlignment="1">
      <alignment horizontal="center" vertical="center" wrapText="1" readingOrder="1"/>
    </xf>
    <xf numFmtId="0" fontId="0" fillId="9" borderId="1" xfId="0" applyFill="1" applyBorder="1"/>
    <xf numFmtId="0" fontId="0" fillId="9" borderId="14" xfId="0" applyFill="1" applyBorder="1"/>
    <xf numFmtId="0" fontId="0" fillId="10" borderId="1" xfId="0" applyFill="1" applyBorder="1"/>
    <xf numFmtId="0" fontId="0" fillId="7" borderId="1" xfId="0" applyFill="1" applyBorder="1" applyAlignment="1">
      <alignment horizontal="center"/>
    </xf>
    <xf numFmtId="2" fontId="0" fillId="0" borderId="1" xfId="0" applyNumberFormat="1" applyFill="1" applyBorder="1"/>
    <xf numFmtId="0" fontId="0" fillId="0" borderId="11" xfId="0" applyFill="1" applyBorder="1" applyAlignment="1"/>
    <xf numFmtId="0" fontId="0" fillId="10" borderId="11" xfId="0" applyFill="1" applyBorder="1"/>
    <xf numFmtId="0" fontId="0" fillId="10" borderId="12" xfId="0" applyFill="1" applyBorder="1"/>
    <xf numFmtId="0" fontId="0" fillId="10" borderId="13" xfId="0" applyFill="1" applyBorder="1"/>
    <xf numFmtId="2" fontId="9" fillId="9" borderId="1" xfId="0" applyNumberFormat="1" applyFont="1" applyFill="1" applyBorder="1" applyAlignment="1">
      <alignment horizontal="center" vertical="center" wrapText="1" readingOrder="1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4" fillId="4" borderId="4" xfId="0" applyFont="1" applyFill="1" applyBorder="1" applyAlignment="1">
      <alignment horizontal="center" vertical="center" wrapText="1" readingOrder="1"/>
    </xf>
    <xf numFmtId="0" fontId="4" fillId="4" borderId="16" xfId="0" applyFont="1" applyFill="1" applyBorder="1" applyAlignment="1">
      <alignment horizontal="center" vertical="center" wrapText="1" readingOrder="1"/>
    </xf>
    <xf numFmtId="0" fontId="4" fillId="4" borderId="11" xfId="0" applyFont="1" applyFill="1" applyBorder="1" applyAlignment="1">
      <alignment horizontal="center" vertical="center" wrapText="1" readingOrder="1"/>
    </xf>
    <xf numFmtId="0" fontId="0" fillId="7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4" fillId="4" borderId="18" xfId="0" applyFont="1" applyFill="1" applyBorder="1" applyAlignment="1">
      <alignment horizontal="center" vertical="center" wrapText="1" readingOrder="1"/>
    </xf>
    <xf numFmtId="0" fontId="4" fillId="4" borderId="19" xfId="0" applyFont="1" applyFill="1" applyBorder="1" applyAlignment="1">
      <alignment horizontal="center" vertical="center" wrapText="1" readingOrder="1"/>
    </xf>
    <xf numFmtId="0" fontId="4" fillId="4" borderId="20" xfId="0" applyFont="1" applyFill="1" applyBorder="1" applyAlignment="1">
      <alignment horizontal="center" vertical="center" wrapText="1" readingOrder="1"/>
    </xf>
    <xf numFmtId="0" fontId="4" fillId="4" borderId="21" xfId="0" applyFont="1" applyFill="1" applyBorder="1" applyAlignment="1">
      <alignment horizontal="center" vertical="center" wrapText="1" readingOrder="1"/>
    </xf>
    <xf numFmtId="0" fontId="4" fillId="4" borderId="22" xfId="0" applyFont="1" applyFill="1" applyBorder="1" applyAlignment="1">
      <alignment horizontal="center" vertical="center" wrapText="1" readingOrder="1"/>
    </xf>
    <xf numFmtId="0" fontId="4" fillId="4" borderId="23" xfId="0" applyFont="1" applyFill="1" applyBorder="1" applyAlignment="1">
      <alignment horizontal="center" vertical="center" wrapText="1" readingOrder="1"/>
    </xf>
    <xf numFmtId="0" fontId="4" fillId="9" borderId="3" xfId="0" applyFont="1" applyFill="1" applyBorder="1" applyAlignment="1">
      <alignment horizontal="center" vertical="center" wrapText="1" readingOrder="1"/>
    </xf>
    <xf numFmtId="0" fontId="4" fillId="9" borderId="4" xfId="0" applyFont="1" applyFill="1" applyBorder="1" applyAlignment="1">
      <alignment horizontal="center" vertical="center" wrapText="1" readingOrder="1"/>
    </xf>
    <xf numFmtId="0" fontId="4" fillId="9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3C303"/>
      <color rgb="FFFBD765"/>
      <color rgb="FFFDEB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52"/>
  <sheetViews>
    <sheetView tabSelected="1" zoomScale="70" zoomScaleNormal="70" zoomScaleSheetLayoutView="70" workbookViewId="0">
      <pane ySplit="4" topLeftCell="A5" activePane="bottomLeft" state="frozen"/>
      <selection pane="bottomLeft" activeCell="M11" sqref="M11"/>
    </sheetView>
  </sheetViews>
  <sheetFormatPr defaultColWidth="9.109375" defaultRowHeight="14.4" x14ac:dyDescent="0.3"/>
  <cols>
    <col min="1" max="1" width="9.109375" style="1"/>
    <col min="2" max="3" width="10.6640625" style="1" customWidth="1"/>
    <col min="4" max="4" width="11.88671875" style="1" customWidth="1"/>
    <col min="5" max="5" width="14.6640625" style="1" customWidth="1"/>
    <col min="6" max="7" width="13" style="1" customWidth="1"/>
    <col min="8" max="8" width="12.44140625" style="1" customWidth="1"/>
    <col min="9" max="9" width="13.44140625" style="1" customWidth="1"/>
    <col min="10" max="10" width="12.88671875" style="1" customWidth="1"/>
    <col min="11" max="11" width="14.88671875" style="1" bestFit="1" customWidth="1"/>
    <col min="12" max="12" width="14.88671875" style="1" customWidth="1"/>
    <col min="13" max="14" width="10.88671875" style="1" bestFit="1" customWidth="1"/>
    <col min="15" max="15" width="14.88671875" style="1" customWidth="1"/>
    <col min="16" max="18" width="9.109375" style="1"/>
    <col min="19" max="19" width="13.44140625" style="1" customWidth="1"/>
    <col min="20" max="20" width="17.44140625" style="1" customWidth="1"/>
    <col min="21" max="21" width="16.5546875" style="1" customWidth="1"/>
    <col min="22" max="22" width="15.6640625" style="1" customWidth="1"/>
    <col min="23" max="23" width="13.6640625" style="1" customWidth="1"/>
    <col min="24" max="25" width="15.44140625" style="1" customWidth="1"/>
    <col min="26" max="16384" width="9.109375" style="1"/>
  </cols>
  <sheetData>
    <row r="1" spans="1:21" ht="27.75" customHeight="1" thickBot="1" x14ac:dyDescent="0.6">
      <c r="A1" s="57" t="s">
        <v>27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O1"/>
    </row>
    <row r="2" spans="1:21" ht="15.75" customHeight="1" x14ac:dyDescent="0.3">
      <c r="A2" s="66" t="s">
        <v>0</v>
      </c>
      <c r="B2" s="62" t="s">
        <v>1</v>
      </c>
      <c r="C2" s="62" t="s">
        <v>6</v>
      </c>
      <c r="D2" s="62" t="s">
        <v>35</v>
      </c>
      <c r="E2" s="62" t="s">
        <v>7</v>
      </c>
      <c r="F2" s="72" t="s">
        <v>43</v>
      </c>
      <c r="G2" s="73"/>
      <c r="H2" s="74"/>
      <c r="I2" s="72" t="s">
        <v>2</v>
      </c>
      <c r="J2" s="74"/>
      <c r="K2" s="64" t="s">
        <v>5</v>
      </c>
      <c r="L2" s="64" t="s">
        <v>38</v>
      </c>
      <c r="M2" s="78" t="s">
        <v>39</v>
      </c>
      <c r="N2" s="60" t="s">
        <v>26</v>
      </c>
    </row>
    <row r="3" spans="1:21" ht="15.6" customHeight="1" x14ac:dyDescent="0.3">
      <c r="A3" s="67"/>
      <c r="B3" s="63"/>
      <c r="C3" s="63"/>
      <c r="D3" s="63"/>
      <c r="E3" s="63"/>
      <c r="F3" s="75"/>
      <c r="G3" s="76"/>
      <c r="H3" s="77"/>
      <c r="I3" s="75"/>
      <c r="J3" s="77"/>
      <c r="K3" s="65"/>
      <c r="L3" s="65"/>
      <c r="M3" s="79"/>
      <c r="N3" s="61"/>
    </row>
    <row r="4" spans="1:21" ht="31.8" thickBot="1" x14ac:dyDescent="0.35">
      <c r="A4" s="67"/>
      <c r="B4" s="63"/>
      <c r="C4" s="63"/>
      <c r="D4" s="63"/>
      <c r="E4" s="63"/>
      <c r="F4" s="26" t="s">
        <v>41</v>
      </c>
      <c r="G4" s="26" t="s">
        <v>40</v>
      </c>
      <c r="H4" s="26" t="s">
        <v>42</v>
      </c>
      <c r="I4" s="26" t="s">
        <v>4</v>
      </c>
      <c r="J4" s="26" t="s">
        <v>3</v>
      </c>
      <c r="K4" s="62"/>
      <c r="L4" s="62"/>
      <c r="M4" s="80"/>
      <c r="N4" s="61"/>
      <c r="Q4"/>
      <c r="R4"/>
      <c r="S4"/>
    </row>
    <row r="5" spans="1:21" ht="15.6" x14ac:dyDescent="0.3">
      <c r="A5" s="8" t="s">
        <v>28</v>
      </c>
      <c r="B5" s="27">
        <v>1.1000000000000001</v>
      </c>
      <c r="C5" s="27">
        <f>0.3*SQRT(B5)</f>
        <v>0.3146426544510455</v>
      </c>
      <c r="D5" s="27">
        <v>35.200000000000003</v>
      </c>
      <c r="E5" s="32">
        <f>4*(10^3)*C5*(PI()^-1)*(D5^-2)</f>
        <v>0.32332730993955988</v>
      </c>
      <c r="F5" s="36">
        <v>3.8</v>
      </c>
      <c r="G5" s="37">
        <f>E25+G25+Q25+Q25</f>
        <v>1.7</v>
      </c>
      <c r="H5" s="36">
        <f>F5+G5</f>
        <v>5.5</v>
      </c>
      <c r="I5" s="40">
        <f>(8.69*(10^6)*(C5^1.75)*(D5^-4.75))*0.102</f>
        <v>5.2810842019397142E-3</v>
      </c>
      <c r="J5" s="40">
        <f t="shared" ref="J5:J11" si="0">H5*I5</f>
        <v>2.9045963110668427E-2</v>
      </c>
      <c r="K5" s="43">
        <v>4</v>
      </c>
      <c r="L5" s="43">
        <v>0</v>
      </c>
      <c r="M5" s="46">
        <f t="shared" ref="M5:M11" si="1">L5+K5-J5</f>
        <v>3.9709540368893315</v>
      </c>
      <c r="N5" s="7">
        <v>0</v>
      </c>
      <c r="Q5" s="69" t="s">
        <v>50</v>
      </c>
      <c r="R5" s="70"/>
      <c r="S5" s="70"/>
      <c r="T5" s="70"/>
      <c r="U5" s="71"/>
    </row>
    <row r="6" spans="1:21" ht="15.6" x14ac:dyDescent="0.3">
      <c r="A6" s="8" t="s">
        <v>29</v>
      </c>
      <c r="B6" s="27">
        <v>0.3</v>
      </c>
      <c r="C6" s="27">
        <f t="shared" ref="C6:C11" si="2">0.3*SQRT(B6)</f>
        <v>0.16431676725154981</v>
      </c>
      <c r="D6" s="27">
        <v>21.6</v>
      </c>
      <c r="E6" s="32">
        <f t="shared" ref="E6:E11" si="3">4*(10^3)*C6*(PI()^-1)*(D6^-2)</f>
        <v>0.4484195085899283</v>
      </c>
      <c r="F6" s="36">
        <v>0.35</v>
      </c>
      <c r="G6" s="36">
        <f>E25+C25</f>
        <v>1.7</v>
      </c>
      <c r="H6" s="36">
        <f t="shared" ref="H6:H11" si="4">F6+G6</f>
        <v>2.0499999999999998</v>
      </c>
      <c r="I6" s="40">
        <f t="shared" ref="I6:I11" si="5">(8.69*(10^6)*(C6^1.75)*(D6^-4.75))*0.102</f>
        <v>1.7234866505503727E-2</v>
      </c>
      <c r="J6" s="40">
        <f t="shared" si="0"/>
        <v>3.5331476336282634E-2</v>
      </c>
      <c r="K6" s="43">
        <v>-0.2</v>
      </c>
      <c r="L6" s="43">
        <f>M5</f>
        <v>3.9709540368893315</v>
      </c>
      <c r="M6" s="46">
        <f t="shared" si="1"/>
        <v>3.7356225605530486</v>
      </c>
      <c r="N6" s="7">
        <v>1</v>
      </c>
      <c r="P6" s="4"/>
      <c r="Q6" s="52"/>
      <c r="R6" s="68" t="s">
        <v>45</v>
      </c>
      <c r="S6" s="68"/>
      <c r="T6" s="6"/>
      <c r="U6" s="10"/>
    </row>
    <row r="7" spans="1:21" ht="15.6" x14ac:dyDescent="0.3">
      <c r="A7" s="8" t="s">
        <v>30</v>
      </c>
      <c r="B7" s="27">
        <v>0.8</v>
      </c>
      <c r="C7" s="27">
        <f t="shared" si="2"/>
        <v>0.26832815729997472</v>
      </c>
      <c r="D7" s="27">
        <v>21.6</v>
      </c>
      <c r="E7" s="32">
        <f t="shared" si="3"/>
        <v>0.73226599116993518</v>
      </c>
      <c r="F7" s="36">
        <v>1.22</v>
      </c>
      <c r="G7" s="36">
        <f>E25+G25</f>
        <v>1.3</v>
      </c>
      <c r="H7" s="36">
        <f t="shared" si="4"/>
        <v>2.52</v>
      </c>
      <c r="I7" s="40">
        <f t="shared" si="5"/>
        <v>4.0656553909234151E-2</v>
      </c>
      <c r="J7" s="40">
        <f t="shared" si="0"/>
        <v>0.10245451585127006</v>
      </c>
      <c r="K7" s="43">
        <v>0.2</v>
      </c>
      <c r="L7" s="43">
        <f>M5</f>
        <v>3.9709540368893315</v>
      </c>
      <c r="M7" s="46">
        <f t="shared" si="1"/>
        <v>4.0684995210380617</v>
      </c>
      <c r="N7" s="7">
        <v>0</v>
      </c>
      <c r="Q7" s="53" t="s">
        <v>51</v>
      </c>
      <c r="R7" s="50" t="s">
        <v>46</v>
      </c>
      <c r="S7" s="50" t="s">
        <v>47</v>
      </c>
      <c r="T7" s="49" t="s">
        <v>49</v>
      </c>
      <c r="U7" s="54" t="s">
        <v>48</v>
      </c>
    </row>
    <row r="8" spans="1:21" ht="15.6" x14ac:dyDescent="0.3">
      <c r="A8" s="8" t="s">
        <v>31</v>
      </c>
      <c r="B8" s="27">
        <v>0.3</v>
      </c>
      <c r="C8" s="27">
        <f t="shared" si="2"/>
        <v>0.16431676725154981</v>
      </c>
      <c r="D8" s="27">
        <v>21.6</v>
      </c>
      <c r="E8" s="32">
        <f t="shared" si="3"/>
        <v>0.4484195085899283</v>
      </c>
      <c r="F8" s="36">
        <v>0.1</v>
      </c>
      <c r="G8" s="36">
        <f>G25+E25</f>
        <v>1.3</v>
      </c>
      <c r="H8" s="36">
        <f t="shared" si="4"/>
        <v>1.4000000000000001</v>
      </c>
      <c r="I8" s="40">
        <f t="shared" si="5"/>
        <v>1.7234866505503727E-2</v>
      </c>
      <c r="J8" s="40">
        <f t="shared" si="0"/>
        <v>2.4128813107705219E-2</v>
      </c>
      <c r="K8" s="43">
        <v>0.1</v>
      </c>
      <c r="L8" s="43">
        <f>M7</f>
        <v>4.0684995210380617</v>
      </c>
      <c r="M8" s="46">
        <f t="shared" si="1"/>
        <v>4.1443707079303564</v>
      </c>
      <c r="N8" s="7">
        <v>0.5</v>
      </c>
      <c r="Q8" s="53">
        <v>25</v>
      </c>
      <c r="R8" s="41">
        <v>21.6</v>
      </c>
      <c r="S8" s="41">
        <v>17</v>
      </c>
      <c r="T8" s="6"/>
      <c r="U8" s="10">
        <f t="shared" ref="U8:U10" si="6">(1/(S8/R8)-1)^2*(T8^2*(19.6^-1))</f>
        <v>0</v>
      </c>
    </row>
    <row r="9" spans="1:21" ht="15.6" x14ac:dyDescent="0.3">
      <c r="A9" s="8" t="s">
        <v>32</v>
      </c>
      <c r="B9" s="27">
        <v>0.5</v>
      </c>
      <c r="C9" s="27">
        <f t="shared" si="2"/>
        <v>0.21213203435596426</v>
      </c>
      <c r="D9" s="27">
        <v>21.6</v>
      </c>
      <c r="E9" s="32">
        <f t="shared" si="3"/>
        <v>0.57890709629443549</v>
      </c>
      <c r="F9" s="36">
        <v>0.12</v>
      </c>
      <c r="G9" s="36">
        <f>G25</f>
        <v>0.8</v>
      </c>
      <c r="H9" s="36">
        <f t="shared" si="4"/>
        <v>0.92</v>
      </c>
      <c r="I9" s="40">
        <f t="shared" si="5"/>
        <v>2.6947940501280722E-2</v>
      </c>
      <c r="J9" s="40">
        <f t="shared" si="0"/>
        <v>2.4792105261178265E-2</v>
      </c>
      <c r="K9" s="43">
        <v>0</v>
      </c>
      <c r="L9" s="43">
        <f>M7</f>
        <v>4.0684995210380617</v>
      </c>
      <c r="M9" s="46">
        <f t="shared" si="1"/>
        <v>4.0437074157768835</v>
      </c>
      <c r="N9" s="7">
        <v>0</v>
      </c>
      <c r="Q9" s="53">
        <v>32</v>
      </c>
      <c r="R9" s="41">
        <v>27.8</v>
      </c>
      <c r="S9" s="41">
        <v>21.6</v>
      </c>
      <c r="T9" s="6"/>
      <c r="U9" s="10">
        <f t="shared" si="6"/>
        <v>0</v>
      </c>
    </row>
    <row r="10" spans="1:21" ht="15.6" x14ac:dyDescent="0.3">
      <c r="A10" s="8" t="s">
        <v>33</v>
      </c>
      <c r="B10" s="27">
        <v>0.1</v>
      </c>
      <c r="C10" s="27">
        <f t="shared" si="2"/>
        <v>9.4868329805051374E-2</v>
      </c>
      <c r="D10" s="27">
        <v>21.6</v>
      </c>
      <c r="E10" s="32">
        <f t="shared" si="3"/>
        <v>0.25889512399427483</v>
      </c>
      <c r="F10" s="36">
        <v>0.25</v>
      </c>
      <c r="G10" s="36">
        <f>G25+E25</f>
        <v>1.3</v>
      </c>
      <c r="H10" s="36">
        <f t="shared" si="4"/>
        <v>1.55</v>
      </c>
      <c r="I10" s="40">
        <f t="shared" si="5"/>
        <v>6.5906284081619993E-3</v>
      </c>
      <c r="J10" s="40">
        <f t="shared" si="0"/>
        <v>1.0215474032651099E-2</v>
      </c>
      <c r="K10" s="43">
        <v>-0.35</v>
      </c>
      <c r="L10" s="43">
        <f>M9</f>
        <v>4.0437074157768835</v>
      </c>
      <c r="M10" s="46">
        <f t="shared" si="1"/>
        <v>3.6834919417442324</v>
      </c>
      <c r="N10" s="7">
        <v>1</v>
      </c>
      <c r="Q10" s="53">
        <v>40</v>
      </c>
      <c r="R10" s="41">
        <v>35.200000000000003</v>
      </c>
      <c r="S10" s="41">
        <v>27.8</v>
      </c>
      <c r="T10" s="6"/>
      <c r="U10" s="10">
        <f t="shared" si="6"/>
        <v>0</v>
      </c>
    </row>
    <row r="11" spans="1:21" ht="15.6" x14ac:dyDescent="0.3">
      <c r="A11" s="8" t="s">
        <v>34</v>
      </c>
      <c r="B11" s="28">
        <v>0.4</v>
      </c>
      <c r="C11" s="27">
        <f t="shared" si="2"/>
        <v>0.18973665961010275</v>
      </c>
      <c r="D11" s="27">
        <v>21.6</v>
      </c>
      <c r="E11" s="32">
        <f t="shared" si="3"/>
        <v>0.51779024798854967</v>
      </c>
      <c r="F11" s="36">
        <v>2.23</v>
      </c>
      <c r="G11" s="36">
        <f>E25+E25+U25+H25+E25</f>
        <v>8.2016237097443465</v>
      </c>
      <c r="H11" s="36">
        <f t="shared" si="4"/>
        <v>10.431623709744347</v>
      </c>
      <c r="I11" s="40">
        <f t="shared" si="5"/>
        <v>2.2168143210770878E-2</v>
      </c>
      <c r="J11" s="40">
        <f t="shared" si="0"/>
        <v>0.23124972831848567</v>
      </c>
      <c r="K11" s="43">
        <v>-1.8</v>
      </c>
      <c r="L11" s="43">
        <f>M9</f>
        <v>4.0437074157768835</v>
      </c>
      <c r="M11" s="56">
        <f t="shared" si="1"/>
        <v>2.0124576874583981</v>
      </c>
      <c r="N11" s="7">
        <v>2</v>
      </c>
      <c r="Q11" s="53">
        <v>50</v>
      </c>
      <c r="R11" s="41">
        <v>44</v>
      </c>
      <c r="S11" s="41">
        <v>35.200000000000003</v>
      </c>
      <c r="T11" s="51">
        <f>E5</f>
        <v>0.32332730993955988</v>
      </c>
      <c r="U11" s="10">
        <f>(1/(S11/R11)-1)^2*(T11^2*(19.6^-1))</f>
        <v>3.3335634359933739E-4</v>
      </c>
    </row>
    <row r="12" spans="1:21" ht="16.2" thickBot="1" x14ac:dyDescent="0.35">
      <c r="A12" s="8"/>
      <c r="B12" s="27"/>
      <c r="C12" s="27"/>
      <c r="D12" s="35"/>
      <c r="E12" s="32"/>
      <c r="F12" s="36"/>
      <c r="G12" s="36"/>
      <c r="H12" s="36"/>
      <c r="I12" s="40"/>
      <c r="J12" s="40"/>
      <c r="K12" s="43"/>
      <c r="L12" s="43"/>
      <c r="M12" s="46"/>
      <c r="N12" s="7"/>
      <c r="Q12" s="55"/>
      <c r="R12" s="42"/>
      <c r="S12" s="42"/>
      <c r="T12" s="12"/>
      <c r="U12" s="13"/>
    </row>
    <row r="13" spans="1:21" ht="12" customHeight="1" x14ac:dyDescent="0.3">
      <c r="A13" s="9"/>
      <c r="B13" s="29"/>
      <c r="C13" s="29"/>
      <c r="D13" s="29"/>
      <c r="E13" s="33"/>
      <c r="F13" s="38"/>
      <c r="G13" s="38"/>
      <c r="H13" s="38"/>
      <c r="I13" s="41"/>
      <c r="J13" s="41"/>
      <c r="K13" s="44"/>
      <c r="L13" s="44"/>
      <c r="M13" s="47"/>
      <c r="N13" s="10"/>
    </row>
    <row r="14" spans="1:21" ht="14.4" customHeight="1" x14ac:dyDescent="0.3">
      <c r="A14" s="9"/>
      <c r="B14" s="29"/>
      <c r="C14" s="30"/>
      <c r="D14" s="29"/>
      <c r="E14" s="33"/>
      <c r="F14" s="38"/>
      <c r="G14" s="38"/>
      <c r="H14" s="38"/>
      <c r="I14" s="41"/>
      <c r="J14" s="41"/>
      <c r="K14" s="44"/>
      <c r="L14" s="44"/>
      <c r="M14" s="47"/>
      <c r="N14" s="10"/>
    </row>
    <row r="15" spans="1:21" x14ac:dyDescent="0.3">
      <c r="A15" s="9"/>
      <c r="B15" s="29"/>
      <c r="C15" s="30"/>
      <c r="D15" s="29"/>
      <c r="E15" s="33"/>
      <c r="F15" s="38"/>
      <c r="G15" s="38"/>
      <c r="H15" s="38"/>
      <c r="I15" s="41"/>
      <c r="J15" s="41"/>
      <c r="K15" s="44"/>
      <c r="L15" s="44"/>
      <c r="M15" s="47"/>
      <c r="N15" s="10"/>
    </row>
    <row r="16" spans="1:21" ht="15" thickBot="1" x14ac:dyDescent="0.35">
      <c r="A16" s="11"/>
      <c r="B16" s="31"/>
      <c r="C16" s="31"/>
      <c r="D16" s="31"/>
      <c r="E16" s="34"/>
      <c r="F16" s="39"/>
      <c r="G16" s="39"/>
      <c r="H16" s="39"/>
      <c r="I16" s="42"/>
      <c r="J16" s="42"/>
      <c r="K16" s="45"/>
      <c r="L16" s="45"/>
      <c r="M16" s="48"/>
      <c r="N16" s="13"/>
    </row>
    <row r="21" spans="1:25" ht="48" customHeight="1" thickBot="1" x14ac:dyDescent="0.35">
      <c r="U21"/>
    </row>
    <row r="22" spans="1:25" ht="33.6" customHeight="1" thickBot="1" x14ac:dyDescent="0.6">
      <c r="A22" s="57" t="s">
        <v>37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9"/>
    </row>
    <row r="23" spans="1:25" ht="57.6" x14ac:dyDescent="0.3">
      <c r="A23" s="15" t="s">
        <v>8</v>
      </c>
      <c r="B23" s="16" t="s">
        <v>9</v>
      </c>
      <c r="C23" s="17" t="s">
        <v>11</v>
      </c>
      <c r="D23" s="17" t="s">
        <v>10</v>
      </c>
      <c r="E23" s="17" t="s">
        <v>12</v>
      </c>
      <c r="F23" s="17" t="s">
        <v>13</v>
      </c>
      <c r="G23" s="17" t="s">
        <v>14</v>
      </c>
      <c r="H23" s="17" t="s">
        <v>15</v>
      </c>
      <c r="I23" s="17" t="s">
        <v>16</v>
      </c>
      <c r="J23" s="17" t="s">
        <v>17</v>
      </c>
      <c r="K23" s="17" t="s">
        <v>18</v>
      </c>
      <c r="L23" s="17" t="s">
        <v>19</v>
      </c>
      <c r="M23" s="17" t="s">
        <v>20</v>
      </c>
      <c r="N23" s="17" t="s">
        <v>21</v>
      </c>
      <c r="O23" s="17" t="s">
        <v>22</v>
      </c>
      <c r="P23" s="17" t="s">
        <v>23</v>
      </c>
      <c r="Q23" s="17" t="s">
        <v>24</v>
      </c>
      <c r="R23" s="17" t="s">
        <v>44</v>
      </c>
      <c r="S23" s="17" t="s">
        <v>25</v>
      </c>
      <c r="T23" s="17" t="s">
        <v>0</v>
      </c>
      <c r="U23" s="17" t="s">
        <v>36</v>
      </c>
      <c r="V23" s="17" t="s">
        <v>0</v>
      </c>
      <c r="W23" s="17" t="s">
        <v>36</v>
      </c>
      <c r="X23" s="17" t="s">
        <v>0</v>
      </c>
      <c r="Y23" s="18" t="s">
        <v>36</v>
      </c>
    </row>
    <row r="24" spans="1:25" ht="15.6" x14ac:dyDescent="0.3">
      <c r="A24" s="19">
        <v>20</v>
      </c>
      <c r="B24" s="20">
        <v>17</v>
      </c>
      <c r="C24" s="2">
        <v>1.1000000000000001</v>
      </c>
      <c r="D24" s="2">
        <v>0.4</v>
      </c>
      <c r="E24" s="2">
        <v>0.4</v>
      </c>
      <c r="F24" s="2">
        <v>0.2</v>
      </c>
      <c r="G24" s="2">
        <v>0.7</v>
      </c>
      <c r="H24" s="2">
        <v>2.2999999999999998</v>
      </c>
      <c r="I24" s="2">
        <v>2.2999999999999998</v>
      </c>
      <c r="J24" s="2">
        <v>0.3</v>
      </c>
      <c r="K24" s="2">
        <v>0.9</v>
      </c>
      <c r="L24" s="2">
        <v>0.8</v>
      </c>
      <c r="M24" s="2">
        <v>8.1</v>
      </c>
      <c r="N24" s="2">
        <v>2.5</v>
      </c>
      <c r="O24" s="2">
        <v>3.6</v>
      </c>
      <c r="P24" s="2">
        <v>11.1</v>
      </c>
      <c r="Q24" s="2">
        <v>0.1</v>
      </c>
      <c r="R24" s="2"/>
      <c r="S24" s="2">
        <v>5.9</v>
      </c>
      <c r="T24" s="23"/>
      <c r="U24" s="6" t="e">
        <f>8*(10^6)*40*(#REF!^2)*(PI()^-2)*(17^-4)</f>
        <v>#REF!</v>
      </c>
      <c r="V24" s="24"/>
      <c r="W24" s="6" t="e">
        <f>8*(10^6)*40*(#REF!^2)*(PI()^-2)*(17^-4)</f>
        <v>#REF!</v>
      </c>
      <c r="X24" s="24"/>
      <c r="Y24" s="10" t="e">
        <f>8*(10^6)*40*(#REF!^2)*(PI()^-2)*(17^-4)</f>
        <v>#REF!</v>
      </c>
    </row>
    <row r="25" spans="1:25" ht="15.6" x14ac:dyDescent="0.3">
      <c r="A25" s="19">
        <v>25</v>
      </c>
      <c r="B25" s="20">
        <v>21.6</v>
      </c>
      <c r="C25" s="2">
        <v>1.2</v>
      </c>
      <c r="D25" s="2">
        <v>0.5</v>
      </c>
      <c r="E25" s="2">
        <v>0.5</v>
      </c>
      <c r="F25" s="2">
        <v>0.3</v>
      </c>
      <c r="G25" s="2">
        <v>0.8</v>
      </c>
      <c r="H25" s="2">
        <v>2.4</v>
      </c>
      <c r="I25" s="2">
        <v>2.4</v>
      </c>
      <c r="J25" s="2">
        <v>0.4</v>
      </c>
      <c r="K25" s="2">
        <v>1</v>
      </c>
      <c r="L25" s="2">
        <v>0.9</v>
      </c>
      <c r="M25" s="2">
        <v>9.5</v>
      </c>
      <c r="N25" s="2">
        <v>2.7</v>
      </c>
      <c r="O25" s="2">
        <v>4.0999999999999996</v>
      </c>
      <c r="P25" s="2">
        <v>11.4</v>
      </c>
      <c r="Q25" s="2">
        <v>0.2</v>
      </c>
      <c r="R25" s="2"/>
      <c r="S25" s="2">
        <v>6.1</v>
      </c>
      <c r="T25" s="23" t="s">
        <v>34</v>
      </c>
      <c r="U25" s="6">
        <f>8*(10^6)*32*(0.19^2)*(PI()^-2)*(21.6^-4)</f>
        <v>4.301623709744347</v>
      </c>
      <c r="V25" s="24"/>
      <c r="W25" s="6" t="e">
        <f>8*(10^6)*32*(#REF!^2)*(PI()^-2)*(21.6^-4)</f>
        <v>#REF!</v>
      </c>
      <c r="X25" s="24"/>
      <c r="Y25" s="10" t="e">
        <f>8*(10^6)*32*(#REF!^2)*(PI()^-2)*(21.6^-4)</f>
        <v>#REF!</v>
      </c>
    </row>
    <row r="26" spans="1:25" x14ac:dyDescent="0.3">
      <c r="A26" s="19">
        <v>32</v>
      </c>
      <c r="B26" s="20">
        <v>27.8</v>
      </c>
      <c r="C26" s="2">
        <v>1.5</v>
      </c>
      <c r="D26" s="2">
        <v>0.7</v>
      </c>
      <c r="E26" s="2">
        <v>0.6</v>
      </c>
      <c r="F26" s="2">
        <v>0.4</v>
      </c>
      <c r="G26" s="2">
        <v>0.9</v>
      </c>
      <c r="H26" s="2">
        <v>3.1</v>
      </c>
      <c r="I26" s="2">
        <v>3.1</v>
      </c>
      <c r="J26" s="2">
        <v>0.5</v>
      </c>
      <c r="K26" s="2">
        <v>1.2</v>
      </c>
      <c r="L26" s="2">
        <v>1.3</v>
      </c>
      <c r="M26" s="2">
        <v>13.3</v>
      </c>
      <c r="N26" s="2">
        <v>3.8</v>
      </c>
      <c r="O26" s="2">
        <v>5.8</v>
      </c>
      <c r="P26" s="2">
        <v>15</v>
      </c>
      <c r="Q26" s="2">
        <v>0.3</v>
      </c>
      <c r="R26" s="2"/>
      <c r="S26" s="2">
        <v>8.4</v>
      </c>
      <c r="T26" s="24"/>
      <c r="U26" s="6"/>
      <c r="V26" s="24"/>
      <c r="W26" s="6"/>
      <c r="X26" s="24"/>
      <c r="Y26" s="10"/>
    </row>
    <row r="27" spans="1:25" x14ac:dyDescent="0.3">
      <c r="A27" s="19">
        <v>40</v>
      </c>
      <c r="B27" s="20">
        <v>35.200000000000003</v>
      </c>
      <c r="C27" s="2">
        <v>2</v>
      </c>
      <c r="D27" s="2">
        <v>1</v>
      </c>
      <c r="E27" s="2">
        <v>0.7</v>
      </c>
      <c r="F27" s="2">
        <v>0.5</v>
      </c>
      <c r="G27" s="2">
        <v>1.5</v>
      </c>
      <c r="H27" s="2">
        <v>4.5999999999999996</v>
      </c>
      <c r="I27" s="2">
        <v>4.5999999999999996</v>
      </c>
      <c r="J27" s="2">
        <v>0.6</v>
      </c>
      <c r="K27" s="2">
        <v>1.8</v>
      </c>
      <c r="L27" s="2">
        <v>1.4</v>
      </c>
      <c r="M27" s="2">
        <v>15.5</v>
      </c>
      <c r="N27" s="2">
        <v>4.9000000000000004</v>
      </c>
      <c r="O27" s="2">
        <v>7.4</v>
      </c>
      <c r="P27" s="2">
        <v>22</v>
      </c>
      <c r="Q27" s="2">
        <v>0.4</v>
      </c>
      <c r="R27" s="2"/>
      <c r="S27" s="2">
        <v>10.5</v>
      </c>
      <c r="T27" s="24"/>
      <c r="U27" s="6"/>
      <c r="V27" s="24"/>
      <c r="W27" s="6"/>
      <c r="X27" s="24"/>
      <c r="Y27" s="10"/>
    </row>
    <row r="28" spans="1:25" x14ac:dyDescent="0.3">
      <c r="A28" s="19">
        <v>50</v>
      </c>
      <c r="B28" s="20">
        <v>44</v>
      </c>
      <c r="C28" s="2">
        <v>3.2</v>
      </c>
      <c r="D28" s="2">
        <v>1.3</v>
      </c>
      <c r="E28" s="2">
        <v>1.2</v>
      </c>
      <c r="F28" s="2">
        <v>0.6</v>
      </c>
      <c r="G28" s="2">
        <v>2.2000000000000002</v>
      </c>
      <c r="H28" s="2">
        <v>7.3</v>
      </c>
      <c r="I28" s="2">
        <v>7.3</v>
      </c>
      <c r="J28" s="2">
        <v>1</v>
      </c>
      <c r="K28" s="2">
        <v>2.2999999999999998</v>
      </c>
      <c r="L28" s="2">
        <v>3.2</v>
      </c>
      <c r="M28" s="2">
        <v>18.3</v>
      </c>
      <c r="N28" s="2">
        <v>6.8</v>
      </c>
      <c r="O28" s="2">
        <v>9.1</v>
      </c>
      <c r="P28" s="2">
        <v>35.799999999999997</v>
      </c>
      <c r="Q28" s="2">
        <v>0.7</v>
      </c>
      <c r="R28" s="2"/>
      <c r="S28" s="2">
        <v>17</v>
      </c>
      <c r="T28" s="24"/>
      <c r="U28" s="6"/>
      <c r="V28" s="24"/>
      <c r="W28" s="6"/>
      <c r="X28" s="24"/>
      <c r="Y28" s="10"/>
    </row>
    <row r="29" spans="1:25" x14ac:dyDescent="0.3">
      <c r="A29" s="19">
        <v>60</v>
      </c>
      <c r="B29" s="20">
        <v>53.4</v>
      </c>
      <c r="C29" s="2">
        <v>3.4</v>
      </c>
      <c r="D29" s="2">
        <v>1.5</v>
      </c>
      <c r="E29" s="2">
        <v>1.3</v>
      </c>
      <c r="F29" s="2">
        <v>0.7</v>
      </c>
      <c r="G29" s="2">
        <v>2.2999999999999998</v>
      </c>
      <c r="H29" s="2">
        <v>7.6</v>
      </c>
      <c r="I29" s="2">
        <v>7.6</v>
      </c>
      <c r="J29" s="2">
        <v>1.5</v>
      </c>
      <c r="K29" s="2">
        <v>2.8</v>
      </c>
      <c r="L29" s="2">
        <v>3.3</v>
      </c>
      <c r="M29" s="2">
        <v>23.7</v>
      </c>
      <c r="N29" s="2">
        <v>7.1</v>
      </c>
      <c r="O29" s="2">
        <v>10.8</v>
      </c>
      <c r="P29" s="2">
        <v>37.9</v>
      </c>
      <c r="Q29" s="2">
        <v>0.8</v>
      </c>
      <c r="R29" s="2"/>
      <c r="S29" s="2">
        <v>18.5</v>
      </c>
      <c r="T29" s="24"/>
      <c r="U29" s="6"/>
      <c r="V29" s="24"/>
      <c r="W29" s="6"/>
      <c r="X29" s="24"/>
      <c r="Y29" s="10"/>
    </row>
    <row r="30" spans="1:25" x14ac:dyDescent="0.3">
      <c r="A30" s="19">
        <v>75</v>
      </c>
      <c r="B30" s="20">
        <v>66.599999999999994</v>
      </c>
      <c r="C30" s="2">
        <v>3.7</v>
      </c>
      <c r="D30" s="2">
        <v>1.7</v>
      </c>
      <c r="E30" s="2">
        <v>1.4</v>
      </c>
      <c r="F30" s="2">
        <v>0.8</v>
      </c>
      <c r="G30" s="2">
        <v>2.4</v>
      </c>
      <c r="H30" s="2">
        <v>7.8</v>
      </c>
      <c r="I30" s="2">
        <v>7.8</v>
      </c>
      <c r="J30" s="2">
        <v>1.6</v>
      </c>
      <c r="K30" s="2">
        <v>3.3</v>
      </c>
      <c r="L30" s="2">
        <v>3.5</v>
      </c>
      <c r="M30" s="2">
        <v>25</v>
      </c>
      <c r="N30" s="2">
        <v>8.1999999999999993</v>
      </c>
      <c r="O30" s="2">
        <v>12.5</v>
      </c>
      <c r="P30" s="2">
        <v>38</v>
      </c>
      <c r="Q30" s="2">
        <v>0.9</v>
      </c>
      <c r="R30" s="2"/>
      <c r="S30" s="2">
        <v>19</v>
      </c>
      <c r="T30" s="24"/>
      <c r="U30" s="6"/>
      <c r="V30" s="24"/>
      <c r="W30" s="6"/>
      <c r="X30" s="24"/>
      <c r="Y30" s="10"/>
    </row>
    <row r="31" spans="1:25" x14ac:dyDescent="0.3">
      <c r="A31" s="19">
        <v>85</v>
      </c>
      <c r="B31" s="20">
        <v>75.599999999999994</v>
      </c>
      <c r="C31" s="2">
        <v>3.9</v>
      </c>
      <c r="D31" s="2">
        <v>1.8</v>
      </c>
      <c r="E31" s="2">
        <v>1.5</v>
      </c>
      <c r="F31" s="2">
        <v>0.9</v>
      </c>
      <c r="G31" s="2">
        <v>2.5</v>
      </c>
      <c r="H31" s="2">
        <v>8</v>
      </c>
      <c r="I31" s="2">
        <v>8</v>
      </c>
      <c r="J31" s="2">
        <v>2</v>
      </c>
      <c r="K31" s="2">
        <v>3.7</v>
      </c>
      <c r="L31" s="2">
        <v>3.7</v>
      </c>
      <c r="M31" s="2">
        <v>26.8</v>
      </c>
      <c r="N31" s="2">
        <v>9.3000000000000007</v>
      </c>
      <c r="O31" s="2">
        <v>14.2</v>
      </c>
      <c r="P31" s="2">
        <v>40</v>
      </c>
      <c r="Q31" s="2">
        <v>0.9</v>
      </c>
      <c r="R31" s="2"/>
      <c r="S31" s="2">
        <v>20</v>
      </c>
      <c r="T31" s="24"/>
      <c r="U31" s="6"/>
      <c r="V31" s="24"/>
      <c r="W31" s="6"/>
      <c r="X31" s="24"/>
      <c r="Y31" s="10"/>
    </row>
    <row r="32" spans="1:25" ht="15" thickBot="1" x14ac:dyDescent="0.35">
      <c r="A32" s="21">
        <v>110</v>
      </c>
      <c r="B32" s="22">
        <v>97.8</v>
      </c>
      <c r="C32" s="14">
        <v>4.3</v>
      </c>
      <c r="D32" s="14">
        <v>1.9</v>
      </c>
      <c r="E32" s="14">
        <v>1.6</v>
      </c>
      <c r="F32" s="14">
        <v>1</v>
      </c>
      <c r="G32" s="14">
        <v>2.6</v>
      </c>
      <c r="H32" s="14">
        <v>8.3000000000000007</v>
      </c>
      <c r="I32" s="14">
        <v>8.3000000000000007</v>
      </c>
      <c r="J32" s="14">
        <v>2.2000000000000002</v>
      </c>
      <c r="K32" s="14">
        <v>4</v>
      </c>
      <c r="L32" s="14">
        <v>3.9</v>
      </c>
      <c r="M32" s="14">
        <v>28.6</v>
      </c>
      <c r="N32" s="14">
        <v>10.4</v>
      </c>
      <c r="O32" s="14">
        <v>16</v>
      </c>
      <c r="P32" s="14">
        <v>42.3</v>
      </c>
      <c r="Q32" s="14">
        <v>1</v>
      </c>
      <c r="R32" s="14"/>
      <c r="S32" s="14">
        <v>22.1</v>
      </c>
      <c r="T32" s="25"/>
      <c r="U32" s="12"/>
      <c r="V32" s="25"/>
      <c r="W32" s="12"/>
      <c r="X32" s="25"/>
      <c r="Y32" s="13"/>
    </row>
    <row r="34" spans="1:11" x14ac:dyDescent="0.3">
      <c r="C34"/>
      <c r="D34"/>
      <c r="E34"/>
      <c r="F34"/>
      <c r="G34"/>
      <c r="H34"/>
    </row>
    <row r="35" spans="1:11" x14ac:dyDescent="0.3">
      <c r="C35"/>
      <c r="D35"/>
      <c r="E35"/>
      <c r="F35"/>
      <c r="G35"/>
      <c r="H35"/>
    </row>
    <row r="36" spans="1:11" x14ac:dyDescent="0.3">
      <c r="C36"/>
      <c r="D36"/>
      <c r="E36"/>
      <c r="F36"/>
      <c r="G36"/>
      <c r="H36"/>
      <c r="J36"/>
      <c r="K36"/>
    </row>
    <row r="37" spans="1:11" ht="19.8" customHeight="1" x14ac:dyDescent="0.3">
      <c r="A37"/>
      <c r="B37"/>
      <c r="C37"/>
      <c r="D37"/>
      <c r="E37"/>
      <c r="F37"/>
      <c r="G37"/>
      <c r="H37"/>
      <c r="J37"/>
      <c r="K37"/>
    </row>
    <row r="38" spans="1:11" x14ac:dyDescent="0.3">
      <c r="A38"/>
      <c r="B38"/>
      <c r="C38"/>
      <c r="D38"/>
      <c r="E38"/>
      <c r="F38"/>
      <c r="G38"/>
      <c r="H38"/>
      <c r="J38"/>
      <c r="K38"/>
    </row>
    <row r="39" spans="1:11" x14ac:dyDescent="0.3">
      <c r="C39"/>
      <c r="D39"/>
      <c r="E39"/>
      <c r="F39"/>
      <c r="G39"/>
      <c r="H39"/>
      <c r="J39"/>
      <c r="K39"/>
    </row>
    <row r="40" spans="1:11" x14ac:dyDescent="0.3">
      <c r="C40"/>
      <c r="D40"/>
      <c r="E40"/>
      <c r="F40"/>
      <c r="G40"/>
      <c r="H40"/>
      <c r="J40"/>
      <c r="K40"/>
    </row>
    <row r="41" spans="1:11" x14ac:dyDescent="0.3">
      <c r="C41"/>
      <c r="D41"/>
      <c r="E41"/>
      <c r="F41"/>
      <c r="G41"/>
      <c r="H41"/>
      <c r="J41"/>
      <c r="K41"/>
    </row>
    <row r="42" spans="1:11" x14ac:dyDescent="0.3">
      <c r="C42"/>
      <c r="D42"/>
      <c r="E42"/>
      <c r="F42"/>
      <c r="G42"/>
      <c r="H42"/>
      <c r="J42"/>
      <c r="K42"/>
    </row>
    <row r="43" spans="1:11" x14ac:dyDescent="0.3">
      <c r="C43"/>
      <c r="D43"/>
      <c r="E43"/>
      <c r="F43"/>
      <c r="G43"/>
      <c r="H43"/>
      <c r="J43"/>
      <c r="K43"/>
    </row>
    <row r="44" spans="1:11" x14ac:dyDescent="0.3">
      <c r="C44"/>
      <c r="D44"/>
      <c r="E44"/>
      <c r="F44"/>
      <c r="G44"/>
      <c r="H44"/>
      <c r="J44"/>
      <c r="K44"/>
    </row>
    <row r="45" spans="1:11" x14ac:dyDescent="0.3">
      <c r="C45"/>
      <c r="D45"/>
      <c r="E45"/>
      <c r="F45"/>
      <c r="G45"/>
      <c r="H45"/>
      <c r="J45"/>
      <c r="K45"/>
    </row>
    <row r="46" spans="1:11" x14ac:dyDescent="0.3">
      <c r="C46"/>
      <c r="D46"/>
      <c r="E46"/>
      <c r="F46"/>
      <c r="G46"/>
      <c r="H46"/>
      <c r="J46"/>
      <c r="K46"/>
    </row>
    <row r="47" spans="1:11" x14ac:dyDescent="0.3">
      <c r="C47"/>
      <c r="D47"/>
      <c r="E47"/>
      <c r="F47"/>
      <c r="G47"/>
      <c r="H47"/>
    </row>
    <row r="48" spans="1:11" x14ac:dyDescent="0.3">
      <c r="A48"/>
      <c r="B48"/>
      <c r="C48"/>
      <c r="D48"/>
      <c r="E48"/>
      <c r="F48"/>
      <c r="G48"/>
      <c r="H48"/>
    </row>
    <row r="49" spans="1:8" x14ac:dyDescent="0.3">
      <c r="A49"/>
      <c r="B49"/>
      <c r="C49"/>
      <c r="D49"/>
      <c r="E49"/>
      <c r="F49"/>
      <c r="G49"/>
      <c r="H49"/>
    </row>
    <row r="50" spans="1:8" x14ac:dyDescent="0.3">
      <c r="A50"/>
      <c r="B50"/>
      <c r="C50"/>
      <c r="D50"/>
      <c r="E50"/>
      <c r="F50"/>
      <c r="G50"/>
    </row>
    <row r="51" spans="1:8" x14ac:dyDescent="0.3">
      <c r="A51"/>
      <c r="B51"/>
      <c r="C51"/>
      <c r="D51"/>
      <c r="E51"/>
      <c r="F51"/>
      <c r="G51"/>
    </row>
    <row r="52" spans="1:8" x14ac:dyDescent="0.3">
      <c r="A52"/>
      <c r="B52"/>
      <c r="C52"/>
      <c r="D52"/>
      <c r="E52"/>
      <c r="F52"/>
      <c r="G52"/>
    </row>
    <row r="53" spans="1:8" x14ac:dyDescent="0.3">
      <c r="A53"/>
      <c r="B53"/>
      <c r="C53"/>
      <c r="D53"/>
      <c r="E53"/>
      <c r="F53"/>
      <c r="G53"/>
    </row>
    <row r="54" spans="1:8" x14ac:dyDescent="0.3">
      <c r="A54"/>
      <c r="B54"/>
      <c r="C54"/>
      <c r="D54"/>
      <c r="E54"/>
      <c r="F54"/>
      <c r="G54"/>
    </row>
    <row r="55" spans="1:8" x14ac:dyDescent="0.3">
      <c r="A55"/>
      <c r="B55"/>
      <c r="C55"/>
      <c r="D55"/>
      <c r="E55"/>
      <c r="F55"/>
      <c r="G55"/>
    </row>
    <row r="56" spans="1:8" x14ac:dyDescent="0.3">
      <c r="A56"/>
      <c r="B56"/>
      <c r="C56"/>
      <c r="D56"/>
      <c r="E56"/>
      <c r="F56"/>
      <c r="G56"/>
    </row>
    <row r="57" spans="1:8" x14ac:dyDescent="0.3">
      <c r="A57"/>
      <c r="B57"/>
      <c r="C57"/>
      <c r="D57"/>
      <c r="E57"/>
      <c r="F57"/>
      <c r="G57"/>
    </row>
    <row r="58" spans="1:8" x14ac:dyDescent="0.3">
      <c r="A58"/>
      <c r="B58"/>
      <c r="C58"/>
      <c r="D58"/>
      <c r="E58"/>
      <c r="F58"/>
      <c r="G58"/>
    </row>
    <row r="59" spans="1:8" x14ac:dyDescent="0.3">
      <c r="A59"/>
      <c r="B59"/>
      <c r="C59"/>
      <c r="D59"/>
      <c r="E59"/>
      <c r="F59"/>
      <c r="G59"/>
    </row>
    <row r="60" spans="1:8" ht="12.6" customHeight="1" x14ac:dyDescent="0.3">
      <c r="A60"/>
      <c r="B60"/>
      <c r="C60"/>
      <c r="D60"/>
      <c r="E60"/>
      <c r="F60"/>
      <c r="G60"/>
    </row>
    <row r="61" spans="1:8" x14ac:dyDescent="0.3">
      <c r="A61"/>
      <c r="B61"/>
      <c r="C61"/>
      <c r="D61"/>
      <c r="E61"/>
      <c r="F61"/>
      <c r="G61"/>
    </row>
    <row r="62" spans="1:8" x14ac:dyDescent="0.3">
      <c r="A62"/>
      <c r="B62"/>
      <c r="C62"/>
      <c r="D62"/>
      <c r="E62"/>
      <c r="F62"/>
      <c r="G62"/>
    </row>
    <row r="140" spans="20:23" x14ac:dyDescent="0.3">
      <c r="T140" s="3"/>
      <c r="U140" s="3"/>
      <c r="V140" s="5"/>
      <c r="W140" s="4"/>
    </row>
    <row r="152" ht="34.200000000000003" customHeight="1" x14ac:dyDescent="0.3"/>
  </sheetData>
  <mergeCells count="15">
    <mergeCell ref="A1:N1"/>
    <mergeCell ref="M2:M4"/>
    <mergeCell ref="A22:Y22"/>
    <mergeCell ref="N2:N4"/>
    <mergeCell ref="C2:C4"/>
    <mergeCell ref="D2:D4"/>
    <mergeCell ref="E2:E4"/>
    <mergeCell ref="L2:L4"/>
    <mergeCell ref="A2:A4"/>
    <mergeCell ref="B2:B4"/>
    <mergeCell ref="R6:S6"/>
    <mergeCell ref="Q5:U5"/>
    <mergeCell ref="F2:H3"/>
    <mergeCell ref="K2:K4"/>
    <mergeCell ref="I2:J3"/>
  </mergeCells>
  <pageMargins left="0.511811024" right="0.511811024" top="0.78740157499999996" bottom="0.78740157499999996" header="0.31496062000000002" footer="0.31496062000000002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</vt:lpstr>
      <vt:lpstr>Planilha!Area_de_impressao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</dc:creator>
  <cp:lastModifiedBy>Klaudyo</cp:lastModifiedBy>
  <cp:lastPrinted>2020-04-03T19:08:31Z</cp:lastPrinted>
  <dcterms:created xsi:type="dcterms:W3CDTF">2016-02-15T01:02:01Z</dcterms:created>
  <dcterms:modified xsi:type="dcterms:W3CDTF">2020-06-17T13:17:40Z</dcterms:modified>
</cp:coreProperties>
</file>