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Preço de Venda" sheetId="1" r:id="rId3"/>
    <sheet state="hidden" name="Modelo de Proposta" sheetId="2" r:id="rId4"/>
    <sheet state="visible" name="Custo hora" sheetId="3" r:id="rId5"/>
    <sheet state="visible" name="Valores Base" sheetId="4" r:id="rId6"/>
  </sheets>
  <definedNames/>
  <calcPr/>
</workbook>
</file>

<file path=xl/sharedStrings.xml><?xml version="1.0" encoding="utf-8"?>
<sst xmlns="http://schemas.openxmlformats.org/spreadsheetml/2006/main" count="155" uniqueCount="138">
  <si>
    <t>Nome:</t>
  </si>
  <si>
    <t>Fulano Ciclano da Silva</t>
  </si>
  <si>
    <t>Diretor de Marketing</t>
  </si>
  <si>
    <t>Site:</t>
  </si>
  <si>
    <t>www.prospect.com.br</t>
  </si>
  <si>
    <t>Contato:</t>
  </si>
  <si>
    <t>Profissional</t>
  </si>
  <si>
    <t>fulano@prospect.com.br</t>
  </si>
  <si>
    <t>11 2345-6789</t>
  </si>
  <si>
    <t>Atendimento:</t>
  </si>
  <si>
    <t>Fabio</t>
  </si>
  <si>
    <t>Custo hora</t>
  </si>
  <si>
    <t>Salário Médio</t>
  </si>
  <si>
    <t>https://docs.google.com/spreadsheets/d/155Pv2RXK9PWwfeikn2Cz0u4sI3R1G5TiWScKckBnV_c/edit#gid=0</t>
  </si>
  <si>
    <t>Encargos (Vale Transp, Refeição, Plano de Saúde, Seguro)</t>
  </si>
  <si>
    <t>FGTS</t>
  </si>
  <si>
    <t>Quantidade (horas)</t>
  </si>
  <si>
    <t>Valores base</t>
  </si>
  <si>
    <t>Ferias 1/12</t>
  </si>
  <si>
    <t>1/3 Férias</t>
  </si>
  <si>
    <t>FGTS FÉRIAS e ADICIONAL DE 1/3</t>
  </si>
  <si>
    <t>13 Salário</t>
  </si>
  <si>
    <t>FGTS 13 Salário</t>
  </si>
  <si>
    <t>Aviso Prévio</t>
  </si>
  <si>
    <t>FGTS Aviso Prévio</t>
  </si>
  <si>
    <t>Multa FGTS</t>
  </si>
  <si>
    <t>Hora profissional senior</t>
  </si>
  <si>
    <t>Tempo da Tarefa</t>
  </si>
  <si>
    <t>Custo operacional do projeto</t>
  </si>
  <si>
    <t>Custo A</t>
  </si>
  <si>
    <t>Setor</t>
  </si>
  <si>
    <t>Custos variáveis de venda (impostos)</t>
  </si>
  <si>
    <t>Margem de lucro</t>
  </si>
  <si>
    <t>Hora profissional inbound</t>
  </si>
  <si>
    <t>Hora profissional SEO</t>
  </si>
  <si>
    <t>Persona</t>
  </si>
  <si>
    <t>Hora profissional conteúdo</t>
  </si>
  <si>
    <t>Hora profissional analytics</t>
  </si>
  <si>
    <t>Hora profissional design</t>
  </si>
  <si>
    <t>Hora profissional front-end</t>
  </si>
  <si>
    <t>Hora profissional back-end</t>
  </si>
  <si>
    <t>Hora profissional facebook ads</t>
  </si>
  <si>
    <t>Hora profissional adwords</t>
  </si>
  <si>
    <t>Hora profissional gerente</t>
  </si>
  <si>
    <t>Escopo e valores</t>
  </si>
  <si>
    <t>SEO - Onpage</t>
  </si>
  <si>
    <t>Quantidade mensal</t>
  </si>
  <si>
    <t>Tempo de Produção</t>
  </si>
  <si>
    <t>Análise mensal</t>
  </si>
  <si>
    <t>Hora profissional pleno</t>
  </si>
  <si>
    <t>Analise de SEO</t>
  </si>
  <si>
    <t>Hora profissional jr</t>
  </si>
  <si>
    <t>Auditoria completa - site pequeno</t>
  </si>
  <si>
    <t>Auditoria completa - site pequeno-médio</t>
  </si>
  <si>
    <t>Auditoria completa - site grande ou ecommerce</t>
  </si>
  <si>
    <t>Acompanhamento mensal</t>
  </si>
  <si>
    <t>Pesquisa de palavras-chave</t>
  </si>
  <si>
    <t>Planejamento de SEO</t>
  </si>
  <si>
    <t>Conteúdo</t>
  </si>
  <si>
    <t>Arquitetura de Site</t>
  </si>
  <si>
    <t>Análise de Concorrência</t>
  </si>
  <si>
    <t>Acompanhamento de concorrência</t>
  </si>
  <si>
    <t>Inbound Marketing</t>
  </si>
  <si>
    <t>Criação de Persona</t>
  </si>
  <si>
    <t>Ebooks</t>
  </si>
  <si>
    <t>Criação de Jornada de Compra</t>
  </si>
  <si>
    <t>Landing Page</t>
  </si>
  <si>
    <t>Entregável 05</t>
  </si>
  <si>
    <t>Landing Page de Agradecimento</t>
  </si>
  <si>
    <t>Fluxo de Nutrição</t>
  </si>
  <si>
    <t>Emails</t>
  </si>
  <si>
    <t>Configuração de Software (RD Station)</t>
  </si>
  <si>
    <t>Entregável 06</t>
  </si>
  <si>
    <t>Configuração de Lead Scoring</t>
  </si>
  <si>
    <t>Planejamento de Inbound</t>
  </si>
  <si>
    <t>Post de blog</t>
  </si>
  <si>
    <t>Pesquisa de pauta</t>
  </si>
  <si>
    <t>Entregável 07</t>
  </si>
  <si>
    <t>Implementação de post de blog</t>
  </si>
  <si>
    <t>Conteúdo para o site (página interna)</t>
  </si>
  <si>
    <t>Complementar (categoria)</t>
  </si>
  <si>
    <t>Ebook (Conteúdo)</t>
  </si>
  <si>
    <t>Entregável 08</t>
  </si>
  <si>
    <t>Design+Front+Dev</t>
  </si>
  <si>
    <t>Ebook (Diagramação)</t>
  </si>
  <si>
    <t>Entregável 09</t>
  </si>
  <si>
    <t>Entregável 10</t>
  </si>
  <si>
    <t>Quiz (Design + Dev)</t>
  </si>
  <si>
    <t>Newsletter (Design + Front)</t>
  </si>
  <si>
    <t>Página interativa</t>
  </si>
  <si>
    <t>Infográfico (por bloco)</t>
  </si>
  <si>
    <t>Entregável 11</t>
  </si>
  <si>
    <t>Pesquisa de conteúdo</t>
  </si>
  <si>
    <t>Banner (padrões IAB)</t>
  </si>
  <si>
    <t>PPC (Adwords ou Facebook Ads)</t>
  </si>
  <si>
    <t>Setup (MCC e BM)</t>
  </si>
  <si>
    <t>ok</t>
  </si>
  <si>
    <t>Geral</t>
  </si>
  <si>
    <t>Briefing</t>
  </si>
  <si>
    <t>Site pequeno</t>
  </si>
  <si>
    <t>Site médio</t>
  </si>
  <si>
    <t>Site grande ou ecommerce</t>
  </si>
  <si>
    <t>Investimento mensal  ($)</t>
  </si>
  <si>
    <t>Relatório de resultados</t>
  </si>
  <si>
    <t>Facebook Marketing</t>
  </si>
  <si>
    <t>Reunião presencial</t>
  </si>
  <si>
    <t>criação da fan page (imagens para fan page + 7 posts de abertura)</t>
  </si>
  <si>
    <t>Contatos espontâneos</t>
  </si>
  <si>
    <t>pesquisa e postagem de conteúdo (+imagem)</t>
  </si>
  <si>
    <t>Gerenciamento</t>
  </si>
  <si>
    <t>Social Media</t>
  </si>
  <si>
    <t>Setup (por canal social)</t>
  </si>
  <si>
    <t>Manual de comunicação da marca</t>
  </si>
  <si>
    <t>SAC (monitoramento diário)</t>
  </si>
  <si>
    <t>Publicação em canal social (por publicação)</t>
  </si>
  <si>
    <t>Análise de Concorrência (Social)</t>
  </si>
  <si>
    <t>Valor do projeto</t>
  </si>
  <si>
    <t>Ferramenta de gestão de mídias sociais</t>
  </si>
  <si>
    <t>Custo do projeto</t>
  </si>
  <si>
    <t>Criação de Site/Blog</t>
  </si>
  <si>
    <t>hospedagem</t>
  </si>
  <si>
    <t>qnt paginas</t>
  </si>
  <si>
    <t>desenvolvimento (front + back end)</t>
  </si>
  <si>
    <t>design (wireframe + layouts)</t>
  </si>
  <si>
    <t>Valor de venda (mensal)</t>
  </si>
  <si>
    <t>WordpressSEO</t>
  </si>
  <si>
    <t>desenvolvimento-manutenção</t>
  </si>
  <si>
    <t>design-manutenção</t>
  </si>
  <si>
    <t>postagens por mês (com implementação)</t>
  </si>
  <si>
    <t>Landing Page em Ferramenta (KP)</t>
  </si>
  <si>
    <t>Integração de LP com Email Mkt</t>
  </si>
  <si>
    <t>Google Analytics e Search Console</t>
  </si>
  <si>
    <t>Configurações</t>
  </si>
  <si>
    <t>Validação/Ajustes</t>
  </si>
  <si>
    <t>Análises e insights</t>
  </si>
  <si>
    <t>WebXTool</t>
  </si>
  <si>
    <t>Total</t>
  </si>
  <si>
    <t>mínimo*: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</si>
</sst>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R$ -416]#,##0.00"/>
    <numFmt numFmtId="165" formatCode="0.0%"/>
    <numFmt numFmtId="166" formatCode="0.000"/>
  </numFmts>
  <fonts count="13">
    <font>
      <sz val="10.0"/>
      <color rgb="FF000000"/>
      <name val="Arial"/>
    </font>
    <font/>
    <font>
      <u/>
      <color rgb="FF0000FF"/>
    </font>
    <font>
      <b/>
    </font>
    <font>
      <u/>
      <color rgb="FF0000FF"/>
    </font>
    <font>
      <name val="Arial"/>
    </font>
    <font>
      <b/>
      <sz val="10.0"/>
    </font>
    <font>
      <sz val="10.0"/>
    </font>
    <font>
      <sz val="10.0"/>
      <color rgb="FFB7B7B7"/>
    </font>
    <font>
      <sz val="14.0"/>
    </font>
    <font>
      <b/>
      <i/>
    </font>
    <font>
      <b/>
      <sz val="10.0"/>
      <color rgb="FFB7B7B7"/>
    </font>
    <font>
      <sz val="10.0"/>
      <color rgb="FF666666"/>
    </font>
  </fonts>
  <fills count="12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6B26B"/>
        <bgColor rgb="FFF6B26B"/>
      </patternFill>
    </fill>
    <fill>
      <patternFill patternType="solid">
        <fgColor rgb="FFB7B7B7"/>
        <bgColor rgb="FFB7B7B7"/>
      </patternFill>
    </fill>
    <fill>
      <patternFill patternType="solid">
        <fgColor rgb="FFF4CCCC"/>
        <bgColor rgb="FFF4CCCC"/>
      </patternFill>
    </fill>
    <fill>
      <patternFill patternType="solid">
        <fgColor rgb="FFF9CB9C"/>
        <bgColor rgb="FFF9CB9C"/>
      </patternFill>
    </fill>
    <fill>
      <patternFill patternType="solid">
        <fgColor rgb="FFF3F3F3"/>
        <bgColor rgb="FFF3F3F3"/>
      </patternFill>
    </fill>
    <fill>
      <patternFill patternType="solid">
        <fgColor rgb="FF93C47D"/>
        <bgColor rgb="FF93C47D"/>
      </patternFill>
    </fill>
    <fill>
      <patternFill patternType="solid">
        <fgColor rgb="FFD9EAD3"/>
        <bgColor rgb="FFD9EAD3"/>
      </patternFill>
    </fill>
    <fill>
      <patternFill patternType="solid">
        <fgColor rgb="FFDDDDDD"/>
        <bgColor rgb="FFDDDDDD"/>
      </patternFill>
    </fill>
  </fills>
  <borders count="1">
    <border/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wrapText="1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2" fontId="3" numFmtId="0" xfId="0" applyAlignment="1" applyFill="1" applyFont="1">
      <alignment readingOrder="0"/>
    </xf>
    <xf borderId="0" fillId="0" fontId="1" numFmtId="0" xfId="0" applyAlignment="1" applyFont="1">
      <alignment readingOrder="0"/>
    </xf>
    <xf borderId="0" fillId="2" fontId="1" numFmtId="0" xfId="0" applyAlignment="1" applyFont="1">
      <alignment readingOrder="0"/>
    </xf>
    <xf borderId="0" fillId="2" fontId="1" numFmtId="0" xfId="0" applyAlignment="1" applyFont="1">
      <alignment readingOrder="0" shrinkToFit="0" wrapText="1"/>
    </xf>
    <xf borderId="0" fillId="0" fontId="4" numFmtId="0" xfId="0" applyAlignment="1" applyFont="1">
      <alignment readingOrder="0"/>
    </xf>
    <xf borderId="0" fillId="2" fontId="5" numFmtId="0" xfId="0" applyAlignment="1" applyFont="1">
      <alignment vertical="bottom"/>
    </xf>
    <xf borderId="0" fillId="2" fontId="3" numFmtId="0" xfId="0" applyAlignment="1" applyFont="1">
      <alignment readingOrder="0" shrinkToFit="0" wrapText="1"/>
    </xf>
    <xf borderId="0" fillId="3" fontId="1" numFmtId="0" xfId="0" applyAlignment="1" applyFill="1" applyFont="1">
      <alignment readingOrder="0" shrinkToFit="0" wrapText="1"/>
    </xf>
    <xf borderId="0" fillId="4" fontId="3" numFmtId="0" xfId="0" applyAlignment="1" applyFill="1" applyFont="1">
      <alignment horizontal="center" readingOrder="0" shrinkToFit="0" wrapText="1"/>
    </xf>
    <xf borderId="0" fillId="2" fontId="1" numFmtId="0" xfId="0" applyFont="1"/>
    <xf borderId="0" fillId="5" fontId="3" numFmtId="0" xfId="0" applyAlignment="1" applyFill="1" applyFont="1">
      <alignment horizontal="center" readingOrder="0" shrinkToFit="0" wrapText="1"/>
    </xf>
    <xf borderId="0" fillId="3" fontId="1" numFmtId="164" xfId="0" applyAlignment="1" applyFont="1" applyNumberFormat="1">
      <alignment readingOrder="0"/>
    </xf>
    <xf borderId="0" fillId="6" fontId="1" numFmtId="0" xfId="0" applyAlignment="1" applyFill="1" applyFont="1">
      <alignment horizontal="center" readingOrder="0"/>
    </xf>
    <xf borderId="0" fillId="3" fontId="1" numFmtId="0" xfId="0" applyFont="1"/>
    <xf borderId="0" fillId="3" fontId="1" numFmtId="9" xfId="0" applyAlignment="1" applyFont="1" applyNumberFormat="1">
      <alignment readingOrder="0"/>
    </xf>
    <xf borderId="0" fillId="3" fontId="1" numFmtId="1" xfId="0" applyAlignment="1" applyFont="1" applyNumberFormat="1">
      <alignment readingOrder="0"/>
    </xf>
    <xf borderId="0" fillId="3" fontId="1" numFmtId="0" xfId="0" applyAlignment="1" applyFont="1">
      <alignment readingOrder="0"/>
    </xf>
    <xf borderId="0" fillId="7" fontId="6" numFmtId="4" xfId="0" applyAlignment="1" applyFill="1" applyFont="1" applyNumberFormat="1">
      <alignment readingOrder="0" shrinkToFit="0" wrapText="1"/>
    </xf>
    <xf borderId="0" fillId="0" fontId="3" numFmtId="0" xfId="0" applyAlignment="1" applyFont="1">
      <alignment horizontal="center" readingOrder="0"/>
    </xf>
    <xf borderId="0" fillId="0" fontId="1" numFmtId="0" xfId="0" applyAlignment="1" applyFont="1">
      <alignment horizontal="center" readingOrder="0"/>
    </xf>
    <xf borderId="0" fillId="3" fontId="5" numFmtId="0" xfId="0" applyAlignment="1" applyFont="1">
      <alignment horizontal="right" vertical="bottom"/>
    </xf>
    <xf borderId="0" fillId="3" fontId="7" numFmtId="4" xfId="0" applyAlignment="1" applyFont="1" applyNumberFormat="1">
      <alignment readingOrder="0" shrinkToFit="0" wrapText="1"/>
    </xf>
    <xf borderId="0" fillId="3" fontId="5" numFmtId="4" xfId="0" applyAlignment="1" applyFont="1" applyNumberFormat="1">
      <alignment horizontal="right" vertical="bottom"/>
    </xf>
    <xf borderId="0" fillId="0" fontId="1" numFmtId="2" xfId="0" applyAlignment="1" applyFont="1" applyNumberFormat="1">
      <alignment horizontal="center" readingOrder="0"/>
    </xf>
    <xf borderId="0" fillId="0" fontId="8" numFmtId="4" xfId="0" applyAlignment="1" applyFont="1" applyNumberFormat="1">
      <alignment readingOrder="0"/>
    </xf>
    <xf borderId="0" fillId="2" fontId="1" numFmtId="0" xfId="0" applyAlignment="1" applyFont="1">
      <alignment shrinkToFit="0" wrapText="1"/>
    </xf>
    <xf borderId="0" fillId="0" fontId="9" numFmtId="0" xfId="0" applyAlignment="1" applyFont="1">
      <alignment horizontal="center" readingOrder="0" shrinkToFit="0" vertical="center" wrapText="1"/>
    </xf>
    <xf borderId="0" fillId="0" fontId="6" numFmtId="4" xfId="0" applyAlignment="1" applyFont="1" applyNumberFormat="1">
      <alignment readingOrder="0"/>
    </xf>
    <xf borderId="0" fillId="3" fontId="7" numFmtId="4" xfId="0" applyAlignment="1" applyFont="1" applyNumberFormat="1">
      <alignment readingOrder="0" shrinkToFit="0" wrapText="1"/>
    </xf>
    <xf borderId="0" fillId="0" fontId="1" numFmtId="4" xfId="0" applyAlignment="1" applyFont="1" applyNumberFormat="1">
      <alignment readingOrder="0" shrinkToFit="0" wrapText="1"/>
    </xf>
    <xf borderId="0" fillId="0" fontId="8" numFmtId="4" xfId="0" applyFont="1" applyNumberFormat="1"/>
    <xf borderId="0" fillId="0" fontId="1" numFmtId="4" xfId="0" applyAlignment="1" applyFont="1" applyNumberFormat="1">
      <alignment readingOrder="0"/>
    </xf>
    <xf borderId="0" fillId="3" fontId="7" numFmtId="4" xfId="0" applyAlignment="1" applyFont="1" applyNumberFormat="1">
      <alignment readingOrder="0" shrinkToFit="0" wrapText="1"/>
    </xf>
    <xf borderId="0" fillId="0" fontId="1" numFmtId="2" xfId="0" applyAlignment="1" applyFont="1" applyNumberFormat="1">
      <alignment horizontal="center"/>
    </xf>
    <xf borderId="0" fillId="8" fontId="1" numFmtId="0" xfId="0" applyAlignment="1" applyFill="1" applyFont="1">
      <alignment readingOrder="0" shrinkToFit="0" wrapText="1"/>
    </xf>
    <xf borderId="0" fillId="8" fontId="1" numFmtId="1" xfId="0" applyAlignment="1" applyFont="1" applyNumberFormat="1">
      <alignment readingOrder="0"/>
    </xf>
    <xf borderId="0" fillId="8" fontId="1" numFmtId="0" xfId="0" applyAlignment="1" applyFont="1">
      <alignment readingOrder="0"/>
    </xf>
    <xf borderId="0" fillId="8" fontId="1" numFmtId="0" xfId="0" applyFont="1"/>
    <xf borderId="0" fillId="8" fontId="5" numFmtId="0" xfId="0" applyAlignment="1" applyFont="1">
      <alignment horizontal="right" vertical="bottom"/>
    </xf>
    <xf borderId="0" fillId="8" fontId="5" numFmtId="4" xfId="0" applyAlignment="1" applyFont="1" applyNumberFormat="1">
      <alignment horizontal="right" vertical="bottom"/>
    </xf>
    <xf borderId="0" fillId="0" fontId="1" numFmtId="4" xfId="0" applyFont="1" applyNumberFormat="1"/>
    <xf borderId="0" fillId="0" fontId="1" numFmtId="0" xfId="0" applyAlignment="1" applyFont="1">
      <alignment readingOrder="0" shrinkToFit="0" wrapText="1"/>
    </xf>
    <xf borderId="0" fillId="3" fontId="1" numFmtId="165" xfId="0" applyAlignment="1" applyFont="1" applyNumberFormat="1">
      <alignment readingOrder="0"/>
    </xf>
    <xf borderId="0" fillId="0" fontId="1" numFmtId="166" xfId="0" applyAlignment="1" applyFont="1" applyNumberFormat="1">
      <alignment horizontal="center"/>
    </xf>
    <xf borderId="0" fillId="0" fontId="1" numFmtId="4" xfId="0" applyFont="1" applyNumberFormat="1"/>
    <xf borderId="0" fillId="0" fontId="1" numFmtId="0" xfId="0" applyAlignment="1" applyFont="1">
      <alignment horizontal="center"/>
    </xf>
    <xf borderId="0" fillId="0" fontId="1" numFmtId="164" xfId="0" applyAlignment="1" applyFont="1" applyNumberFormat="1">
      <alignment horizontal="center"/>
    </xf>
    <xf borderId="0" fillId="9" fontId="10" numFmtId="0" xfId="0" applyAlignment="1" applyFill="1" applyFont="1">
      <alignment readingOrder="0"/>
    </xf>
    <xf borderId="0" fillId="10" fontId="10" numFmtId="164" xfId="0" applyAlignment="1" applyFill="1" applyFont="1" applyNumberFormat="1">
      <alignment horizontal="center"/>
    </xf>
    <xf borderId="0" fillId="0" fontId="8" numFmtId="0" xfId="0" applyFont="1"/>
    <xf borderId="0" fillId="7" fontId="6" numFmtId="4" xfId="0" applyAlignment="1" applyFont="1" applyNumberFormat="1">
      <alignment horizontal="right" readingOrder="0" shrinkToFit="0" vertical="bottom" wrapText="1"/>
    </xf>
    <xf borderId="0" fillId="0" fontId="1" numFmtId="164" xfId="0" applyFont="1" applyNumberFormat="1"/>
    <xf borderId="0" fillId="0" fontId="11" numFmtId="4" xfId="0" applyFont="1" applyNumberFormat="1"/>
    <xf borderId="0" fillId="0" fontId="12" numFmtId="4" xfId="0" applyAlignment="1" applyFont="1" applyNumberFormat="1">
      <alignment horizontal="right" readingOrder="0" shrinkToFit="0" vertical="bottom" wrapText="1"/>
    </xf>
    <xf borderId="0" fillId="0" fontId="12" numFmtId="164" xfId="0" applyFont="1" applyNumberFormat="1"/>
    <xf borderId="0" fillId="11" fontId="1" numFmtId="4" xfId="0" applyAlignment="1" applyFill="1" applyFont="1" applyNumberFormat="1">
      <alignment shrinkToFit="0" wrapText="1"/>
    </xf>
    <xf borderId="0" fillId="11" fontId="1" numFmtId="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www.prospect.com.br" TargetMode="External"/><Relationship Id="rId2" Type="http://schemas.openxmlformats.org/officeDocument/2006/relationships/hyperlink" Target="https://docs.google.com/spreadsheets/d/155Pv2RXK9PWwfeikn2Cz0u4sI3R1G5TiWScKckBnV_c/edit" TargetMode="External"/><Relationship Id="rId3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33.14"/>
    <col customWidth="1" min="3" max="3" width="15.0"/>
  </cols>
  <sheetData>
    <row r="1">
      <c r="B1" s="12" t="s">
        <v>16</v>
      </c>
      <c r="C1" s="14" t="s">
        <v>27</v>
      </c>
      <c r="D1" s="16" t="s">
        <v>29</v>
      </c>
    </row>
    <row r="2">
      <c r="A2" s="21" t="s">
        <v>30</v>
      </c>
      <c r="B2" s="22"/>
      <c r="C2" s="22"/>
      <c r="D2" s="23"/>
    </row>
    <row r="3">
      <c r="A3" s="25" t="s">
        <v>35</v>
      </c>
      <c r="B3" s="27">
        <f>4/12</f>
        <v>0.3333333333</v>
      </c>
      <c r="C3" s="28">
        <v>2.0</v>
      </c>
      <c r="D3" s="32">
        <f>B3*C3*'Custo hora'!$B$2</f>
        <v>33.87407407</v>
      </c>
      <c r="E3" s="34"/>
      <c r="F3" s="5"/>
    </row>
    <row r="4">
      <c r="A4" s="36" t="s">
        <v>50</v>
      </c>
      <c r="B4" s="37">
        <f>B3</f>
        <v>0.3333333333</v>
      </c>
      <c r="C4" s="28">
        <v>16.0</v>
      </c>
      <c r="D4" s="32">
        <f>B4*C4*'Custo hora'!$B$2</f>
        <v>270.9925926</v>
      </c>
      <c r="E4" s="34"/>
    </row>
    <row r="5">
      <c r="A5" s="25" t="s">
        <v>58</v>
      </c>
      <c r="B5" s="27">
        <f>10/12</f>
        <v>0.8333333333</v>
      </c>
      <c r="C5" s="28">
        <v>2.0</v>
      </c>
      <c r="D5" s="32">
        <f>B5*C5*'Custo hora'!$B$2</f>
        <v>84.68518519</v>
      </c>
      <c r="E5" s="34"/>
    </row>
    <row r="6">
      <c r="A6" s="36" t="s">
        <v>64</v>
      </c>
      <c r="B6" s="37">
        <f>B5</f>
        <v>0.8333333333</v>
      </c>
      <c r="C6" s="28">
        <v>32.0</v>
      </c>
      <c r="D6" s="32">
        <f>B6*C6*'Custo hora'!$B$2</f>
        <v>1354.962963</v>
      </c>
      <c r="E6" s="34"/>
    </row>
    <row r="7">
      <c r="A7" s="25" t="s">
        <v>67</v>
      </c>
      <c r="B7" s="37">
        <f>B5</f>
        <v>0.8333333333</v>
      </c>
      <c r="C7" s="28">
        <v>0.8</v>
      </c>
      <c r="D7" s="32">
        <f>B7*C7*'Custo hora'!$B$2</f>
        <v>33.87407407</v>
      </c>
      <c r="E7" s="34"/>
    </row>
    <row r="8">
      <c r="A8" s="36" t="s">
        <v>72</v>
      </c>
      <c r="B8" s="37">
        <f>B7</f>
        <v>0.8333333333</v>
      </c>
      <c r="C8" s="28">
        <v>0.8</v>
      </c>
      <c r="D8" s="32">
        <f>B8*C8*'Custo hora'!$B$2</f>
        <v>33.87407407</v>
      </c>
      <c r="E8" s="34"/>
    </row>
    <row r="9">
      <c r="A9" s="25" t="s">
        <v>77</v>
      </c>
      <c r="B9" s="27">
        <f>1/12</f>
        <v>0.08333333333</v>
      </c>
      <c r="C9" s="28">
        <v>3.0</v>
      </c>
      <c r="D9" s="32">
        <f>B9*C9*'Custo hora'!$B$2</f>
        <v>12.70277778</v>
      </c>
      <c r="E9" s="34"/>
    </row>
    <row r="10">
      <c r="A10" s="36" t="s">
        <v>82</v>
      </c>
      <c r="B10" s="27">
        <f>B7</f>
        <v>0.8333333333</v>
      </c>
      <c r="C10" s="28">
        <v>1.0</v>
      </c>
      <c r="D10" s="32">
        <f>B10*C10*'Custo hora'!$B$2</f>
        <v>42.34259259</v>
      </c>
      <c r="E10" s="34"/>
    </row>
    <row r="11">
      <c r="A11" s="25" t="s">
        <v>85</v>
      </c>
      <c r="B11" s="27">
        <f>1/12</f>
        <v>0.08333333333</v>
      </c>
      <c r="C11" s="28">
        <v>1.5</v>
      </c>
      <c r="D11" s="32">
        <f>B11*C11*'Custo hora'!$B$2</f>
        <v>6.351388889</v>
      </c>
      <c r="E11" s="34"/>
    </row>
    <row r="12">
      <c r="A12" s="36" t="s">
        <v>86</v>
      </c>
      <c r="B12" s="27">
        <f>B11</f>
        <v>0.08333333333</v>
      </c>
      <c r="C12" s="28">
        <v>1.0</v>
      </c>
      <c r="D12" s="32">
        <f>B12*C12*'Custo hora'!$B$2</f>
        <v>4.234259259</v>
      </c>
      <c r="E12" s="34"/>
    </row>
    <row r="13">
      <c r="A13" s="25" t="s">
        <v>91</v>
      </c>
      <c r="B13" s="27">
        <f>4/12</f>
        <v>0.3333333333</v>
      </c>
      <c r="C13" s="28">
        <v>3.0</v>
      </c>
      <c r="D13" s="32">
        <f>B13*C13*'Custo hora'!$B$2</f>
        <v>50.81111111</v>
      </c>
      <c r="E13" s="34"/>
    </row>
    <row r="14">
      <c r="A14" s="21" t="s">
        <v>97</v>
      </c>
      <c r="B14" s="37"/>
      <c r="D14" s="32"/>
    </row>
    <row r="15">
      <c r="A15" s="45" t="s">
        <v>98</v>
      </c>
      <c r="B15" s="27">
        <f>1/12</f>
        <v>0.08333333333</v>
      </c>
      <c r="C15" s="28">
        <v>3.0</v>
      </c>
      <c r="D15" s="32">
        <f>B15*C15*'Custo hora'!$B$2</f>
        <v>12.70277778</v>
      </c>
      <c r="E15" s="34"/>
    </row>
    <row r="16">
      <c r="A16" s="1" t="s">
        <v>103</v>
      </c>
      <c r="B16" s="27">
        <v>1.0</v>
      </c>
      <c r="C16" s="28">
        <v>1.5</v>
      </c>
      <c r="D16" s="32">
        <f>B16*C16*'Custo hora'!$B$2</f>
        <v>76.21666667</v>
      </c>
      <c r="E16" s="34"/>
    </row>
    <row r="17">
      <c r="A17" s="1" t="s">
        <v>105</v>
      </c>
      <c r="B17" s="27">
        <v>1.0</v>
      </c>
      <c r="C17" s="28">
        <v>5.0</v>
      </c>
      <c r="D17" s="32">
        <f>B17*C17*'Custo hora'!$B$2</f>
        <v>254.0555556</v>
      </c>
      <c r="E17" s="34"/>
    </row>
    <row r="18">
      <c r="A18" s="1" t="s">
        <v>107</v>
      </c>
      <c r="B18" s="27">
        <v>10.0</v>
      </c>
      <c r="C18" s="28">
        <v>1.0</v>
      </c>
      <c r="D18" s="32">
        <f>B18*C18*'Custo hora'!$B$2</f>
        <v>508.1111111</v>
      </c>
      <c r="E18" s="34"/>
    </row>
    <row r="19">
      <c r="A19" s="33" t="s">
        <v>109</v>
      </c>
      <c r="B19" s="27">
        <v>5.0</v>
      </c>
      <c r="C19" s="28">
        <v>1.0</v>
      </c>
      <c r="D19" s="32">
        <f>B19*C19*'Custo hora'!$B$5</f>
        <v>309.0982906</v>
      </c>
      <c r="E19" s="34"/>
    </row>
    <row r="20">
      <c r="B20" s="47"/>
      <c r="D20" s="48"/>
    </row>
    <row r="21">
      <c r="A21" s="21" t="s">
        <v>116</v>
      </c>
      <c r="B21" s="49"/>
      <c r="D21" s="48"/>
    </row>
    <row r="22">
      <c r="A22" s="5" t="s">
        <v>118</v>
      </c>
      <c r="B22" s="50">
        <f>'Valores Base'!$B$2+D22</f>
        <v>4288.889494</v>
      </c>
      <c r="D22" s="48">
        <f>SUM(D3:D13)+SUM(D14:D20)</f>
        <v>3088.889494</v>
      </c>
    </row>
    <row r="23">
      <c r="A23" s="51" t="s">
        <v>124</v>
      </c>
      <c r="B23" s="52">
        <f>B22*(1+'Valores Base'!$B$4)*(1+'Valores Base'!$B$3)</f>
        <v>7527.001063</v>
      </c>
    </row>
    <row r="24">
      <c r="B24" s="49"/>
    </row>
    <row r="25">
      <c r="B25" s="49"/>
    </row>
    <row r="26">
      <c r="B26" s="49"/>
    </row>
    <row r="27">
      <c r="B27" s="49"/>
    </row>
    <row r="28">
      <c r="B28" s="49"/>
    </row>
    <row r="29">
      <c r="B29" s="49"/>
    </row>
    <row r="30">
      <c r="B30" s="49"/>
    </row>
    <row r="31">
      <c r="B31" s="49"/>
    </row>
    <row r="32">
      <c r="B32" s="49"/>
    </row>
    <row r="33">
      <c r="B33" s="49"/>
    </row>
    <row r="34">
      <c r="B34" s="49"/>
    </row>
    <row r="35">
      <c r="B35" s="49"/>
    </row>
    <row r="36">
      <c r="B36" s="49"/>
    </row>
    <row r="37">
      <c r="B37" s="49"/>
    </row>
    <row r="38">
      <c r="B38" s="49"/>
    </row>
    <row r="39">
      <c r="B39" s="49"/>
    </row>
    <row r="40">
      <c r="B40" s="49"/>
    </row>
    <row r="41">
      <c r="B41" s="49"/>
    </row>
    <row r="42">
      <c r="B42" s="49"/>
    </row>
    <row r="43">
      <c r="B43" s="49"/>
    </row>
    <row r="44">
      <c r="B44" s="49"/>
    </row>
    <row r="45">
      <c r="B45" s="49"/>
    </row>
    <row r="46">
      <c r="B46" s="49"/>
    </row>
    <row r="47">
      <c r="B47" s="49"/>
    </row>
    <row r="48">
      <c r="B48" s="49"/>
    </row>
    <row r="49">
      <c r="B49" s="49"/>
    </row>
    <row r="50">
      <c r="B50" s="49"/>
    </row>
    <row r="51">
      <c r="B51" s="49"/>
    </row>
    <row r="52">
      <c r="B52" s="49"/>
    </row>
    <row r="53">
      <c r="B53" s="49"/>
    </row>
    <row r="54">
      <c r="B54" s="49"/>
    </row>
    <row r="55">
      <c r="B55" s="49"/>
    </row>
    <row r="56">
      <c r="B56" s="49"/>
    </row>
    <row r="57">
      <c r="B57" s="49"/>
    </row>
    <row r="58">
      <c r="B58" s="49"/>
    </row>
    <row r="59">
      <c r="B59" s="49"/>
    </row>
    <row r="60">
      <c r="B60" s="49"/>
    </row>
    <row r="61">
      <c r="B61" s="49"/>
    </row>
    <row r="62">
      <c r="B62" s="49"/>
    </row>
    <row r="63">
      <c r="B63" s="49"/>
    </row>
    <row r="64">
      <c r="B64" s="49"/>
    </row>
    <row r="65">
      <c r="B65" s="49"/>
    </row>
    <row r="66">
      <c r="B66" s="49"/>
    </row>
    <row r="67">
      <c r="B67" s="49"/>
    </row>
    <row r="68">
      <c r="B68" s="49"/>
    </row>
    <row r="69">
      <c r="B69" s="49"/>
    </row>
    <row r="70">
      <c r="B70" s="49"/>
    </row>
    <row r="71">
      <c r="B71" s="49"/>
    </row>
    <row r="72">
      <c r="B72" s="49"/>
    </row>
    <row r="73">
      <c r="B73" s="49"/>
    </row>
    <row r="74">
      <c r="B74" s="49"/>
    </row>
    <row r="75">
      <c r="B75" s="49"/>
    </row>
    <row r="76">
      <c r="B76" s="49"/>
    </row>
    <row r="77">
      <c r="B77" s="49"/>
    </row>
    <row r="78">
      <c r="B78" s="49"/>
    </row>
    <row r="79">
      <c r="B79" s="49"/>
    </row>
    <row r="80">
      <c r="B80" s="49"/>
    </row>
    <row r="81">
      <c r="B81" s="49"/>
    </row>
    <row r="82">
      <c r="B82" s="49"/>
    </row>
    <row r="83">
      <c r="B83" s="49"/>
    </row>
    <row r="84">
      <c r="B84" s="49"/>
    </row>
    <row r="85">
      <c r="B85" s="49"/>
    </row>
    <row r="86">
      <c r="B86" s="49"/>
    </row>
    <row r="87">
      <c r="B87" s="49"/>
    </row>
    <row r="88">
      <c r="B88" s="49"/>
    </row>
    <row r="89">
      <c r="B89" s="49"/>
    </row>
    <row r="90">
      <c r="B90" s="49"/>
    </row>
    <row r="91">
      <c r="B91" s="49"/>
    </row>
    <row r="92">
      <c r="B92" s="49"/>
    </row>
    <row r="93">
      <c r="B93" s="49"/>
    </row>
    <row r="94">
      <c r="B94" s="49"/>
    </row>
    <row r="95">
      <c r="B95" s="49"/>
    </row>
    <row r="96">
      <c r="B96" s="49"/>
    </row>
    <row r="97">
      <c r="B97" s="49"/>
    </row>
    <row r="98">
      <c r="B98" s="49"/>
    </row>
    <row r="99">
      <c r="B99" s="49"/>
    </row>
    <row r="100">
      <c r="B100" s="49"/>
    </row>
    <row r="101">
      <c r="B101" s="49"/>
    </row>
    <row r="102">
      <c r="B102" s="49"/>
    </row>
    <row r="103">
      <c r="B103" s="49"/>
    </row>
    <row r="104">
      <c r="B104" s="49"/>
    </row>
    <row r="105">
      <c r="B105" s="49"/>
    </row>
    <row r="106">
      <c r="B106" s="49"/>
    </row>
    <row r="107">
      <c r="B107" s="49"/>
    </row>
    <row r="108">
      <c r="B108" s="49"/>
    </row>
    <row r="109">
      <c r="B109" s="49"/>
    </row>
    <row r="110">
      <c r="B110" s="49"/>
    </row>
    <row r="111">
      <c r="B111" s="49"/>
    </row>
    <row r="112">
      <c r="B112" s="49"/>
    </row>
    <row r="113">
      <c r="B113" s="49"/>
    </row>
    <row r="114">
      <c r="B114" s="49"/>
    </row>
    <row r="115">
      <c r="B115" s="49"/>
    </row>
    <row r="116">
      <c r="B116" s="49"/>
    </row>
    <row r="117">
      <c r="B117" s="49"/>
    </row>
    <row r="118">
      <c r="B118" s="49"/>
    </row>
    <row r="119">
      <c r="B119" s="49"/>
    </row>
    <row r="120">
      <c r="B120" s="49"/>
    </row>
    <row r="121">
      <c r="B121" s="49"/>
    </row>
    <row r="122">
      <c r="B122" s="49"/>
    </row>
    <row r="123">
      <c r="B123" s="49"/>
    </row>
    <row r="124">
      <c r="B124" s="49"/>
    </row>
    <row r="125">
      <c r="B125" s="49"/>
    </row>
    <row r="126">
      <c r="B126" s="49"/>
    </row>
    <row r="127">
      <c r="B127" s="49"/>
    </row>
    <row r="128">
      <c r="B128" s="49"/>
    </row>
    <row r="129">
      <c r="B129" s="49"/>
    </row>
    <row r="130">
      <c r="B130" s="49"/>
    </row>
    <row r="131">
      <c r="B131" s="49"/>
    </row>
    <row r="132">
      <c r="B132" s="49"/>
    </row>
    <row r="133">
      <c r="B133" s="49"/>
    </row>
    <row r="134">
      <c r="B134" s="49"/>
    </row>
    <row r="135">
      <c r="B135" s="49"/>
    </row>
    <row r="136">
      <c r="B136" s="49"/>
    </row>
    <row r="137">
      <c r="B137" s="49"/>
    </row>
    <row r="138">
      <c r="B138" s="49"/>
    </row>
    <row r="139">
      <c r="B139" s="49"/>
    </row>
    <row r="140">
      <c r="B140" s="49"/>
    </row>
    <row r="141">
      <c r="B141" s="49"/>
    </row>
    <row r="142">
      <c r="B142" s="49"/>
    </row>
    <row r="143">
      <c r="B143" s="49"/>
    </row>
    <row r="144">
      <c r="B144" s="49"/>
    </row>
    <row r="145">
      <c r="B145" s="49"/>
    </row>
    <row r="146">
      <c r="B146" s="49"/>
    </row>
    <row r="147">
      <c r="B147" s="49"/>
    </row>
    <row r="148">
      <c r="B148" s="49"/>
    </row>
    <row r="149">
      <c r="B149" s="49"/>
    </row>
    <row r="150">
      <c r="B150" s="49"/>
    </row>
    <row r="151">
      <c r="B151" s="49"/>
    </row>
    <row r="152">
      <c r="B152" s="49"/>
    </row>
    <row r="153">
      <c r="B153" s="49"/>
    </row>
    <row r="154">
      <c r="B154" s="49"/>
    </row>
    <row r="155">
      <c r="B155" s="49"/>
    </row>
    <row r="156">
      <c r="B156" s="49"/>
    </row>
    <row r="157">
      <c r="B157" s="49"/>
    </row>
    <row r="158">
      <c r="B158" s="49"/>
    </row>
    <row r="159">
      <c r="B159" s="49"/>
    </row>
    <row r="160">
      <c r="B160" s="49"/>
    </row>
    <row r="161">
      <c r="B161" s="49"/>
    </row>
    <row r="162">
      <c r="B162" s="49"/>
    </row>
    <row r="163">
      <c r="B163" s="49"/>
    </row>
    <row r="164">
      <c r="B164" s="49"/>
    </row>
    <row r="165">
      <c r="B165" s="49"/>
    </row>
    <row r="166">
      <c r="B166" s="49"/>
    </row>
    <row r="167">
      <c r="B167" s="49"/>
    </row>
    <row r="168">
      <c r="B168" s="49"/>
    </row>
    <row r="169">
      <c r="B169" s="49"/>
    </row>
    <row r="170">
      <c r="B170" s="49"/>
    </row>
    <row r="171">
      <c r="B171" s="49"/>
    </row>
    <row r="172">
      <c r="B172" s="49"/>
    </row>
    <row r="173">
      <c r="B173" s="49"/>
    </row>
    <row r="174">
      <c r="B174" s="49"/>
    </row>
    <row r="175">
      <c r="B175" s="49"/>
    </row>
    <row r="176">
      <c r="B176" s="49"/>
    </row>
    <row r="177">
      <c r="B177" s="49"/>
    </row>
    <row r="178">
      <c r="B178" s="49"/>
    </row>
    <row r="179">
      <c r="B179" s="49"/>
    </row>
    <row r="180">
      <c r="B180" s="49"/>
    </row>
    <row r="181">
      <c r="B181" s="49"/>
    </row>
    <row r="182">
      <c r="B182" s="49"/>
    </row>
    <row r="183">
      <c r="B183" s="49"/>
    </row>
    <row r="184">
      <c r="B184" s="49"/>
    </row>
    <row r="185">
      <c r="B185" s="49"/>
    </row>
    <row r="186">
      <c r="B186" s="49"/>
    </row>
    <row r="187">
      <c r="B187" s="49"/>
    </row>
    <row r="188">
      <c r="B188" s="49"/>
    </row>
    <row r="189">
      <c r="B189" s="49"/>
    </row>
    <row r="190">
      <c r="B190" s="49"/>
    </row>
    <row r="191">
      <c r="B191" s="49"/>
    </row>
    <row r="192">
      <c r="B192" s="49"/>
    </row>
    <row r="193">
      <c r="B193" s="49"/>
    </row>
    <row r="194">
      <c r="B194" s="49"/>
    </row>
    <row r="195">
      <c r="B195" s="49"/>
    </row>
    <row r="196">
      <c r="B196" s="49"/>
    </row>
    <row r="197">
      <c r="B197" s="49"/>
    </row>
    <row r="198">
      <c r="B198" s="49"/>
    </row>
    <row r="199">
      <c r="B199" s="49"/>
    </row>
    <row r="200">
      <c r="B200" s="49"/>
    </row>
    <row r="201">
      <c r="B201" s="49"/>
    </row>
    <row r="202">
      <c r="B202" s="49"/>
    </row>
    <row r="203">
      <c r="B203" s="49"/>
    </row>
    <row r="204">
      <c r="B204" s="49"/>
    </row>
    <row r="205">
      <c r="B205" s="49"/>
    </row>
    <row r="206">
      <c r="B206" s="49"/>
    </row>
    <row r="207">
      <c r="B207" s="49"/>
    </row>
    <row r="208">
      <c r="B208" s="49"/>
    </row>
    <row r="209">
      <c r="B209" s="49"/>
    </row>
    <row r="210">
      <c r="B210" s="49"/>
    </row>
    <row r="211">
      <c r="B211" s="49"/>
    </row>
    <row r="212">
      <c r="B212" s="49"/>
    </row>
    <row r="213">
      <c r="B213" s="49"/>
    </row>
    <row r="214">
      <c r="B214" s="49"/>
    </row>
    <row r="215">
      <c r="B215" s="49"/>
    </row>
    <row r="216">
      <c r="B216" s="49"/>
    </row>
    <row r="217">
      <c r="B217" s="49"/>
    </row>
    <row r="218">
      <c r="B218" s="49"/>
    </row>
    <row r="219">
      <c r="B219" s="49"/>
    </row>
    <row r="220">
      <c r="B220" s="49"/>
    </row>
    <row r="221">
      <c r="B221" s="49"/>
    </row>
    <row r="222">
      <c r="B222" s="49"/>
    </row>
    <row r="223">
      <c r="B223" s="49"/>
    </row>
    <row r="224">
      <c r="B224" s="49"/>
    </row>
    <row r="225">
      <c r="B225" s="49"/>
    </row>
    <row r="226">
      <c r="B226" s="49"/>
    </row>
    <row r="227">
      <c r="B227" s="49"/>
    </row>
    <row r="228">
      <c r="B228" s="49"/>
    </row>
    <row r="229">
      <c r="B229" s="49"/>
    </row>
    <row r="230">
      <c r="B230" s="49"/>
    </row>
    <row r="231">
      <c r="B231" s="49"/>
    </row>
    <row r="232">
      <c r="B232" s="49"/>
    </row>
    <row r="233">
      <c r="B233" s="49"/>
    </row>
    <row r="234">
      <c r="B234" s="49"/>
    </row>
    <row r="235">
      <c r="B235" s="49"/>
    </row>
    <row r="236">
      <c r="B236" s="49"/>
    </row>
    <row r="237">
      <c r="B237" s="49"/>
    </row>
    <row r="238">
      <c r="B238" s="49"/>
    </row>
    <row r="239">
      <c r="B239" s="49"/>
    </row>
    <row r="240">
      <c r="B240" s="49"/>
    </row>
    <row r="241">
      <c r="B241" s="49"/>
    </row>
    <row r="242">
      <c r="B242" s="49"/>
    </row>
    <row r="243">
      <c r="B243" s="49"/>
    </row>
    <row r="244">
      <c r="B244" s="49"/>
    </row>
    <row r="245">
      <c r="B245" s="49"/>
    </row>
    <row r="246">
      <c r="B246" s="49"/>
    </row>
    <row r="247">
      <c r="B247" s="49"/>
    </row>
    <row r="248">
      <c r="B248" s="49"/>
    </row>
    <row r="249">
      <c r="B249" s="49"/>
    </row>
    <row r="250">
      <c r="B250" s="49"/>
    </row>
    <row r="251">
      <c r="B251" s="49"/>
    </row>
    <row r="252">
      <c r="B252" s="49"/>
    </row>
    <row r="253">
      <c r="B253" s="49"/>
    </row>
    <row r="254">
      <c r="B254" s="49"/>
    </row>
    <row r="255">
      <c r="B255" s="49"/>
    </row>
    <row r="256">
      <c r="B256" s="49"/>
    </row>
    <row r="257">
      <c r="B257" s="49"/>
    </row>
    <row r="258">
      <c r="B258" s="49"/>
    </row>
    <row r="259">
      <c r="B259" s="49"/>
    </row>
    <row r="260">
      <c r="B260" s="49"/>
    </row>
    <row r="261">
      <c r="B261" s="49"/>
    </row>
    <row r="262">
      <c r="B262" s="49"/>
    </row>
    <row r="263">
      <c r="B263" s="49"/>
    </row>
    <row r="264">
      <c r="B264" s="49"/>
    </row>
    <row r="265">
      <c r="B265" s="49"/>
    </row>
    <row r="266">
      <c r="B266" s="49"/>
    </row>
    <row r="267">
      <c r="B267" s="49"/>
    </row>
    <row r="268">
      <c r="B268" s="49"/>
    </row>
    <row r="269">
      <c r="B269" s="49"/>
    </row>
    <row r="270">
      <c r="B270" s="49"/>
    </row>
    <row r="271">
      <c r="B271" s="49"/>
    </row>
    <row r="272">
      <c r="B272" s="49"/>
    </row>
    <row r="273">
      <c r="B273" s="49"/>
    </row>
    <row r="274">
      <c r="B274" s="49"/>
    </row>
    <row r="275">
      <c r="B275" s="49"/>
    </row>
    <row r="276">
      <c r="B276" s="49"/>
    </row>
    <row r="277">
      <c r="B277" s="49"/>
    </row>
    <row r="278">
      <c r="B278" s="49"/>
    </row>
    <row r="279">
      <c r="B279" s="49"/>
    </row>
    <row r="280">
      <c r="B280" s="49"/>
    </row>
    <row r="281">
      <c r="B281" s="49"/>
    </row>
    <row r="282">
      <c r="B282" s="49"/>
    </row>
    <row r="283">
      <c r="B283" s="49"/>
    </row>
    <row r="284">
      <c r="B284" s="49"/>
    </row>
    <row r="285">
      <c r="B285" s="49"/>
    </row>
    <row r="286">
      <c r="B286" s="49"/>
    </row>
    <row r="287">
      <c r="B287" s="49"/>
    </row>
    <row r="288">
      <c r="B288" s="49"/>
    </row>
    <row r="289">
      <c r="B289" s="49"/>
    </row>
    <row r="290">
      <c r="B290" s="49"/>
    </row>
    <row r="291">
      <c r="B291" s="49"/>
    </row>
    <row r="292">
      <c r="B292" s="49"/>
    </row>
    <row r="293">
      <c r="B293" s="49"/>
    </row>
    <row r="294">
      <c r="B294" s="49"/>
    </row>
    <row r="295">
      <c r="B295" s="49"/>
    </row>
    <row r="296">
      <c r="B296" s="49"/>
    </row>
    <row r="297">
      <c r="B297" s="49"/>
    </row>
    <row r="298">
      <c r="B298" s="49"/>
    </row>
    <row r="299">
      <c r="B299" s="49"/>
    </row>
    <row r="300">
      <c r="B300" s="49"/>
    </row>
    <row r="301">
      <c r="B301" s="49"/>
    </row>
    <row r="302">
      <c r="B302" s="49"/>
    </row>
    <row r="303">
      <c r="B303" s="49"/>
    </row>
    <row r="304">
      <c r="B304" s="49"/>
    </row>
    <row r="305">
      <c r="B305" s="49"/>
    </row>
    <row r="306">
      <c r="B306" s="49"/>
    </row>
    <row r="307">
      <c r="B307" s="49"/>
    </row>
    <row r="308">
      <c r="B308" s="49"/>
    </row>
    <row r="309">
      <c r="B309" s="49"/>
    </row>
    <row r="310">
      <c r="B310" s="49"/>
    </row>
    <row r="311">
      <c r="B311" s="49"/>
    </row>
    <row r="312">
      <c r="B312" s="49"/>
    </row>
    <row r="313">
      <c r="B313" s="49"/>
    </row>
    <row r="314">
      <c r="B314" s="49"/>
    </row>
    <row r="315">
      <c r="B315" s="49"/>
    </row>
    <row r="316">
      <c r="B316" s="49"/>
    </row>
    <row r="317">
      <c r="B317" s="49"/>
    </row>
    <row r="318">
      <c r="B318" s="49"/>
    </row>
    <row r="319">
      <c r="B319" s="49"/>
    </row>
    <row r="320">
      <c r="B320" s="49"/>
    </row>
    <row r="321">
      <c r="B321" s="49"/>
    </row>
    <row r="322">
      <c r="B322" s="49"/>
    </row>
    <row r="323">
      <c r="B323" s="49"/>
    </row>
    <row r="324">
      <c r="B324" s="49"/>
    </row>
    <row r="325">
      <c r="B325" s="49"/>
    </row>
    <row r="326">
      <c r="B326" s="49"/>
    </row>
    <row r="327">
      <c r="B327" s="49"/>
    </row>
    <row r="328">
      <c r="B328" s="49"/>
    </row>
    <row r="329">
      <c r="B329" s="49"/>
    </row>
    <row r="330">
      <c r="B330" s="49"/>
    </row>
    <row r="331">
      <c r="B331" s="49"/>
    </row>
    <row r="332">
      <c r="B332" s="49"/>
    </row>
    <row r="333">
      <c r="B333" s="49"/>
    </row>
    <row r="334">
      <c r="B334" s="49"/>
    </row>
    <row r="335">
      <c r="B335" s="49"/>
    </row>
    <row r="336">
      <c r="B336" s="49"/>
    </row>
    <row r="337">
      <c r="B337" s="49"/>
    </row>
    <row r="338">
      <c r="B338" s="49"/>
    </row>
    <row r="339">
      <c r="B339" s="49"/>
    </row>
    <row r="340">
      <c r="B340" s="49"/>
    </row>
    <row r="341">
      <c r="B341" s="49"/>
    </row>
    <row r="342">
      <c r="B342" s="49"/>
    </row>
    <row r="343">
      <c r="B343" s="49"/>
    </row>
    <row r="344">
      <c r="B344" s="49"/>
    </row>
    <row r="345">
      <c r="B345" s="49"/>
    </row>
    <row r="346">
      <c r="B346" s="49"/>
    </row>
    <row r="347">
      <c r="B347" s="49"/>
    </row>
    <row r="348">
      <c r="B348" s="49"/>
    </row>
    <row r="349">
      <c r="B349" s="49"/>
    </row>
    <row r="350">
      <c r="B350" s="49"/>
    </row>
    <row r="351">
      <c r="B351" s="49"/>
    </row>
    <row r="352">
      <c r="B352" s="49"/>
    </row>
    <row r="353">
      <c r="B353" s="49"/>
    </row>
    <row r="354">
      <c r="B354" s="49"/>
    </row>
    <row r="355">
      <c r="B355" s="49"/>
    </row>
    <row r="356">
      <c r="B356" s="49"/>
    </row>
    <row r="357">
      <c r="B357" s="49"/>
    </row>
    <row r="358">
      <c r="B358" s="49"/>
    </row>
    <row r="359">
      <c r="B359" s="49"/>
    </row>
    <row r="360">
      <c r="B360" s="49"/>
    </row>
    <row r="361">
      <c r="B361" s="49"/>
    </row>
    <row r="362">
      <c r="B362" s="49"/>
    </row>
    <row r="363">
      <c r="B363" s="49"/>
    </row>
    <row r="364">
      <c r="B364" s="49"/>
    </row>
    <row r="365">
      <c r="B365" s="49"/>
    </row>
    <row r="366">
      <c r="B366" s="49"/>
    </row>
    <row r="367">
      <c r="B367" s="49"/>
    </row>
    <row r="368">
      <c r="B368" s="49"/>
    </row>
    <row r="369">
      <c r="B369" s="49"/>
    </row>
    <row r="370">
      <c r="B370" s="49"/>
    </row>
    <row r="371">
      <c r="B371" s="49"/>
    </row>
    <row r="372">
      <c r="B372" s="49"/>
    </row>
    <row r="373">
      <c r="B373" s="49"/>
    </row>
    <row r="374">
      <c r="B374" s="49"/>
    </row>
    <row r="375">
      <c r="B375" s="49"/>
    </row>
    <row r="376">
      <c r="B376" s="49"/>
    </row>
    <row r="377">
      <c r="B377" s="49"/>
    </row>
    <row r="378">
      <c r="B378" s="49"/>
    </row>
    <row r="379">
      <c r="B379" s="49"/>
    </row>
    <row r="380">
      <c r="B380" s="49"/>
    </row>
    <row r="381">
      <c r="B381" s="49"/>
    </row>
    <row r="382">
      <c r="B382" s="49"/>
    </row>
    <row r="383">
      <c r="B383" s="49"/>
    </row>
    <row r="384">
      <c r="B384" s="49"/>
    </row>
    <row r="385">
      <c r="B385" s="49"/>
    </row>
    <row r="386">
      <c r="B386" s="49"/>
    </row>
    <row r="387">
      <c r="B387" s="49"/>
    </row>
    <row r="388">
      <c r="B388" s="49"/>
    </row>
    <row r="389">
      <c r="B389" s="49"/>
    </row>
    <row r="390">
      <c r="B390" s="49"/>
    </row>
    <row r="391">
      <c r="B391" s="49"/>
    </row>
    <row r="392">
      <c r="B392" s="49"/>
    </row>
    <row r="393">
      <c r="B393" s="49"/>
    </row>
    <row r="394">
      <c r="B394" s="49"/>
    </row>
    <row r="395">
      <c r="B395" s="49"/>
    </row>
    <row r="396">
      <c r="B396" s="49"/>
    </row>
    <row r="397">
      <c r="B397" s="49"/>
    </row>
    <row r="398">
      <c r="B398" s="49"/>
    </row>
    <row r="399">
      <c r="B399" s="49"/>
    </row>
    <row r="400">
      <c r="B400" s="49"/>
    </row>
    <row r="401">
      <c r="B401" s="49"/>
    </row>
    <row r="402">
      <c r="B402" s="49"/>
    </row>
    <row r="403">
      <c r="B403" s="49"/>
    </row>
    <row r="404">
      <c r="B404" s="49"/>
    </row>
    <row r="405">
      <c r="B405" s="49"/>
    </row>
    <row r="406">
      <c r="B406" s="49"/>
    </row>
    <row r="407">
      <c r="B407" s="49"/>
    </row>
    <row r="408">
      <c r="B408" s="49"/>
    </row>
    <row r="409">
      <c r="B409" s="49"/>
    </row>
    <row r="410">
      <c r="B410" s="49"/>
    </row>
    <row r="411">
      <c r="B411" s="49"/>
    </row>
    <row r="412">
      <c r="B412" s="49"/>
    </row>
    <row r="413">
      <c r="B413" s="49"/>
    </row>
    <row r="414">
      <c r="B414" s="49"/>
    </row>
    <row r="415">
      <c r="B415" s="49"/>
    </row>
    <row r="416">
      <c r="B416" s="49"/>
    </row>
    <row r="417">
      <c r="B417" s="49"/>
    </row>
    <row r="418">
      <c r="B418" s="49"/>
    </row>
    <row r="419">
      <c r="B419" s="49"/>
    </row>
    <row r="420">
      <c r="B420" s="49"/>
    </row>
    <row r="421">
      <c r="B421" s="49"/>
    </row>
    <row r="422">
      <c r="B422" s="49"/>
    </row>
    <row r="423">
      <c r="B423" s="49"/>
    </row>
    <row r="424">
      <c r="B424" s="49"/>
    </row>
    <row r="425">
      <c r="B425" s="49"/>
    </row>
    <row r="426">
      <c r="B426" s="49"/>
    </row>
    <row r="427">
      <c r="B427" s="49"/>
    </row>
    <row r="428">
      <c r="B428" s="49"/>
    </row>
    <row r="429">
      <c r="B429" s="49"/>
    </row>
    <row r="430">
      <c r="B430" s="49"/>
    </row>
    <row r="431">
      <c r="B431" s="49"/>
    </row>
    <row r="432">
      <c r="B432" s="49"/>
    </row>
    <row r="433">
      <c r="B433" s="49"/>
    </row>
    <row r="434">
      <c r="B434" s="49"/>
    </row>
    <row r="435">
      <c r="B435" s="49"/>
    </row>
    <row r="436">
      <c r="B436" s="49"/>
    </row>
    <row r="437">
      <c r="B437" s="49"/>
    </row>
    <row r="438">
      <c r="B438" s="49"/>
    </row>
    <row r="439">
      <c r="B439" s="49"/>
    </row>
    <row r="440">
      <c r="B440" s="49"/>
    </row>
    <row r="441">
      <c r="B441" s="49"/>
    </row>
    <row r="442">
      <c r="B442" s="49"/>
    </row>
    <row r="443">
      <c r="B443" s="49"/>
    </row>
    <row r="444">
      <c r="B444" s="49"/>
    </row>
    <row r="445">
      <c r="B445" s="49"/>
    </row>
    <row r="446">
      <c r="B446" s="49"/>
    </row>
    <row r="447">
      <c r="B447" s="49"/>
    </row>
    <row r="448">
      <c r="B448" s="49"/>
    </row>
    <row r="449">
      <c r="B449" s="49"/>
    </row>
    <row r="450">
      <c r="B450" s="49"/>
    </row>
    <row r="451">
      <c r="B451" s="49"/>
    </row>
    <row r="452">
      <c r="B452" s="49"/>
    </row>
    <row r="453">
      <c r="B453" s="49"/>
    </row>
    <row r="454">
      <c r="B454" s="49"/>
    </row>
    <row r="455">
      <c r="B455" s="49"/>
    </row>
    <row r="456">
      <c r="B456" s="49"/>
    </row>
    <row r="457">
      <c r="B457" s="49"/>
    </row>
    <row r="458">
      <c r="B458" s="49"/>
    </row>
    <row r="459">
      <c r="B459" s="49"/>
    </row>
    <row r="460">
      <c r="B460" s="49"/>
    </row>
    <row r="461">
      <c r="B461" s="49"/>
    </row>
    <row r="462">
      <c r="B462" s="49"/>
    </row>
    <row r="463">
      <c r="B463" s="49"/>
    </row>
    <row r="464">
      <c r="B464" s="49"/>
    </row>
    <row r="465">
      <c r="B465" s="49"/>
    </row>
    <row r="466">
      <c r="B466" s="49"/>
    </row>
    <row r="467">
      <c r="B467" s="49"/>
    </row>
    <row r="468">
      <c r="B468" s="49"/>
    </row>
    <row r="469">
      <c r="B469" s="49"/>
    </row>
    <row r="470">
      <c r="B470" s="49"/>
    </row>
    <row r="471">
      <c r="B471" s="49"/>
    </row>
    <row r="472">
      <c r="B472" s="49"/>
    </row>
    <row r="473">
      <c r="B473" s="49"/>
    </row>
    <row r="474">
      <c r="B474" s="49"/>
    </row>
    <row r="475">
      <c r="B475" s="49"/>
    </row>
    <row r="476">
      <c r="B476" s="49"/>
    </row>
    <row r="477">
      <c r="B477" s="49"/>
    </row>
    <row r="478">
      <c r="B478" s="49"/>
    </row>
    <row r="479">
      <c r="B479" s="49"/>
    </row>
    <row r="480">
      <c r="B480" s="49"/>
    </row>
    <row r="481">
      <c r="B481" s="49"/>
    </row>
    <row r="482">
      <c r="B482" s="49"/>
    </row>
    <row r="483">
      <c r="B483" s="49"/>
    </row>
    <row r="484">
      <c r="B484" s="49"/>
    </row>
    <row r="485">
      <c r="B485" s="49"/>
    </row>
    <row r="486">
      <c r="B486" s="49"/>
    </row>
    <row r="487">
      <c r="B487" s="49"/>
    </row>
    <row r="488">
      <c r="B488" s="49"/>
    </row>
    <row r="489">
      <c r="B489" s="49"/>
    </row>
    <row r="490">
      <c r="B490" s="49"/>
    </row>
    <row r="491">
      <c r="B491" s="49"/>
    </row>
    <row r="492">
      <c r="B492" s="49"/>
    </row>
    <row r="493">
      <c r="B493" s="49"/>
    </row>
    <row r="494">
      <c r="B494" s="49"/>
    </row>
    <row r="495">
      <c r="B495" s="49"/>
    </row>
    <row r="496">
      <c r="B496" s="49"/>
    </row>
    <row r="497">
      <c r="B497" s="49"/>
    </row>
    <row r="498">
      <c r="B498" s="49"/>
    </row>
    <row r="499">
      <c r="B499" s="49"/>
    </row>
    <row r="500">
      <c r="B500" s="49"/>
    </row>
    <row r="501">
      <c r="B501" s="49"/>
    </row>
    <row r="502">
      <c r="B502" s="49"/>
    </row>
    <row r="503">
      <c r="B503" s="49"/>
    </row>
    <row r="504">
      <c r="B504" s="49"/>
    </row>
    <row r="505">
      <c r="B505" s="49"/>
    </row>
    <row r="506">
      <c r="B506" s="49"/>
    </row>
    <row r="507">
      <c r="B507" s="49"/>
    </row>
    <row r="508">
      <c r="B508" s="49"/>
    </row>
    <row r="509">
      <c r="B509" s="49"/>
    </row>
    <row r="510">
      <c r="B510" s="49"/>
    </row>
    <row r="511">
      <c r="B511" s="49"/>
    </row>
    <row r="512">
      <c r="B512" s="49"/>
    </row>
    <row r="513">
      <c r="B513" s="49"/>
    </row>
    <row r="514">
      <c r="B514" s="49"/>
    </row>
    <row r="515">
      <c r="B515" s="49"/>
    </row>
    <row r="516">
      <c r="B516" s="49"/>
    </row>
    <row r="517">
      <c r="B517" s="49"/>
    </row>
    <row r="518">
      <c r="B518" s="49"/>
    </row>
    <row r="519">
      <c r="B519" s="49"/>
    </row>
    <row r="520">
      <c r="B520" s="49"/>
    </row>
    <row r="521">
      <c r="B521" s="49"/>
    </row>
    <row r="522">
      <c r="B522" s="49"/>
    </row>
    <row r="523">
      <c r="B523" s="49"/>
    </row>
    <row r="524">
      <c r="B524" s="49"/>
    </row>
    <row r="525">
      <c r="B525" s="49"/>
    </row>
    <row r="526">
      <c r="B526" s="49"/>
    </row>
    <row r="527">
      <c r="B527" s="49"/>
    </row>
    <row r="528">
      <c r="B528" s="49"/>
    </row>
    <row r="529">
      <c r="B529" s="49"/>
    </row>
    <row r="530">
      <c r="B530" s="49"/>
    </row>
    <row r="531">
      <c r="B531" s="49"/>
    </row>
    <row r="532">
      <c r="B532" s="49"/>
    </row>
    <row r="533">
      <c r="B533" s="49"/>
    </row>
    <row r="534">
      <c r="B534" s="49"/>
    </row>
    <row r="535">
      <c r="B535" s="49"/>
    </row>
    <row r="536">
      <c r="B536" s="49"/>
    </row>
    <row r="537">
      <c r="B537" s="49"/>
    </row>
    <row r="538">
      <c r="B538" s="49"/>
    </row>
    <row r="539">
      <c r="B539" s="49"/>
    </row>
    <row r="540">
      <c r="B540" s="49"/>
    </row>
    <row r="541">
      <c r="B541" s="49"/>
    </row>
    <row r="542">
      <c r="B542" s="49"/>
    </row>
    <row r="543">
      <c r="B543" s="49"/>
    </row>
    <row r="544">
      <c r="B544" s="49"/>
    </row>
    <row r="545">
      <c r="B545" s="49"/>
    </row>
    <row r="546">
      <c r="B546" s="49"/>
    </row>
    <row r="547">
      <c r="B547" s="49"/>
    </row>
    <row r="548">
      <c r="B548" s="49"/>
    </row>
    <row r="549">
      <c r="B549" s="49"/>
    </row>
    <row r="550">
      <c r="B550" s="49"/>
    </row>
    <row r="551">
      <c r="B551" s="49"/>
    </row>
    <row r="552">
      <c r="B552" s="49"/>
    </row>
    <row r="553">
      <c r="B553" s="49"/>
    </row>
    <row r="554">
      <c r="B554" s="49"/>
    </row>
    <row r="555">
      <c r="B555" s="49"/>
    </row>
    <row r="556">
      <c r="B556" s="49"/>
    </row>
    <row r="557">
      <c r="B557" s="49"/>
    </row>
    <row r="558">
      <c r="B558" s="49"/>
    </row>
    <row r="559">
      <c r="B559" s="49"/>
    </row>
    <row r="560">
      <c r="B560" s="49"/>
    </row>
    <row r="561">
      <c r="B561" s="49"/>
    </row>
    <row r="562">
      <c r="B562" s="49"/>
    </row>
    <row r="563">
      <c r="B563" s="49"/>
    </row>
    <row r="564">
      <c r="B564" s="49"/>
    </row>
    <row r="565">
      <c r="B565" s="49"/>
    </row>
    <row r="566">
      <c r="B566" s="49"/>
    </row>
    <row r="567">
      <c r="B567" s="49"/>
    </row>
    <row r="568">
      <c r="B568" s="49"/>
    </row>
    <row r="569">
      <c r="B569" s="49"/>
    </row>
    <row r="570">
      <c r="B570" s="49"/>
    </row>
    <row r="571">
      <c r="B571" s="49"/>
    </row>
    <row r="572">
      <c r="B572" s="49"/>
    </row>
    <row r="573">
      <c r="B573" s="49"/>
    </row>
    <row r="574">
      <c r="B574" s="49"/>
    </row>
    <row r="575">
      <c r="B575" s="49"/>
    </row>
    <row r="576">
      <c r="B576" s="49"/>
    </row>
    <row r="577">
      <c r="B577" s="49"/>
    </row>
    <row r="578">
      <c r="B578" s="49"/>
    </row>
    <row r="579">
      <c r="B579" s="49"/>
    </row>
    <row r="580">
      <c r="B580" s="49"/>
    </row>
    <row r="581">
      <c r="B581" s="49"/>
    </row>
    <row r="582">
      <c r="B582" s="49"/>
    </row>
    <row r="583">
      <c r="B583" s="49"/>
    </row>
    <row r="584">
      <c r="B584" s="49"/>
    </row>
    <row r="585">
      <c r="B585" s="49"/>
    </row>
    <row r="586">
      <c r="B586" s="49"/>
    </row>
    <row r="587">
      <c r="B587" s="49"/>
    </row>
    <row r="588">
      <c r="B588" s="49"/>
    </row>
    <row r="589">
      <c r="B589" s="49"/>
    </row>
    <row r="590">
      <c r="B590" s="49"/>
    </row>
    <row r="591">
      <c r="B591" s="49"/>
    </row>
    <row r="592">
      <c r="B592" s="49"/>
    </row>
    <row r="593">
      <c r="B593" s="49"/>
    </row>
    <row r="594">
      <c r="B594" s="49"/>
    </row>
    <row r="595">
      <c r="B595" s="49"/>
    </row>
    <row r="596">
      <c r="B596" s="49"/>
    </row>
    <row r="597">
      <c r="B597" s="49"/>
    </row>
    <row r="598">
      <c r="B598" s="49"/>
    </row>
    <row r="599">
      <c r="B599" s="49"/>
    </row>
    <row r="600">
      <c r="B600" s="49"/>
    </row>
    <row r="601">
      <c r="B601" s="49"/>
    </row>
    <row r="602">
      <c r="B602" s="49"/>
    </row>
    <row r="603">
      <c r="B603" s="49"/>
    </row>
    <row r="604">
      <c r="B604" s="49"/>
    </row>
    <row r="605">
      <c r="B605" s="49"/>
    </row>
    <row r="606">
      <c r="B606" s="49"/>
    </row>
    <row r="607">
      <c r="B607" s="49"/>
    </row>
    <row r="608">
      <c r="B608" s="49"/>
    </row>
    <row r="609">
      <c r="B609" s="49"/>
    </row>
    <row r="610">
      <c r="B610" s="49"/>
    </row>
    <row r="611">
      <c r="B611" s="49"/>
    </row>
    <row r="612">
      <c r="B612" s="49"/>
    </row>
    <row r="613">
      <c r="B613" s="49"/>
    </row>
    <row r="614">
      <c r="B614" s="49"/>
    </row>
    <row r="615">
      <c r="B615" s="49"/>
    </row>
    <row r="616">
      <c r="B616" s="49"/>
    </row>
    <row r="617">
      <c r="B617" s="49"/>
    </row>
    <row r="618">
      <c r="B618" s="49"/>
    </row>
    <row r="619">
      <c r="B619" s="49"/>
    </row>
    <row r="620">
      <c r="B620" s="49"/>
    </row>
    <row r="621">
      <c r="B621" s="49"/>
    </row>
    <row r="622">
      <c r="B622" s="49"/>
    </row>
    <row r="623">
      <c r="B623" s="49"/>
    </row>
    <row r="624">
      <c r="B624" s="49"/>
    </row>
    <row r="625">
      <c r="B625" s="49"/>
    </row>
    <row r="626">
      <c r="B626" s="49"/>
    </row>
    <row r="627">
      <c r="B627" s="49"/>
    </row>
    <row r="628">
      <c r="B628" s="49"/>
    </row>
    <row r="629">
      <c r="B629" s="49"/>
    </row>
    <row r="630">
      <c r="B630" s="49"/>
    </row>
    <row r="631">
      <c r="B631" s="49"/>
    </row>
    <row r="632">
      <c r="B632" s="49"/>
    </row>
    <row r="633">
      <c r="B633" s="49"/>
    </row>
    <row r="634">
      <c r="B634" s="49"/>
    </row>
    <row r="635">
      <c r="B635" s="49"/>
    </row>
    <row r="636">
      <c r="B636" s="49"/>
    </row>
    <row r="637">
      <c r="B637" s="49"/>
    </row>
    <row r="638">
      <c r="B638" s="49"/>
    </row>
    <row r="639">
      <c r="B639" s="49"/>
    </row>
    <row r="640">
      <c r="B640" s="49"/>
    </row>
    <row r="641">
      <c r="B641" s="49"/>
    </row>
    <row r="642">
      <c r="B642" s="49"/>
    </row>
    <row r="643">
      <c r="B643" s="49"/>
    </row>
    <row r="644">
      <c r="B644" s="49"/>
    </row>
    <row r="645">
      <c r="B645" s="49"/>
    </row>
    <row r="646">
      <c r="B646" s="49"/>
    </row>
    <row r="647">
      <c r="B647" s="49"/>
    </row>
    <row r="648">
      <c r="B648" s="49"/>
    </row>
    <row r="649">
      <c r="B649" s="49"/>
    </row>
    <row r="650">
      <c r="B650" s="49"/>
    </row>
    <row r="651">
      <c r="B651" s="49"/>
    </row>
    <row r="652">
      <c r="B652" s="49"/>
    </row>
    <row r="653">
      <c r="B653" s="49"/>
    </row>
    <row r="654">
      <c r="B654" s="49"/>
    </row>
    <row r="655">
      <c r="B655" s="49"/>
    </row>
    <row r="656">
      <c r="B656" s="49"/>
    </row>
    <row r="657">
      <c r="B657" s="49"/>
    </row>
    <row r="658">
      <c r="B658" s="49"/>
    </row>
    <row r="659">
      <c r="B659" s="49"/>
    </row>
    <row r="660">
      <c r="B660" s="49"/>
    </row>
    <row r="661">
      <c r="B661" s="49"/>
    </row>
    <row r="662">
      <c r="B662" s="49"/>
    </row>
    <row r="663">
      <c r="B663" s="49"/>
    </row>
    <row r="664">
      <c r="B664" s="49"/>
    </row>
    <row r="665">
      <c r="B665" s="49"/>
    </row>
    <row r="666">
      <c r="B666" s="49"/>
    </row>
    <row r="667">
      <c r="B667" s="49"/>
    </row>
    <row r="668">
      <c r="B668" s="49"/>
    </row>
    <row r="669">
      <c r="B669" s="49"/>
    </row>
    <row r="670">
      <c r="B670" s="49"/>
    </row>
    <row r="671">
      <c r="B671" s="49"/>
    </row>
    <row r="672">
      <c r="B672" s="49"/>
    </row>
    <row r="673">
      <c r="B673" s="49"/>
    </row>
    <row r="674">
      <c r="B674" s="49"/>
    </row>
    <row r="675">
      <c r="B675" s="49"/>
    </row>
    <row r="676">
      <c r="B676" s="49"/>
    </row>
    <row r="677">
      <c r="B677" s="49"/>
    </row>
    <row r="678">
      <c r="B678" s="49"/>
    </row>
    <row r="679">
      <c r="B679" s="49"/>
    </row>
    <row r="680">
      <c r="B680" s="49"/>
    </row>
    <row r="681">
      <c r="B681" s="49"/>
    </row>
    <row r="682">
      <c r="B682" s="49"/>
    </row>
    <row r="683">
      <c r="B683" s="49"/>
    </row>
    <row r="684">
      <c r="B684" s="49"/>
    </row>
    <row r="685">
      <c r="B685" s="49"/>
    </row>
    <row r="686">
      <c r="B686" s="49"/>
    </row>
    <row r="687">
      <c r="B687" s="49"/>
    </row>
    <row r="688">
      <c r="B688" s="49"/>
    </row>
    <row r="689">
      <c r="B689" s="49"/>
    </row>
    <row r="690">
      <c r="B690" s="49"/>
    </row>
    <row r="691">
      <c r="B691" s="49"/>
    </row>
    <row r="692">
      <c r="B692" s="49"/>
    </row>
    <row r="693">
      <c r="B693" s="49"/>
    </row>
    <row r="694">
      <c r="B694" s="49"/>
    </row>
    <row r="695">
      <c r="B695" s="49"/>
    </row>
    <row r="696">
      <c r="B696" s="49"/>
    </row>
    <row r="697">
      <c r="B697" s="49"/>
    </row>
    <row r="698">
      <c r="B698" s="49"/>
    </row>
    <row r="699">
      <c r="B699" s="49"/>
    </row>
    <row r="700">
      <c r="B700" s="49"/>
    </row>
    <row r="701">
      <c r="B701" s="49"/>
    </row>
    <row r="702">
      <c r="B702" s="49"/>
    </row>
    <row r="703">
      <c r="B703" s="49"/>
    </row>
    <row r="704">
      <c r="B704" s="49"/>
    </row>
    <row r="705">
      <c r="B705" s="49"/>
    </row>
    <row r="706">
      <c r="B706" s="49"/>
    </row>
    <row r="707">
      <c r="B707" s="49"/>
    </row>
    <row r="708">
      <c r="B708" s="49"/>
    </row>
    <row r="709">
      <c r="B709" s="49"/>
    </row>
    <row r="710">
      <c r="B710" s="49"/>
    </row>
    <row r="711">
      <c r="B711" s="49"/>
    </row>
    <row r="712">
      <c r="B712" s="49"/>
    </row>
    <row r="713">
      <c r="B713" s="49"/>
    </row>
    <row r="714">
      <c r="B714" s="49"/>
    </row>
    <row r="715">
      <c r="B715" s="49"/>
    </row>
    <row r="716">
      <c r="B716" s="49"/>
    </row>
    <row r="717">
      <c r="B717" s="49"/>
    </row>
    <row r="718">
      <c r="B718" s="49"/>
    </row>
    <row r="719">
      <c r="B719" s="49"/>
    </row>
    <row r="720">
      <c r="B720" s="49"/>
    </row>
    <row r="721">
      <c r="B721" s="49"/>
    </row>
    <row r="722">
      <c r="B722" s="49"/>
    </row>
    <row r="723">
      <c r="B723" s="49"/>
    </row>
    <row r="724">
      <c r="B724" s="49"/>
    </row>
    <row r="725">
      <c r="B725" s="49"/>
    </row>
    <row r="726">
      <c r="B726" s="49"/>
    </row>
    <row r="727">
      <c r="B727" s="49"/>
    </row>
    <row r="728">
      <c r="B728" s="49"/>
    </row>
    <row r="729">
      <c r="B729" s="49"/>
    </row>
    <row r="730">
      <c r="B730" s="49"/>
    </row>
    <row r="731">
      <c r="B731" s="49"/>
    </row>
    <row r="732">
      <c r="B732" s="49"/>
    </row>
    <row r="733">
      <c r="B733" s="49"/>
    </row>
    <row r="734">
      <c r="B734" s="49"/>
    </row>
    <row r="735">
      <c r="B735" s="49"/>
    </row>
    <row r="736">
      <c r="B736" s="49"/>
    </row>
    <row r="737">
      <c r="B737" s="49"/>
    </row>
    <row r="738">
      <c r="B738" s="49"/>
    </row>
    <row r="739">
      <c r="B739" s="49"/>
    </row>
    <row r="740">
      <c r="B740" s="49"/>
    </row>
    <row r="741">
      <c r="B741" s="49"/>
    </row>
    <row r="742">
      <c r="B742" s="49"/>
    </row>
    <row r="743">
      <c r="B743" s="49"/>
    </row>
    <row r="744">
      <c r="B744" s="49"/>
    </row>
    <row r="745">
      <c r="B745" s="49"/>
    </row>
    <row r="746">
      <c r="B746" s="49"/>
    </row>
    <row r="747">
      <c r="B747" s="49"/>
    </row>
    <row r="748">
      <c r="B748" s="49"/>
    </row>
    <row r="749">
      <c r="B749" s="49"/>
    </row>
    <row r="750">
      <c r="B750" s="49"/>
    </row>
    <row r="751">
      <c r="B751" s="49"/>
    </row>
    <row r="752">
      <c r="B752" s="49"/>
    </row>
    <row r="753">
      <c r="B753" s="49"/>
    </row>
    <row r="754">
      <c r="B754" s="49"/>
    </row>
    <row r="755">
      <c r="B755" s="49"/>
    </row>
    <row r="756">
      <c r="B756" s="49"/>
    </row>
    <row r="757">
      <c r="B757" s="49"/>
    </row>
    <row r="758">
      <c r="B758" s="49"/>
    </row>
    <row r="759">
      <c r="B759" s="49"/>
    </row>
    <row r="760">
      <c r="B760" s="49"/>
    </row>
    <row r="761">
      <c r="B761" s="49"/>
    </row>
    <row r="762">
      <c r="B762" s="49"/>
    </row>
    <row r="763">
      <c r="B763" s="49"/>
    </row>
    <row r="764">
      <c r="B764" s="49"/>
    </row>
    <row r="765">
      <c r="B765" s="49"/>
    </row>
    <row r="766">
      <c r="B766" s="49"/>
    </row>
    <row r="767">
      <c r="B767" s="49"/>
    </row>
    <row r="768">
      <c r="B768" s="49"/>
    </row>
    <row r="769">
      <c r="B769" s="49"/>
    </row>
    <row r="770">
      <c r="B770" s="49"/>
    </row>
    <row r="771">
      <c r="B771" s="49"/>
    </row>
    <row r="772">
      <c r="B772" s="49"/>
    </row>
    <row r="773">
      <c r="B773" s="49"/>
    </row>
    <row r="774">
      <c r="B774" s="49"/>
    </row>
    <row r="775">
      <c r="B775" s="49"/>
    </row>
    <row r="776">
      <c r="B776" s="49"/>
    </row>
    <row r="777">
      <c r="B777" s="49"/>
    </row>
    <row r="778">
      <c r="B778" s="49"/>
    </row>
    <row r="779">
      <c r="B779" s="49"/>
    </row>
    <row r="780">
      <c r="B780" s="49"/>
    </row>
    <row r="781">
      <c r="B781" s="49"/>
    </row>
    <row r="782">
      <c r="B782" s="49"/>
    </row>
    <row r="783">
      <c r="B783" s="49"/>
    </row>
    <row r="784">
      <c r="B784" s="49"/>
    </row>
    <row r="785">
      <c r="B785" s="49"/>
    </row>
    <row r="786">
      <c r="B786" s="49"/>
    </row>
    <row r="787">
      <c r="B787" s="49"/>
    </row>
    <row r="788">
      <c r="B788" s="49"/>
    </row>
    <row r="789">
      <c r="B789" s="49"/>
    </row>
    <row r="790">
      <c r="B790" s="49"/>
    </row>
    <row r="791">
      <c r="B791" s="49"/>
    </row>
    <row r="792">
      <c r="B792" s="49"/>
    </row>
    <row r="793">
      <c r="B793" s="49"/>
    </row>
    <row r="794">
      <c r="B794" s="49"/>
    </row>
    <row r="795">
      <c r="B795" s="49"/>
    </row>
    <row r="796">
      <c r="B796" s="49"/>
    </row>
    <row r="797">
      <c r="B797" s="49"/>
    </row>
    <row r="798">
      <c r="B798" s="49"/>
    </row>
    <row r="799">
      <c r="B799" s="49"/>
    </row>
    <row r="800">
      <c r="B800" s="49"/>
    </row>
    <row r="801">
      <c r="B801" s="49"/>
    </row>
    <row r="802">
      <c r="B802" s="49"/>
    </row>
    <row r="803">
      <c r="B803" s="49"/>
    </row>
    <row r="804">
      <c r="B804" s="49"/>
    </row>
    <row r="805">
      <c r="B805" s="49"/>
    </row>
    <row r="806">
      <c r="B806" s="49"/>
    </row>
    <row r="807">
      <c r="B807" s="49"/>
    </row>
    <row r="808">
      <c r="B808" s="49"/>
    </row>
    <row r="809">
      <c r="B809" s="49"/>
    </row>
    <row r="810">
      <c r="B810" s="49"/>
    </row>
    <row r="811">
      <c r="B811" s="49"/>
    </row>
    <row r="812">
      <c r="B812" s="49"/>
    </row>
    <row r="813">
      <c r="B813" s="49"/>
    </row>
    <row r="814">
      <c r="B814" s="49"/>
    </row>
    <row r="815">
      <c r="B815" s="49"/>
    </row>
    <row r="816">
      <c r="B816" s="49"/>
    </row>
    <row r="817">
      <c r="B817" s="49"/>
    </row>
    <row r="818">
      <c r="B818" s="49"/>
    </row>
    <row r="819">
      <c r="B819" s="49"/>
    </row>
    <row r="820">
      <c r="B820" s="49"/>
    </row>
    <row r="821">
      <c r="B821" s="49"/>
    </row>
    <row r="822">
      <c r="B822" s="49"/>
    </row>
    <row r="823">
      <c r="B823" s="49"/>
    </row>
    <row r="824">
      <c r="B824" s="49"/>
    </row>
    <row r="825">
      <c r="B825" s="49"/>
    </row>
    <row r="826">
      <c r="B826" s="49"/>
    </row>
    <row r="827">
      <c r="B827" s="49"/>
    </row>
    <row r="828">
      <c r="B828" s="49"/>
    </row>
    <row r="829">
      <c r="B829" s="49"/>
    </row>
    <row r="830">
      <c r="B830" s="49"/>
    </row>
    <row r="831">
      <c r="B831" s="49"/>
    </row>
    <row r="832">
      <c r="B832" s="49"/>
    </row>
    <row r="833">
      <c r="B833" s="49"/>
    </row>
    <row r="834">
      <c r="B834" s="49"/>
    </row>
    <row r="835">
      <c r="B835" s="49"/>
    </row>
    <row r="836">
      <c r="B836" s="49"/>
    </row>
    <row r="837">
      <c r="B837" s="49"/>
    </row>
    <row r="838">
      <c r="B838" s="49"/>
    </row>
    <row r="839">
      <c r="B839" s="49"/>
    </row>
    <row r="840">
      <c r="B840" s="49"/>
    </row>
    <row r="841">
      <c r="B841" s="49"/>
    </row>
    <row r="842">
      <c r="B842" s="49"/>
    </row>
    <row r="843">
      <c r="B843" s="49"/>
    </row>
    <row r="844">
      <c r="B844" s="49"/>
    </row>
    <row r="845">
      <c r="B845" s="49"/>
    </row>
    <row r="846">
      <c r="B846" s="49"/>
    </row>
    <row r="847">
      <c r="B847" s="49"/>
    </row>
    <row r="848">
      <c r="B848" s="49"/>
    </row>
    <row r="849">
      <c r="B849" s="49"/>
    </row>
    <row r="850">
      <c r="B850" s="49"/>
    </row>
    <row r="851">
      <c r="B851" s="49"/>
    </row>
    <row r="852">
      <c r="B852" s="49"/>
    </row>
    <row r="853">
      <c r="B853" s="49"/>
    </row>
    <row r="854">
      <c r="B854" s="49"/>
    </row>
    <row r="855">
      <c r="B855" s="49"/>
    </row>
    <row r="856">
      <c r="B856" s="49"/>
    </row>
    <row r="857">
      <c r="B857" s="49"/>
    </row>
    <row r="858">
      <c r="B858" s="49"/>
    </row>
    <row r="859">
      <c r="B859" s="49"/>
    </row>
    <row r="860">
      <c r="B860" s="49"/>
    </row>
    <row r="861">
      <c r="B861" s="49"/>
    </row>
    <row r="862">
      <c r="B862" s="49"/>
    </row>
    <row r="863">
      <c r="B863" s="49"/>
    </row>
    <row r="864">
      <c r="B864" s="49"/>
    </row>
    <row r="865">
      <c r="B865" s="49"/>
    </row>
    <row r="866">
      <c r="B866" s="49"/>
    </row>
    <row r="867">
      <c r="B867" s="49"/>
    </row>
    <row r="868">
      <c r="B868" s="49"/>
    </row>
    <row r="869">
      <c r="B869" s="49"/>
    </row>
    <row r="870">
      <c r="B870" s="49"/>
    </row>
    <row r="871">
      <c r="B871" s="49"/>
    </row>
    <row r="872">
      <c r="B872" s="49"/>
    </row>
    <row r="873">
      <c r="B873" s="49"/>
    </row>
    <row r="874">
      <c r="B874" s="49"/>
    </row>
    <row r="875">
      <c r="B875" s="49"/>
    </row>
    <row r="876">
      <c r="B876" s="49"/>
    </row>
    <row r="877">
      <c r="B877" s="49"/>
    </row>
    <row r="878">
      <c r="B878" s="49"/>
    </row>
    <row r="879">
      <c r="B879" s="49"/>
    </row>
    <row r="880">
      <c r="B880" s="49"/>
    </row>
    <row r="881">
      <c r="B881" s="49"/>
    </row>
    <row r="882">
      <c r="B882" s="49"/>
    </row>
    <row r="883">
      <c r="B883" s="49"/>
    </row>
    <row r="884">
      <c r="B884" s="49"/>
    </row>
    <row r="885">
      <c r="B885" s="49"/>
    </row>
    <row r="886">
      <c r="B886" s="49"/>
    </row>
    <row r="887">
      <c r="B887" s="49"/>
    </row>
    <row r="888">
      <c r="B888" s="49"/>
    </row>
    <row r="889">
      <c r="B889" s="49"/>
    </row>
    <row r="890">
      <c r="B890" s="49"/>
    </row>
    <row r="891">
      <c r="B891" s="49"/>
    </row>
    <row r="892">
      <c r="B892" s="49"/>
    </row>
    <row r="893">
      <c r="B893" s="49"/>
    </row>
    <row r="894">
      <c r="B894" s="49"/>
    </row>
    <row r="895">
      <c r="B895" s="49"/>
    </row>
    <row r="896">
      <c r="B896" s="49"/>
    </row>
    <row r="897">
      <c r="B897" s="49"/>
    </row>
    <row r="898">
      <c r="B898" s="49"/>
    </row>
    <row r="899">
      <c r="B899" s="49"/>
    </row>
    <row r="900">
      <c r="B900" s="49"/>
    </row>
    <row r="901">
      <c r="B901" s="49"/>
    </row>
    <row r="902">
      <c r="B902" s="49"/>
    </row>
    <row r="903">
      <c r="B903" s="49"/>
    </row>
    <row r="904">
      <c r="B904" s="49"/>
    </row>
    <row r="905">
      <c r="B905" s="49"/>
    </row>
    <row r="906">
      <c r="B906" s="49"/>
    </row>
    <row r="907">
      <c r="B907" s="49"/>
    </row>
    <row r="908">
      <c r="B908" s="49"/>
    </row>
    <row r="909">
      <c r="B909" s="49"/>
    </row>
    <row r="910">
      <c r="B910" s="49"/>
    </row>
    <row r="911">
      <c r="B911" s="49"/>
    </row>
    <row r="912">
      <c r="B912" s="49"/>
    </row>
    <row r="913">
      <c r="B913" s="49"/>
    </row>
    <row r="914">
      <c r="B914" s="49"/>
    </row>
    <row r="915">
      <c r="B915" s="49"/>
    </row>
    <row r="916">
      <c r="B916" s="49"/>
    </row>
    <row r="917">
      <c r="B917" s="49"/>
    </row>
    <row r="918">
      <c r="B918" s="49"/>
    </row>
    <row r="919">
      <c r="B919" s="49"/>
    </row>
    <row r="920">
      <c r="B920" s="49"/>
    </row>
    <row r="921">
      <c r="B921" s="49"/>
    </row>
    <row r="922">
      <c r="B922" s="49"/>
    </row>
    <row r="923">
      <c r="B923" s="49"/>
    </row>
    <row r="924">
      <c r="B924" s="49"/>
    </row>
    <row r="925">
      <c r="B925" s="49"/>
    </row>
    <row r="926">
      <c r="B926" s="49"/>
    </row>
    <row r="927">
      <c r="B927" s="49"/>
    </row>
    <row r="928">
      <c r="B928" s="49"/>
    </row>
    <row r="929">
      <c r="B929" s="49"/>
    </row>
    <row r="930">
      <c r="B930" s="49"/>
    </row>
    <row r="931">
      <c r="B931" s="49"/>
    </row>
    <row r="932">
      <c r="B932" s="49"/>
    </row>
    <row r="933">
      <c r="B933" s="49"/>
    </row>
    <row r="934">
      <c r="B934" s="49"/>
    </row>
    <row r="935">
      <c r="B935" s="49"/>
    </row>
    <row r="936">
      <c r="B936" s="49"/>
    </row>
    <row r="937">
      <c r="B937" s="49"/>
    </row>
    <row r="938">
      <c r="B938" s="49"/>
    </row>
    <row r="939">
      <c r="B939" s="49"/>
    </row>
    <row r="940">
      <c r="B940" s="49"/>
    </row>
    <row r="941">
      <c r="B941" s="49"/>
    </row>
    <row r="942">
      <c r="B942" s="49"/>
    </row>
    <row r="943">
      <c r="B943" s="49"/>
    </row>
    <row r="944">
      <c r="B944" s="49"/>
    </row>
    <row r="945">
      <c r="B945" s="49"/>
    </row>
    <row r="946">
      <c r="B946" s="49"/>
    </row>
    <row r="947">
      <c r="B947" s="49"/>
    </row>
    <row r="948">
      <c r="B948" s="49"/>
    </row>
    <row r="949">
      <c r="B949" s="49"/>
    </row>
    <row r="950">
      <c r="B950" s="49"/>
    </row>
    <row r="951">
      <c r="B951" s="49"/>
    </row>
    <row r="952">
      <c r="B952" s="49"/>
    </row>
    <row r="953">
      <c r="B953" s="49"/>
    </row>
    <row r="954">
      <c r="B954" s="49"/>
    </row>
    <row r="955">
      <c r="B955" s="49"/>
    </row>
    <row r="956">
      <c r="B956" s="49"/>
    </row>
    <row r="957">
      <c r="B957" s="49"/>
    </row>
    <row r="958">
      <c r="B958" s="49"/>
    </row>
    <row r="959">
      <c r="B959" s="49"/>
    </row>
    <row r="960">
      <c r="B960" s="49"/>
    </row>
    <row r="961">
      <c r="B961" s="49"/>
    </row>
    <row r="962">
      <c r="B962" s="49"/>
    </row>
    <row r="963">
      <c r="B963" s="49"/>
    </row>
    <row r="964">
      <c r="B964" s="49"/>
    </row>
    <row r="965">
      <c r="B965" s="49"/>
    </row>
    <row r="966">
      <c r="B966" s="49"/>
    </row>
    <row r="967">
      <c r="B967" s="49"/>
    </row>
    <row r="968">
      <c r="B968" s="49"/>
    </row>
    <row r="969">
      <c r="B969" s="49"/>
    </row>
    <row r="970">
      <c r="B970" s="49"/>
    </row>
    <row r="971">
      <c r="B971" s="49"/>
    </row>
    <row r="972">
      <c r="B972" s="49"/>
    </row>
    <row r="973">
      <c r="B973" s="49"/>
    </row>
    <row r="974">
      <c r="B974" s="49"/>
    </row>
    <row r="975">
      <c r="B975" s="49"/>
    </row>
    <row r="976">
      <c r="B976" s="49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3.29"/>
    <col customWidth="1" min="2" max="2" width="23.14"/>
    <col customWidth="1" min="3" max="4" width="19.43"/>
  </cols>
  <sheetData>
    <row r="1">
      <c r="A1" s="1" t="s">
        <v>0</v>
      </c>
      <c r="B1" s="2" t="s">
        <v>1</v>
      </c>
      <c r="C1" s="2"/>
      <c r="D1" s="2" t="s">
        <v>2</v>
      </c>
    </row>
    <row r="2">
      <c r="A2" s="1" t="s">
        <v>3</v>
      </c>
      <c r="B2" s="3" t="s">
        <v>4</v>
      </c>
    </row>
    <row r="3">
      <c r="A3" s="1" t="s">
        <v>5</v>
      </c>
      <c r="B3" s="2" t="s">
        <v>7</v>
      </c>
      <c r="C3" s="2"/>
      <c r="D3" s="2" t="s">
        <v>8</v>
      </c>
    </row>
    <row r="4">
      <c r="A4" s="1" t="s">
        <v>9</v>
      </c>
      <c r="B4" s="5" t="s">
        <v>10</v>
      </c>
      <c r="C4" s="8" t="s">
        <v>13</v>
      </c>
    </row>
    <row r="5">
      <c r="A5" s="10" t="s">
        <v>17</v>
      </c>
      <c r="B5" s="4"/>
      <c r="C5" s="13"/>
      <c r="D5" s="13"/>
    </row>
    <row r="6">
      <c r="A6" s="11" t="s">
        <v>28</v>
      </c>
      <c r="B6" s="15">
        <f>'Valores Base'!B2</f>
        <v>1200</v>
      </c>
      <c r="C6" s="17"/>
      <c r="D6" s="17"/>
    </row>
    <row r="7">
      <c r="A7" s="11" t="s">
        <v>31</v>
      </c>
      <c r="B7" s="18">
        <f>'Valores Base'!B3</f>
        <v>0.17</v>
      </c>
      <c r="C7" s="17"/>
      <c r="D7" s="17"/>
    </row>
    <row r="8">
      <c r="A8" s="11" t="s">
        <v>32</v>
      </c>
      <c r="B8" s="18">
        <f>'Valores Base'!B4</f>
        <v>0.5</v>
      </c>
      <c r="C8" s="17"/>
      <c r="D8" s="17"/>
    </row>
    <row r="9">
      <c r="A9" s="10" t="s">
        <v>6</v>
      </c>
      <c r="B9" s="4" t="s">
        <v>11</v>
      </c>
      <c r="C9" s="13"/>
      <c r="D9" s="13"/>
    </row>
    <row r="10">
      <c r="A10" s="11" t="s">
        <v>33</v>
      </c>
      <c r="B10" s="19">
        <f>'Custo hora'!B2</f>
        <v>50.81111111</v>
      </c>
      <c r="C10" s="17"/>
      <c r="D10" s="17"/>
    </row>
    <row r="11">
      <c r="A11" s="11" t="s">
        <v>34</v>
      </c>
      <c r="B11" s="20" t="str">
        <f t="shared" ref="B11:B18" si="1">#REF!</f>
        <v>#REF!</v>
      </c>
      <c r="C11" s="17"/>
      <c r="D11" s="17"/>
    </row>
    <row r="12">
      <c r="A12" s="11" t="s">
        <v>36</v>
      </c>
      <c r="B12" s="20" t="str">
        <f t="shared" si="1"/>
        <v>#REF!</v>
      </c>
      <c r="C12" s="17"/>
      <c r="D12" s="17"/>
    </row>
    <row r="13">
      <c r="A13" s="11" t="s">
        <v>37</v>
      </c>
      <c r="B13" s="20" t="str">
        <f t="shared" si="1"/>
        <v>#REF!</v>
      </c>
      <c r="C13" s="17"/>
      <c r="D13" s="17"/>
    </row>
    <row r="14">
      <c r="A14" s="11" t="s">
        <v>38</v>
      </c>
      <c r="B14" s="20" t="str">
        <f t="shared" si="1"/>
        <v>#REF!</v>
      </c>
      <c r="C14" s="17"/>
      <c r="D14" s="17"/>
    </row>
    <row r="15">
      <c r="A15" s="11" t="s">
        <v>39</v>
      </c>
      <c r="B15" s="20" t="str">
        <f t="shared" si="1"/>
        <v>#REF!</v>
      </c>
      <c r="C15" s="17"/>
      <c r="D15" s="17"/>
    </row>
    <row r="16">
      <c r="A16" s="11" t="s">
        <v>40</v>
      </c>
      <c r="B16" s="20" t="str">
        <f t="shared" si="1"/>
        <v>#REF!</v>
      </c>
      <c r="C16" s="17"/>
      <c r="D16" s="17"/>
    </row>
    <row r="17">
      <c r="A17" s="11" t="s">
        <v>41</v>
      </c>
      <c r="B17" s="20" t="str">
        <f t="shared" si="1"/>
        <v>#REF!</v>
      </c>
      <c r="C17" s="17"/>
      <c r="D17" s="17"/>
    </row>
    <row r="18">
      <c r="A18" s="11" t="s">
        <v>42</v>
      </c>
      <c r="B18" s="20" t="str">
        <f t="shared" si="1"/>
        <v>#REF!</v>
      </c>
      <c r="C18" s="17"/>
      <c r="D18" s="17"/>
    </row>
    <row r="19">
      <c r="A19" s="11" t="s">
        <v>43</v>
      </c>
      <c r="B19" s="19">
        <f>'Custo hora'!B5</f>
        <v>61.81965812</v>
      </c>
      <c r="C19" s="17"/>
      <c r="D19" s="17"/>
    </row>
    <row r="20">
      <c r="A20" s="29"/>
      <c r="B20" s="13"/>
      <c r="C20" s="13"/>
      <c r="D20" s="13"/>
    </row>
    <row r="21" ht="25.5" customHeight="1">
      <c r="A21" s="30" t="s">
        <v>44</v>
      </c>
    </row>
    <row r="22">
      <c r="A22" s="21" t="s">
        <v>45</v>
      </c>
      <c r="B22" s="31" t="s">
        <v>46</v>
      </c>
      <c r="C22" s="28" t="s">
        <v>47</v>
      </c>
      <c r="D22" s="28"/>
    </row>
    <row r="23">
      <c r="A23" s="33" t="s">
        <v>48</v>
      </c>
      <c r="B23" s="35">
        <v>2.0</v>
      </c>
      <c r="C23" s="28">
        <v>8.0</v>
      </c>
      <c r="D23" s="34" t="str">
        <f t="shared" ref="D23:D29" si="2">if(isblank(B23),"",B23*C23*$B$11)</f>
        <v>#REF!</v>
      </c>
    </row>
    <row r="24">
      <c r="A24" s="33" t="s">
        <v>52</v>
      </c>
      <c r="B24" s="35">
        <v>1.0</v>
      </c>
      <c r="C24" s="28">
        <v>25.0</v>
      </c>
      <c r="D24" s="34" t="str">
        <f t="shared" si="2"/>
        <v>#REF!</v>
      </c>
    </row>
    <row r="25">
      <c r="A25" s="33" t="s">
        <v>53</v>
      </c>
      <c r="B25" s="35">
        <v>1.0</v>
      </c>
      <c r="C25" s="28">
        <v>35.0</v>
      </c>
      <c r="D25" s="34" t="str">
        <f t="shared" si="2"/>
        <v>#REF!</v>
      </c>
    </row>
    <row r="26">
      <c r="A26" s="33" t="s">
        <v>54</v>
      </c>
      <c r="B26" s="35">
        <v>1.0</v>
      </c>
      <c r="C26" s="28">
        <v>60.0</v>
      </c>
      <c r="D26" s="34" t="str">
        <f t="shared" si="2"/>
        <v>#REF!</v>
      </c>
    </row>
    <row r="27">
      <c r="A27" s="33" t="s">
        <v>55</v>
      </c>
      <c r="B27" s="35">
        <v>1.0</v>
      </c>
      <c r="C27" s="28">
        <v>4.0</v>
      </c>
      <c r="D27" s="34" t="str">
        <f t="shared" si="2"/>
        <v>#REF!</v>
      </c>
    </row>
    <row r="28">
      <c r="A28" s="33" t="s">
        <v>56</v>
      </c>
      <c r="B28" s="35">
        <v>1.0</v>
      </c>
      <c r="C28" s="28">
        <v>12.0</v>
      </c>
      <c r="D28" s="34" t="str">
        <f t="shared" si="2"/>
        <v>#REF!</v>
      </c>
    </row>
    <row r="29">
      <c r="A29" s="33" t="s">
        <v>57</v>
      </c>
      <c r="B29" s="35">
        <v>1.0</v>
      </c>
      <c r="C29" s="28">
        <v>12.0</v>
      </c>
      <c r="D29" s="34" t="str">
        <f t="shared" si="2"/>
        <v>#REF!</v>
      </c>
    </row>
    <row r="30">
      <c r="A30" s="33" t="s">
        <v>59</v>
      </c>
      <c r="B30" s="35"/>
      <c r="C30" s="28"/>
      <c r="D30" s="34"/>
    </row>
    <row r="31">
      <c r="A31" s="33" t="s">
        <v>60</v>
      </c>
      <c r="B31" s="35">
        <v>1.0</v>
      </c>
      <c r="C31" s="28">
        <v>8.0</v>
      </c>
      <c r="D31" s="34" t="str">
        <f t="shared" ref="D31:D32" si="3">if(isblank(B31),"",B31*C31*$B$11)</f>
        <v>#REF!</v>
      </c>
    </row>
    <row r="32">
      <c r="A32" s="33" t="s">
        <v>61</v>
      </c>
      <c r="B32" s="35">
        <v>1.0</v>
      </c>
      <c r="C32" s="28">
        <v>4.0</v>
      </c>
      <c r="D32" s="34" t="str">
        <f t="shared" si="3"/>
        <v>#REF!</v>
      </c>
    </row>
    <row r="33">
      <c r="A33" s="21" t="s">
        <v>62</v>
      </c>
      <c r="B33" s="35"/>
      <c r="C33" s="34"/>
      <c r="D33" s="34"/>
    </row>
    <row r="34">
      <c r="A34" s="25" t="s">
        <v>63</v>
      </c>
      <c r="B34" s="35">
        <v>1.0</v>
      </c>
      <c r="C34" s="28">
        <v>3.0</v>
      </c>
      <c r="D34" s="34">
        <f t="shared" ref="D34:D42" si="4">if(isblank(B34),"",B34*C34*$B$10)</f>
        <v>152.4333333</v>
      </c>
    </row>
    <row r="35">
      <c r="A35" s="36" t="s">
        <v>65</v>
      </c>
      <c r="B35" s="35">
        <v>1.0</v>
      </c>
      <c r="C35" s="28">
        <v>6.0</v>
      </c>
      <c r="D35" s="34">
        <f t="shared" si="4"/>
        <v>304.8666667</v>
      </c>
    </row>
    <row r="36">
      <c r="A36" s="36" t="s">
        <v>66</v>
      </c>
      <c r="B36" s="35">
        <v>1.0</v>
      </c>
      <c r="C36" s="28">
        <v>2.0</v>
      </c>
      <c r="D36" s="34">
        <f t="shared" si="4"/>
        <v>101.6222222</v>
      </c>
    </row>
    <row r="37">
      <c r="A37" s="36" t="s">
        <v>68</v>
      </c>
      <c r="B37" s="35">
        <f>B36</f>
        <v>1</v>
      </c>
      <c r="C37" s="28">
        <v>0.5</v>
      </c>
      <c r="D37" s="34">
        <f t="shared" si="4"/>
        <v>25.40555556</v>
      </c>
    </row>
    <row r="38">
      <c r="A38" s="36" t="s">
        <v>69</v>
      </c>
      <c r="B38" s="35">
        <v>1.0</v>
      </c>
      <c r="C38" s="28">
        <v>1.0</v>
      </c>
      <c r="D38" s="34">
        <f t="shared" si="4"/>
        <v>50.81111111</v>
      </c>
    </row>
    <row r="39">
      <c r="A39" s="36" t="s">
        <v>70</v>
      </c>
      <c r="B39" s="35">
        <f>B38*4</f>
        <v>4</v>
      </c>
      <c r="C39" s="28">
        <v>1.0</v>
      </c>
      <c r="D39" s="34">
        <f t="shared" si="4"/>
        <v>203.2444444</v>
      </c>
    </row>
    <row r="40">
      <c r="A40" s="36" t="s">
        <v>71</v>
      </c>
      <c r="B40" s="35">
        <v>1.0</v>
      </c>
      <c r="C40" s="28">
        <v>4.0</v>
      </c>
      <c r="D40" s="34">
        <f t="shared" si="4"/>
        <v>203.2444444</v>
      </c>
    </row>
    <row r="41">
      <c r="A41" s="36" t="s">
        <v>73</v>
      </c>
      <c r="B41" s="35">
        <v>1.0</v>
      </c>
      <c r="C41" s="28">
        <v>4.0</v>
      </c>
      <c r="D41" s="34">
        <f t="shared" si="4"/>
        <v>203.2444444</v>
      </c>
    </row>
    <row r="42">
      <c r="A42" s="36" t="s">
        <v>74</v>
      </c>
      <c r="B42" s="35">
        <v>1.0</v>
      </c>
      <c r="C42" s="28">
        <v>12.0</v>
      </c>
      <c r="D42" s="34">
        <f t="shared" si="4"/>
        <v>609.7333333</v>
      </c>
    </row>
    <row r="43">
      <c r="A43" s="21" t="s">
        <v>58</v>
      </c>
      <c r="B43" s="35"/>
      <c r="C43" s="34"/>
      <c r="D43" s="34"/>
    </row>
    <row r="44">
      <c r="A44" s="33" t="s">
        <v>75</v>
      </c>
      <c r="B44" s="35">
        <v>1.0</v>
      </c>
      <c r="C44" s="28">
        <v>1.5</v>
      </c>
      <c r="D44" s="34" t="str">
        <f t="shared" ref="D44:D49" si="5">if(isblank(B44),"",B44*C44*$B$12)</f>
        <v>#REF!</v>
      </c>
    </row>
    <row r="45">
      <c r="A45" s="33" t="s">
        <v>76</v>
      </c>
      <c r="B45" s="35">
        <f>B44</f>
        <v>1</v>
      </c>
      <c r="C45" s="28">
        <v>0.3</v>
      </c>
      <c r="D45" s="34" t="str">
        <f t="shared" si="5"/>
        <v>#REF!</v>
      </c>
    </row>
    <row r="46">
      <c r="A46" s="33" t="s">
        <v>78</v>
      </c>
      <c r="B46" s="35">
        <f>B44</f>
        <v>1</v>
      </c>
      <c r="C46" s="28">
        <v>0.5</v>
      </c>
      <c r="D46" s="34" t="str">
        <f t="shared" si="5"/>
        <v>#REF!</v>
      </c>
    </row>
    <row r="47">
      <c r="A47" s="33" t="s">
        <v>79</v>
      </c>
      <c r="B47" s="35">
        <v>1.0</v>
      </c>
      <c r="C47" s="28">
        <v>1.5</v>
      </c>
      <c r="D47" s="34" t="str">
        <f t="shared" si="5"/>
        <v>#REF!</v>
      </c>
    </row>
    <row r="48">
      <c r="A48" s="33" t="s">
        <v>80</v>
      </c>
      <c r="B48" s="35">
        <v>1.0</v>
      </c>
      <c r="C48" s="28">
        <v>0.5</v>
      </c>
      <c r="D48" s="34" t="str">
        <f t="shared" si="5"/>
        <v>#REF!</v>
      </c>
    </row>
    <row r="49">
      <c r="A49" s="33" t="s">
        <v>81</v>
      </c>
      <c r="B49" s="35">
        <v>1.0</v>
      </c>
      <c r="C49" s="28">
        <v>12.0</v>
      </c>
      <c r="D49" s="34" t="str">
        <f t="shared" si="5"/>
        <v>#REF!</v>
      </c>
    </row>
    <row r="50">
      <c r="A50" s="21" t="s">
        <v>83</v>
      </c>
      <c r="B50" s="44"/>
      <c r="C50" s="34"/>
      <c r="D50" s="34"/>
    </row>
    <row r="51">
      <c r="A51" s="45" t="s">
        <v>84</v>
      </c>
      <c r="B51" s="35">
        <f>B49</f>
        <v>1</v>
      </c>
      <c r="C51" s="28">
        <v>12.0</v>
      </c>
      <c r="D51" s="34">
        <f t="shared" ref="D51:D57" si="6">if(isblank(B51),"",B51*C51*$B$10)</f>
        <v>609.7333333</v>
      </c>
    </row>
    <row r="52">
      <c r="A52" s="45" t="s">
        <v>87</v>
      </c>
      <c r="B52" s="35">
        <v>1.0</v>
      </c>
      <c r="C52" s="28">
        <v>32.0</v>
      </c>
      <c r="D52" s="34">
        <f t="shared" si="6"/>
        <v>1625.955556</v>
      </c>
    </row>
    <row r="53">
      <c r="A53" s="45" t="s">
        <v>88</v>
      </c>
      <c r="B53" s="35">
        <v>1.0</v>
      </c>
      <c r="C53" s="28">
        <v>16.0</v>
      </c>
      <c r="D53" s="34">
        <f t="shared" si="6"/>
        <v>812.9777778</v>
      </c>
    </row>
    <row r="54">
      <c r="A54" s="1" t="s">
        <v>89</v>
      </c>
      <c r="B54" s="35">
        <v>1.0</v>
      </c>
      <c r="C54" s="28">
        <v>16.0</v>
      </c>
      <c r="D54" s="34">
        <f t="shared" si="6"/>
        <v>812.9777778</v>
      </c>
    </row>
    <row r="55">
      <c r="A55" s="45" t="s">
        <v>90</v>
      </c>
      <c r="B55" s="35">
        <v>1.0</v>
      </c>
      <c r="C55" s="28">
        <v>4.0</v>
      </c>
      <c r="D55" s="34">
        <f t="shared" si="6"/>
        <v>203.2444444</v>
      </c>
    </row>
    <row r="56">
      <c r="A56" s="33" t="s">
        <v>92</v>
      </c>
      <c r="B56" s="44">
        <f>B55+B54</f>
        <v>2</v>
      </c>
      <c r="C56" s="28">
        <v>3.0</v>
      </c>
      <c r="D56" s="34">
        <f t="shared" si="6"/>
        <v>304.8666667</v>
      </c>
    </row>
    <row r="57">
      <c r="A57" s="33" t="s">
        <v>93</v>
      </c>
      <c r="B57" s="35">
        <v>1.0</v>
      </c>
      <c r="C57" s="28">
        <v>4.0</v>
      </c>
      <c r="D57" s="34">
        <f t="shared" si="6"/>
        <v>203.2444444</v>
      </c>
    </row>
    <row r="58">
      <c r="A58" s="21" t="s">
        <v>94</v>
      </c>
      <c r="B58" s="44"/>
      <c r="C58" s="34"/>
      <c r="D58" s="34"/>
    </row>
    <row r="59">
      <c r="A59" s="45" t="s">
        <v>95</v>
      </c>
      <c r="B59" s="35" t="s">
        <v>96</v>
      </c>
      <c r="C59" s="28">
        <v>4.0</v>
      </c>
      <c r="D59" s="34" t="str">
        <f t="shared" ref="D59:D62" si="7">if(isblank(B59),"",C59*$B$18)</f>
        <v>#REF!</v>
      </c>
    </row>
    <row r="60">
      <c r="A60" s="45" t="s">
        <v>99</v>
      </c>
      <c r="B60" s="35" t="s">
        <v>96</v>
      </c>
      <c r="C60" s="28">
        <v>6.0</v>
      </c>
      <c r="D60" s="34" t="str">
        <f t="shared" si="7"/>
        <v>#REF!</v>
      </c>
    </row>
    <row r="61">
      <c r="A61" s="45" t="s">
        <v>100</v>
      </c>
      <c r="B61" s="35" t="s">
        <v>96</v>
      </c>
      <c r="C61" s="28">
        <v>12.0</v>
      </c>
      <c r="D61" s="34" t="str">
        <f t="shared" si="7"/>
        <v>#REF!</v>
      </c>
    </row>
    <row r="62">
      <c r="A62" s="45" t="s">
        <v>101</v>
      </c>
      <c r="B62" s="35" t="s">
        <v>96</v>
      </c>
      <c r="C62" s="28">
        <v>18.0</v>
      </c>
      <c r="D62" s="34" t="str">
        <f t="shared" si="7"/>
        <v>#REF!</v>
      </c>
    </row>
    <row r="63">
      <c r="A63" s="45" t="s">
        <v>102</v>
      </c>
      <c r="B63" s="35">
        <v>0.0</v>
      </c>
      <c r="C63" s="34"/>
      <c r="D63" s="34" t="str">
        <f>if(B63&gt;0,2*(B63*0.25*D15)+500,)</f>
        <v/>
      </c>
    </row>
    <row r="64">
      <c r="A64" s="21" t="s">
        <v>104</v>
      </c>
      <c r="B64" s="44"/>
      <c r="C64" s="34"/>
      <c r="D64" s="34"/>
    </row>
    <row r="65">
      <c r="A65" s="45" t="s">
        <v>106</v>
      </c>
      <c r="B65" s="35">
        <v>1.0</v>
      </c>
      <c r="C65" s="34">
        <f>4+7*0.8</f>
        <v>9.6</v>
      </c>
      <c r="D65" s="34" t="str">
        <f t="shared" ref="D65:D66" si="8">if(isblank(B65),"",B65*C65*max(B12,B14,B17))</f>
        <v>#REF!</v>
      </c>
    </row>
    <row r="66">
      <c r="A66" s="1" t="s">
        <v>108</v>
      </c>
      <c r="B66" s="35">
        <v>1.0</v>
      </c>
      <c r="C66" s="28">
        <v>0.8</v>
      </c>
      <c r="D66" s="34" t="str">
        <f t="shared" si="8"/>
        <v>#REF!</v>
      </c>
    </row>
    <row r="67">
      <c r="A67" s="21" t="s">
        <v>110</v>
      </c>
      <c r="B67" s="44"/>
      <c r="C67" s="34"/>
      <c r="D67" s="34"/>
    </row>
    <row r="68">
      <c r="A68" s="36" t="s">
        <v>111</v>
      </c>
      <c r="B68" s="35">
        <v>1.0</v>
      </c>
      <c r="C68" s="28">
        <v>2.0</v>
      </c>
      <c r="D68" s="34" t="str">
        <f t="shared" ref="D68:D72" si="9">if(isblank(B68),"",B68*C68*$B$12)</f>
        <v>#REF!</v>
      </c>
    </row>
    <row r="69">
      <c r="A69" s="36" t="s">
        <v>112</v>
      </c>
      <c r="B69" s="35">
        <v>1.0</v>
      </c>
      <c r="C69" s="28">
        <v>40.0</v>
      </c>
      <c r="D69" s="34" t="str">
        <f t="shared" si="9"/>
        <v>#REF!</v>
      </c>
    </row>
    <row r="70">
      <c r="A70" s="36" t="s">
        <v>113</v>
      </c>
      <c r="B70" s="35">
        <v>1.0</v>
      </c>
      <c r="C70" s="28">
        <v>2.0</v>
      </c>
      <c r="D70" s="34" t="str">
        <f t="shared" si="9"/>
        <v>#REF!</v>
      </c>
    </row>
    <row r="71">
      <c r="A71" s="36" t="s">
        <v>114</v>
      </c>
      <c r="B71" s="35">
        <v>1.0</v>
      </c>
      <c r="C71" s="28">
        <v>1.0</v>
      </c>
      <c r="D71" s="34" t="str">
        <f t="shared" si="9"/>
        <v>#REF!</v>
      </c>
    </row>
    <row r="72">
      <c r="A72" s="36" t="s">
        <v>115</v>
      </c>
      <c r="B72" s="35">
        <v>1.0</v>
      </c>
      <c r="C72" s="28">
        <v>8.0</v>
      </c>
      <c r="D72" s="34" t="str">
        <f t="shared" si="9"/>
        <v>#REF!</v>
      </c>
    </row>
    <row r="73">
      <c r="A73" s="36" t="s">
        <v>117</v>
      </c>
      <c r="B73" s="35">
        <v>1.0</v>
      </c>
      <c r="C73" s="28">
        <f>2*99*3.5</f>
        <v>693</v>
      </c>
      <c r="D73" s="34">
        <f>if(isblank(B73),"",B73*C73)</f>
        <v>693</v>
      </c>
    </row>
    <row r="74">
      <c r="A74" s="21" t="s">
        <v>119</v>
      </c>
      <c r="B74" s="44"/>
      <c r="C74" s="34"/>
      <c r="D74" s="34"/>
    </row>
    <row r="75">
      <c r="A75" s="1" t="s">
        <v>120</v>
      </c>
      <c r="B75" s="35" t="s">
        <v>96</v>
      </c>
      <c r="C75" s="34"/>
      <c r="D75" s="34">
        <f>if(isblank(B75),"",350)</f>
        <v>350</v>
      </c>
    </row>
    <row r="76">
      <c r="A76" s="45" t="s">
        <v>121</v>
      </c>
      <c r="B76" s="35">
        <v>5.0</v>
      </c>
      <c r="C76" s="34"/>
      <c r="D76" s="34"/>
    </row>
    <row r="77">
      <c r="A77" s="45" t="s">
        <v>122</v>
      </c>
      <c r="B77" s="44">
        <f>B76</f>
        <v>5</v>
      </c>
      <c r="C77" s="28">
        <v>8.0</v>
      </c>
      <c r="D77" s="34" t="str">
        <f>if(isblank(B77),"",B77*C77*B16)</f>
        <v>#REF!</v>
      </c>
    </row>
    <row r="78">
      <c r="A78" s="45" t="s">
        <v>123</v>
      </c>
      <c r="B78" s="44">
        <f>B76</f>
        <v>5</v>
      </c>
      <c r="C78" s="28">
        <v>8.0</v>
      </c>
      <c r="D78" s="34" t="str">
        <f>if(isblank(B78),"",B78*C78*B14)</f>
        <v>#REF!</v>
      </c>
    </row>
    <row r="79">
      <c r="A79" s="1" t="s">
        <v>125</v>
      </c>
      <c r="B79" s="35">
        <v>1.0</v>
      </c>
      <c r="C79" s="28">
        <v>3.0</v>
      </c>
      <c r="D79" s="34" t="str">
        <f>if(isblank(B79),"",B79*C79*B11)</f>
        <v>#REF!</v>
      </c>
    </row>
    <row r="80">
      <c r="A80" s="45" t="s">
        <v>126</v>
      </c>
      <c r="B80" s="35">
        <v>1.0</v>
      </c>
      <c r="C80" s="28">
        <v>1.0</v>
      </c>
      <c r="D80" s="34" t="str">
        <f>if(isblank(B80),"",B80*C80*B16)</f>
        <v>#REF!</v>
      </c>
    </row>
    <row r="81">
      <c r="A81" s="1" t="s">
        <v>127</v>
      </c>
      <c r="B81" s="35">
        <v>1.0</v>
      </c>
      <c r="C81" s="28">
        <v>1.0</v>
      </c>
      <c r="D81" s="34" t="str">
        <f>if(isblank(B81),"",B81*C81*B14)</f>
        <v>#REF!</v>
      </c>
    </row>
    <row r="82">
      <c r="A82" s="45" t="s">
        <v>128</v>
      </c>
      <c r="B82" s="35">
        <v>12.0</v>
      </c>
      <c r="C82" s="34">
        <f>C44+C46</f>
        <v>2</v>
      </c>
      <c r="D82" s="34" t="str">
        <f>if(B82&gt;0,B82*C82*B12,)</f>
        <v>#REF!</v>
      </c>
    </row>
    <row r="83">
      <c r="A83" s="45" t="s">
        <v>129</v>
      </c>
      <c r="B83" s="35">
        <v>1.0</v>
      </c>
      <c r="C83" s="28">
        <v>8.0</v>
      </c>
      <c r="D83" s="34" t="str">
        <f>if(isblank(B83),"",B83*C83*B14)</f>
        <v>#REF!</v>
      </c>
    </row>
    <row r="84">
      <c r="A84" s="45" t="s">
        <v>130</v>
      </c>
      <c r="B84" s="35">
        <f>B83</f>
        <v>1</v>
      </c>
      <c r="C84" s="28">
        <v>0.5</v>
      </c>
      <c r="D84" s="34" t="str">
        <f>if(isblank(B84),"",B84*C84*B16)</f>
        <v>#REF!</v>
      </c>
    </row>
    <row r="85">
      <c r="A85" s="21" t="s">
        <v>131</v>
      </c>
      <c r="B85" s="44"/>
      <c r="C85" s="34"/>
      <c r="D85" s="34"/>
    </row>
    <row r="86">
      <c r="A86" s="1" t="s">
        <v>132</v>
      </c>
      <c r="B86" s="35">
        <v>1.0</v>
      </c>
      <c r="C86" s="28">
        <v>4.0</v>
      </c>
      <c r="D86" s="34" t="str">
        <f>if(isblank(B86),"",B86*C86*B13)</f>
        <v>#REF!</v>
      </c>
    </row>
    <row r="87">
      <c r="A87" s="1" t="s">
        <v>133</v>
      </c>
      <c r="B87" s="35">
        <v>1.0</v>
      </c>
      <c r="C87" s="28">
        <v>3.0</v>
      </c>
      <c r="D87" s="34" t="str">
        <f>if(isblank(B87),"",B87*C87*B13)</f>
        <v>#REF!</v>
      </c>
    </row>
    <row r="88">
      <c r="A88" s="1" t="s">
        <v>134</v>
      </c>
      <c r="B88" s="35">
        <v>1.0</v>
      </c>
      <c r="C88" s="28">
        <v>3.0</v>
      </c>
      <c r="D88" s="34" t="str">
        <f>if(isblank(B88),"",B88*C88*B13)</f>
        <v>#REF!</v>
      </c>
    </row>
    <row r="89">
      <c r="A89" s="21" t="s">
        <v>97</v>
      </c>
      <c r="C89" s="53"/>
      <c r="D89" s="53"/>
    </row>
    <row r="90">
      <c r="A90" s="45" t="s">
        <v>98</v>
      </c>
      <c r="B90" s="35">
        <v>1.0</v>
      </c>
      <c r="C90" s="28">
        <f>4*5</f>
        <v>20</v>
      </c>
      <c r="D90" s="34" t="str">
        <f t="shared" ref="D90:D91" si="10">if(isblank(B90),"",B90*C90*max(B9:B18))</f>
        <v>#REF!</v>
      </c>
    </row>
    <row r="91">
      <c r="A91" s="1" t="s">
        <v>103</v>
      </c>
      <c r="B91" s="35">
        <v>1.0</v>
      </c>
      <c r="C91" s="28">
        <v>3.0</v>
      </c>
      <c r="D91" s="34" t="str">
        <f t="shared" si="10"/>
        <v>#REF!</v>
      </c>
    </row>
    <row r="92">
      <c r="A92" s="1" t="s">
        <v>105</v>
      </c>
      <c r="B92" s="35">
        <v>1.0</v>
      </c>
      <c r="C92" s="28">
        <v>5.0</v>
      </c>
      <c r="D92" s="34" t="str">
        <f>if(isblank(B92),"",B92*C92*max(B10:B19))</f>
        <v>#REF!</v>
      </c>
    </row>
    <row r="93">
      <c r="A93" s="1" t="s">
        <v>107</v>
      </c>
      <c r="B93" s="35">
        <v>4.0</v>
      </c>
      <c r="C93" s="28">
        <v>1.0</v>
      </c>
      <c r="D93" s="34" t="str">
        <f>if(isblank(B93),"",B93*C93*max(B10:B19))</f>
        <v>#REF!</v>
      </c>
    </row>
    <row r="94">
      <c r="A94" s="33" t="s">
        <v>135</v>
      </c>
      <c r="B94" s="35">
        <v>1.0</v>
      </c>
      <c r="C94" s="34"/>
      <c r="D94" s="34">
        <f>B94*100</f>
        <v>100</v>
      </c>
    </row>
    <row r="95">
      <c r="A95" s="54" t="s">
        <v>136</v>
      </c>
      <c r="B95" s="55" t="str">
        <f>ceiling(if(sum(D23:D94)&gt;0,(sum(D23:D94)+B6),0),100)*(100%+B8)*(100%+B7)</f>
        <v>#REF!</v>
      </c>
      <c r="C95" s="56"/>
      <c r="D95" s="56" t="str">
        <f>sum(D23:D94)</f>
        <v>#REF!</v>
      </c>
    </row>
    <row r="96">
      <c r="A96" s="57" t="s">
        <v>137</v>
      </c>
      <c r="B96" s="58" t="str">
        <f>B95*0.926829</f>
        <v>#REF!</v>
      </c>
      <c r="C96" s="34"/>
      <c r="D96" s="34"/>
    </row>
    <row r="97">
      <c r="A97" s="59"/>
      <c r="B97" s="60"/>
      <c r="C97" s="60"/>
      <c r="D97" s="60"/>
    </row>
  </sheetData>
  <mergeCells count="1">
    <mergeCell ref="A21:D21"/>
  </mergeCells>
  <hyperlinks>
    <hyperlink r:id="rId1" ref="B2"/>
    <hyperlink r:id="rId2" location="gid=0" ref="C4"/>
  </hyperlin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3.29"/>
    <col customWidth="1" min="2" max="2" width="23.14"/>
    <col customWidth="1" min="3" max="13" width="19.43"/>
  </cols>
  <sheetData>
    <row r="1">
      <c r="A1" s="4" t="s">
        <v>6</v>
      </c>
      <c r="B1" s="4" t="s">
        <v>11</v>
      </c>
      <c r="C1" s="6" t="s">
        <v>12</v>
      </c>
      <c r="D1" s="7" t="s">
        <v>14</v>
      </c>
      <c r="E1" s="9" t="s">
        <v>15</v>
      </c>
      <c r="F1" s="9" t="s">
        <v>18</v>
      </c>
      <c r="G1" s="9" t="s">
        <v>19</v>
      </c>
      <c r="H1" s="9" t="s">
        <v>20</v>
      </c>
      <c r="I1" s="9" t="s">
        <v>21</v>
      </c>
      <c r="J1" s="9" t="s">
        <v>22</v>
      </c>
      <c r="K1" s="9" t="s">
        <v>23</v>
      </c>
      <c r="L1" s="9" t="s">
        <v>24</v>
      </c>
      <c r="M1" s="9" t="s">
        <v>25</v>
      </c>
    </row>
    <row r="2">
      <c r="A2" s="11" t="s">
        <v>26</v>
      </c>
      <c r="B2" s="19">
        <f t="shared" ref="B2:B5" si="1">SUM(C2:M2)/20/6.5</f>
        <v>50.81111111</v>
      </c>
      <c r="C2" s="20">
        <v>4000.0</v>
      </c>
      <c r="D2" s="17">
        <f t="shared" ref="D2:D5" si="2">440+272+160+9</f>
        <v>881</v>
      </c>
      <c r="E2" s="24">
        <f t="shared" ref="E2:E5" si="3">C2*8%</f>
        <v>320</v>
      </c>
      <c r="F2" s="26">
        <f t="shared" ref="F2:F5" si="4">C2/12</f>
        <v>333.3333333</v>
      </c>
      <c r="G2" s="26">
        <f t="shared" ref="G2:G5" si="5">F2/3</f>
        <v>111.1111111</v>
      </c>
      <c r="H2" s="26">
        <f t="shared" ref="H2:H5" si="6">SUM(F2:G2)*8%</f>
        <v>35.55555556</v>
      </c>
      <c r="I2" s="26">
        <f t="shared" ref="I2:I5" si="7">C2/12</f>
        <v>333.3333333</v>
      </c>
      <c r="J2" s="26">
        <f t="shared" ref="J2:J5" si="8">I2*8%</f>
        <v>26.66666667</v>
      </c>
      <c r="K2" s="26">
        <f t="shared" ref="K2:K5" si="9">C2/12</f>
        <v>333.3333333</v>
      </c>
      <c r="L2" s="26">
        <f t="shared" ref="L2:L5" si="10">K2*8%</f>
        <v>26.66666667</v>
      </c>
      <c r="M2" s="26">
        <f t="shared" ref="M2:M5" si="11">(E2+H2+J2+L2)*50%</f>
        <v>204.4444444</v>
      </c>
    </row>
    <row r="3">
      <c r="A3" s="11" t="s">
        <v>49</v>
      </c>
      <c r="B3" s="19">
        <f t="shared" si="1"/>
        <v>42.0042735</v>
      </c>
      <c r="C3" s="20">
        <v>3200.0</v>
      </c>
      <c r="D3" s="17">
        <f t="shared" si="2"/>
        <v>881</v>
      </c>
      <c r="E3" s="24">
        <f t="shared" si="3"/>
        <v>256</v>
      </c>
      <c r="F3" s="26">
        <f t="shared" si="4"/>
        <v>266.6666667</v>
      </c>
      <c r="G3" s="26">
        <f t="shared" si="5"/>
        <v>88.88888889</v>
      </c>
      <c r="H3" s="26">
        <f t="shared" si="6"/>
        <v>28.44444444</v>
      </c>
      <c r="I3" s="26">
        <f t="shared" si="7"/>
        <v>266.6666667</v>
      </c>
      <c r="J3" s="26">
        <f t="shared" si="8"/>
        <v>21.33333333</v>
      </c>
      <c r="K3" s="26">
        <f t="shared" si="9"/>
        <v>266.6666667</v>
      </c>
      <c r="L3" s="26">
        <f t="shared" si="10"/>
        <v>21.33333333</v>
      </c>
      <c r="M3" s="26">
        <f t="shared" si="11"/>
        <v>163.5555556</v>
      </c>
    </row>
    <row r="4">
      <c r="A4" s="11" t="s">
        <v>51</v>
      </c>
      <c r="B4" s="19">
        <f t="shared" si="1"/>
        <v>34.2982906</v>
      </c>
      <c r="C4" s="20">
        <v>2500.0</v>
      </c>
      <c r="D4" s="17">
        <f t="shared" si="2"/>
        <v>881</v>
      </c>
      <c r="E4" s="24">
        <f t="shared" si="3"/>
        <v>200</v>
      </c>
      <c r="F4" s="26">
        <f t="shared" si="4"/>
        <v>208.3333333</v>
      </c>
      <c r="G4" s="26">
        <f t="shared" si="5"/>
        <v>69.44444444</v>
      </c>
      <c r="H4" s="26">
        <f t="shared" si="6"/>
        <v>22.22222222</v>
      </c>
      <c r="I4" s="26">
        <f t="shared" si="7"/>
        <v>208.3333333</v>
      </c>
      <c r="J4" s="26">
        <f t="shared" si="8"/>
        <v>16.66666667</v>
      </c>
      <c r="K4" s="26">
        <f t="shared" si="9"/>
        <v>208.3333333</v>
      </c>
      <c r="L4" s="26">
        <f t="shared" si="10"/>
        <v>16.66666667</v>
      </c>
      <c r="M4" s="26">
        <f t="shared" si="11"/>
        <v>127.7777778</v>
      </c>
    </row>
    <row r="5">
      <c r="A5" s="38" t="s">
        <v>43</v>
      </c>
      <c r="B5" s="39">
        <f t="shared" si="1"/>
        <v>61.81965812</v>
      </c>
      <c r="C5" s="40">
        <v>5000.0</v>
      </c>
      <c r="D5" s="41">
        <f t="shared" si="2"/>
        <v>881</v>
      </c>
      <c r="E5" s="42">
        <f t="shared" si="3"/>
        <v>400</v>
      </c>
      <c r="F5" s="43">
        <f t="shared" si="4"/>
        <v>416.6666667</v>
      </c>
      <c r="G5" s="43">
        <f t="shared" si="5"/>
        <v>138.8888889</v>
      </c>
      <c r="H5" s="43">
        <f t="shared" si="6"/>
        <v>44.44444444</v>
      </c>
      <c r="I5" s="43">
        <f t="shared" si="7"/>
        <v>416.6666667</v>
      </c>
      <c r="J5" s="43">
        <f t="shared" si="8"/>
        <v>33.33333333</v>
      </c>
      <c r="K5" s="43">
        <f t="shared" si="9"/>
        <v>416.6666667</v>
      </c>
      <c r="L5" s="43">
        <f t="shared" si="10"/>
        <v>33.33333333</v>
      </c>
      <c r="M5" s="43">
        <f t="shared" si="11"/>
        <v>255.5555556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5.29"/>
  </cols>
  <sheetData>
    <row r="1">
      <c r="A1" s="10" t="s">
        <v>17</v>
      </c>
      <c r="B1" s="4"/>
    </row>
    <row r="2">
      <c r="A2" s="11" t="s">
        <v>28</v>
      </c>
      <c r="B2" s="15">
        <v>1200.0</v>
      </c>
    </row>
    <row r="3">
      <c r="A3" s="11" t="s">
        <v>31</v>
      </c>
      <c r="B3" s="46">
        <v>0.17</v>
      </c>
    </row>
    <row r="4">
      <c r="A4" s="11" t="s">
        <v>32</v>
      </c>
      <c r="B4" s="18">
        <v>0.5</v>
      </c>
    </row>
  </sheetData>
  <drawing r:id="rId1"/>
</worksheet>
</file>